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atbahuguna/Desktop/Data Analyst /Excel Fundamentals/2. Data Preparation in Excel/Exercises and Datasets/Workbooks/"/>
    </mc:Choice>
  </mc:AlternateContent>
  <xr:revisionPtr revIDLastSave="0" documentId="13_ncr:1_{E66252E1-5E00-FF4E-949B-5ECE7F8CAB53}" xr6:coauthVersionLast="47" xr6:coauthVersionMax="47" xr10:uidLastSave="{00000000-0000-0000-0000-000000000000}"/>
  <bookViews>
    <workbookView xWindow="0" yWindow="0" windowWidth="28800" windowHeight="18000" activeTab="2" xr2:uid="{0CD5B378-4E38-4C01-BC0F-BD237419C644}"/>
  </bookViews>
  <sheets>
    <sheet name="Customers" sheetId="3" r:id="rId1"/>
    <sheet name="Products" sheetId="4" r:id="rId2"/>
    <sheet name="PivotTable" sheetId="6" r:id="rId3"/>
    <sheet name="Orders" sheetId="1" r:id="rId4"/>
    <sheet name="Dates" sheetId="5" r:id="rId5"/>
  </sheets>
  <definedNames>
    <definedName name="_xlnm._FilterDatabase" localSheetId="0" hidden="1">Customers!$D$1:$D$1041</definedName>
    <definedName name="_xlnm._FilterDatabase" localSheetId="3" hidden="1">Orders!$V$1:$V$1274</definedName>
    <definedName name="_xlnm._FilterDatabase" localSheetId="1" hidden="1">Products!$A$1:$F$60</definedName>
    <definedName name="DataCo_Customers" localSheetId="0">Customers!$A$1:$D$1270</definedName>
    <definedName name="DataCo_Products" localSheetId="1">Products!$A$1:$E$1270</definedName>
  </definedNames>
  <calcPr calcId="191029"/>
  <pivotCaches>
    <pivotCache cacheId="6" r:id="rId6"/>
    <pivotCache cacheId="1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2" i="1"/>
  <c r="D9" i="6"/>
  <c r="D8" i="6"/>
  <c r="D7" i="6"/>
  <c r="D6" i="6"/>
  <c r="D5" i="6"/>
  <c r="D4" i="6"/>
  <c r="AB3" i="1" l="1"/>
  <c r="AD3" i="1" s="1"/>
  <c r="AB4" i="1"/>
  <c r="AD4" i="1" s="1"/>
  <c r="AB5" i="1"/>
  <c r="AD5" i="1" s="1"/>
  <c r="AB6" i="1"/>
  <c r="AD6" i="1" s="1"/>
  <c r="AB7" i="1"/>
  <c r="AD7" i="1" s="1"/>
  <c r="AB8" i="1"/>
  <c r="AD8" i="1" s="1"/>
  <c r="AB9" i="1"/>
  <c r="AD9" i="1" s="1"/>
  <c r="AB10" i="1"/>
  <c r="AD10" i="1" s="1"/>
  <c r="AB11" i="1"/>
  <c r="AD11" i="1" s="1"/>
  <c r="AB12" i="1"/>
  <c r="AD12" i="1" s="1"/>
  <c r="AB13" i="1"/>
  <c r="AD13" i="1" s="1"/>
  <c r="AB14" i="1"/>
  <c r="AD14" i="1" s="1"/>
  <c r="AB15" i="1"/>
  <c r="AD15" i="1" s="1"/>
  <c r="AB16" i="1"/>
  <c r="AD16" i="1" s="1"/>
  <c r="AB17" i="1"/>
  <c r="AD17" i="1" s="1"/>
  <c r="AB18" i="1"/>
  <c r="AD18" i="1" s="1"/>
  <c r="AB19" i="1"/>
  <c r="AD19" i="1" s="1"/>
  <c r="AB20" i="1"/>
  <c r="AD20" i="1" s="1"/>
  <c r="AB21" i="1"/>
  <c r="AD21" i="1" s="1"/>
  <c r="AB22" i="1"/>
  <c r="AD22" i="1" s="1"/>
  <c r="AB23" i="1"/>
  <c r="AD23" i="1" s="1"/>
  <c r="AB24" i="1"/>
  <c r="AD24" i="1" s="1"/>
  <c r="AB25" i="1"/>
  <c r="AD25" i="1" s="1"/>
  <c r="AB26" i="1"/>
  <c r="AD26" i="1" s="1"/>
  <c r="AB27" i="1"/>
  <c r="AD27" i="1" s="1"/>
  <c r="AB28" i="1"/>
  <c r="AD28" i="1" s="1"/>
  <c r="AB29" i="1"/>
  <c r="AD29" i="1" s="1"/>
  <c r="AB30" i="1"/>
  <c r="AD30" i="1" s="1"/>
  <c r="AB31" i="1"/>
  <c r="AD31" i="1" s="1"/>
  <c r="AB32" i="1"/>
  <c r="AD32" i="1" s="1"/>
  <c r="AB33" i="1"/>
  <c r="AD33" i="1" s="1"/>
  <c r="AB34" i="1"/>
  <c r="AD34" i="1" s="1"/>
  <c r="AB35" i="1"/>
  <c r="AD35" i="1" s="1"/>
  <c r="AB36" i="1"/>
  <c r="AD36" i="1" s="1"/>
  <c r="AB37" i="1"/>
  <c r="AD37" i="1" s="1"/>
  <c r="AB38" i="1"/>
  <c r="AD38" i="1" s="1"/>
  <c r="AB39" i="1"/>
  <c r="AD39" i="1" s="1"/>
  <c r="AB40" i="1"/>
  <c r="AD40" i="1" s="1"/>
  <c r="AB41" i="1"/>
  <c r="AD41" i="1" s="1"/>
  <c r="AB42" i="1"/>
  <c r="AD42" i="1" s="1"/>
  <c r="AB43" i="1"/>
  <c r="AD43" i="1" s="1"/>
  <c r="AB44" i="1"/>
  <c r="AD44" i="1" s="1"/>
  <c r="AB45" i="1"/>
  <c r="AD45" i="1" s="1"/>
  <c r="AB46" i="1"/>
  <c r="AD46" i="1" s="1"/>
  <c r="AB47" i="1"/>
  <c r="AD47" i="1" s="1"/>
  <c r="AB48" i="1"/>
  <c r="AD48" i="1" s="1"/>
  <c r="AB49" i="1"/>
  <c r="AD49" i="1" s="1"/>
  <c r="AB50" i="1"/>
  <c r="AD50" i="1" s="1"/>
  <c r="AB51" i="1"/>
  <c r="AD51" i="1" s="1"/>
  <c r="AB52" i="1"/>
  <c r="AD52" i="1" s="1"/>
  <c r="AB53" i="1"/>
  <c r="AD53" i="1" s="1"/>
  <c r="AB54" i="1"/>
  <c r="AD54" i="1" s="1"/>
  <c r="AB55" i="1"/>
  <c r="AD55" i="1" s="1"/>
  <c r="AB56" i="1"/>
  <c r="AD56" i="1" s="1"/>
  <c r="AB57" i="1"/>
  <c r="AD57" i="1" s="1"/>
  <c r="AB58" i="1"/>
  <c r="AD58" i="1" s="1"/>
  <c r="AB59" i="1"/>
  <c r="AD59" i="1" s="1"/>
  <c r="AB60" i="1"/>
  <c r="AD60" i="1" s="1"/>
  <c r="AB61" i="1"/>
  <c r="AD61" i="1" s="1"/>
  <c r="AB62" i="1"/>
  <c r="AD62" i="1" s="1"/>
  <c r="AB63" i="1"/>
  <c r="AD63" i="1" s="1"/>
  <c r="AB64" i="1"/>
  <c r="AD64" i="1" s="1"/>
  <c r="AB65" i="1"/>
  <c r="AD65" i="1" s="1"/>
  <c r="AB66" i="1"/>
  <c r="AD66" i="1" s="1"/>
  <c r="AB67" i="1"/>
  <c r="AD67" i="1" s="1"/>
  <c r="AB68" i="1"/>
  <c r="AD68" i="1" s="1"/>
  <c r="AB69" i="1"/>
  <c r="AD69" i="1" s="1"/>
  <c r="AB70" i="1"/>
  <c r="AD70" i="1" s="1"/>
  <c r="AB71" i="1"/>
  <c r="AD71" i="1" s="1"/>
  <c r="AB72" i="1"/>
  <c r="AD72" i="1" s="1"/>
  <c r="AB73" i="1"/>
  <c r="AD73" i="1" s="1"/>
  <c r="AB74" i="1"/>
  <c r="AD74" i="1" s="1"/>
  <c r="AB75" i="1"/>
  <c r="AD75" i="1" s="1"/>
  <c r="AB76" i="1"/>
  <c r="AD76" i="1" s="1"/>
  <c r="AB77" i="1"/>
  <c r="AD77" i="1" s="1"/>
  <c r="AB78" i="1"/>
  <c r="AD78" i="1" s="1"/>
  <c r="AB79" i="1"/>
  <c r="AD79" i="1" s="1"/>
  <c r="AB80" i="1"/>
  <c r="AD80" i="1" s="1"/>
  <c r="AB81" i="1"/>
  <c r="AD81" i="1" s="1"/>
  <c r="AB82" i="1"/>
  <c r="AD82" i="1" s="1"/>
  <c r="AB83" i="1"/>
  <c r="AD83" i="1" s="1"/>
  <c r="AB84" i="1"/>
  <c r="AD84" i="1" s="1"/>
  <c r="AB85" i="1"/>
  <c r="AD85" i="1" s="1"/>
  <c r="AB86" i="1"/>
  <c r="AD86" i="1" s="1"/>
  <c r="AB87" i="1"/>
  <c r="AD87" i="1" s="1"/>
  <c r="AB88" i="1"/>
  <c r="AD88" i="1" s="1"/>
  <c r="AB89" i="1"/>
  <c r="AD89" i="1" s="1"/>
  <c r="AB90" i="1"/>
  <c r="AD90" i="1" s="1"/>
  <c r="AB91" i="1"/>
  <c r="AD91" i="1" s="1"/>
  <c r="AB92" i="1"/>
  <c r="AD92" i="1" s="1"/>
  <c r="AB93" i="1"/>
  <c r="AD93" i="1" s="1"/>
  <c r="AB94" i="1"/>
  <c r="AD94" i="1" s="1"/>
  <c r="AB95" i="1"/>
  <c r="AD95" i="1" s="1"/>
  <c r="AB96" i="1"/>
  <c r="AD96" i="1" s="1"/>
  <c r="AB97" i="1"/>
  <c r="AD97" i="1" s="1"/>
  <c r="AB98" i="1"/>
  <c r="AD98" i="1" s="1"/>
  <c r="AB99" i="1"/>
  <c r="AD99" i="1" s="1"/>
  <c r="AB100" i="1"/>
  <c r="AD100" i="1" s="1"/>
  <c r="AB101" i="1"/>
  <c r="AD101" i="1" s="1"/>
  <c r="AB102" i="1"/>
  <c r="AD102" i="1" s="1"/>
  <c r="AB103" i="1"/>
  <c r="AD103" i="1" s="1"/>
  <c r="AB104" i="1"/>
  <c r="AD104" i="1" s="1"/>
  <c r="AB105" i="1"/>
  <c r="AD105" i="1" s="1"/>
  <c r="AB106" i="1"/>
  <c r="AD106" i="1" s="1"/>
  <c r="AB107" i="1"/>
  <c r="AD107" i="1" s="1"/>
  <c r="AB108" i="1"/>
  <c r="AD108" i="1" s="1"/>
  <c r="AB109" i="1"/>
  <c r="AD109" i="1" s="1"/>
  <c r="AB110" i="1"/>
  <c r="AD110" i="1" s="1"/>
  <c r="AB111" i="1"/>
  <c r="AD111" i="1" s="1"/>
  <c r="AB112" i="1"/>
  <c r="AD112" i="1" s="1"/>
  <c r="AB113" i="1"/>
  <c r="AD113" i="1" s="1"/>
  <c r="AB114" i="1"/>
  <c r="AD114" i="1" s="1"/>
  <c r="AB115" i="1"/>
  <c r="AD115" i="1" s="1"/>
  <c r="AB116" i="1"/>
  <c r="AD116" i="1" s="1"/>
  <c r="AB117" i="1"/>
  <c r="AD117" i="1" s="1"/>
  <c r="AB118" i="1"/>
  <c r="AD118" i="1" s="1"/>
  <c r="AB119" i="1"/>
  <c r="AD119" i="1" s="1"/>
  <c r="AB120" i="1"/>
  <c r="AD120" i="1" s="1"/>
  <c r="AB121" i="1"/>
  <c r="AD121" i="1" s="1"/>
  <c r="AB122" i="1"/>
  <c r="AD122" i="1" s="1"/>
  <c r="AB123" i="1"/>
  <c r="AD123" i="1" s="1"/>
  <c r="AB124" i="1"/>
  <c r="AD124" i="1" s="1"/>
  <c r="AB125" i="1"/>
  <c r="AD125" i="1" s="1"/>
  <c r="AB126" i="1"/>
  <c r="AD126" i="1" s="1"/>
  <c r="AB127" i="1"/>
  <c r="AD127" i="1" s="1"/>
  <c r="AB128" i="1"/>
  <c r="AD128" i="1" s="1"/>
  <c r="AB129" i="1"/>
  <c r="AD129" i="1" s="1"/>
  <c r="AB130" i="1"/>
  <c r="AD130" i="1" s="1"/>
  <c r="AB131" i="1"/>
  <c r="AD131" i="1" s="1"/>
  <c r="AB132" i="1"/>
  <c r="AD132" i="1" s="1"/>
  <c r="AB133" i="1"/>
  <c r="AD133" i="1" s="1"/>
  <c r="AB134" i="1"/>
  <c r="AD134" i="1" s="1"/>
  <c r="AB135" i="1"/>
  <c r="AD135" i="1" s="1"/>
  <c r="AB136" i="1"/>
  <c r="AD136" i="1" s="1"/>
  <c r="AB137" i="1"/>
  <c r="AD137" i="1" s="1"/>
  <c r="AB138" i="1"/>
  <c r="AD138" i="1" s="1"/>
  <c r="AB139" i="1"/>
  <c r="AD139" i="1" s="1"/>
  <c r="AB140" i="1"/>
  <c r="AD140" i="1" s="1"/>
  <c r="AB141" i="1"/>
  <c r="AD141" i="1" s="1"/>
  <c r="AB142" i="1"/>
  <c r="AD142" i="1" s="1"/>
  <c r="AB143" i="1"/>
  <c r="AD143" i="1" s="1"/>
  <c r="AB144" i="1"/>
  <c r="AD144" i="1" s="1"/>
  <c r="AB145" i="1"/>
  <c r="AD145" i="1" s="1"/>
  <c r="AB146" i="1"/>
  <c r="AD146" i="1" s="1"/>
  <c r="AB147" i="1"/>
  <c r="AD147" i="1" s="1"/>
  <c r="AB148" i="1"/>
  <c r="AD148" i="1" s="1"/>
  <c r="AB149" i="1"/>
  <c r="AD149" i="1" s="1"/>
  <c r="AB150" i="1"/>
  <c r="AD150" i="1" s="1"/>
  <c r="AB151" i="1"/>
  <c r="AD151" i="1" s="1"/>
  <c r="AB152" i="1"/>
  <c r="AD152" i="1" s="1"/>
  <c r="AB153" i="1"/>
  <c r="AD153" i="1" s="1"/>
  <c r="AB154" i="1"/>
  <c r="AD154" i="1" s="1"/>
  <c r="AB155" i="1"/>
  <c r="AD155" i="1" s="1"/>
  <c r="AB156" i="1"/>
  <c r="AD156" i="1" s="1"/>
  <c r="AB157" i="1"/>
  <c r="AD157" i="1" s="1"/>
  <c r="AB158" i="1"/>
  <c r="AD158" i="1" s="1"/>
  <c r="AB159" i="1"/>
  <c r="AD159" i="1" s="1"/>
  <c r="AB160" i="1"/>
  <c r="AD160" i="1" s="1"/>
  <c r="AB161" i="1"/>
  <c r="AD161" i="1" s="1"/>
  <c r="AB162" i="1"/>
  <c r="AD162" i="1" s="1"/>
  <c r="AB163" i="1"/>
  <c r="AD163" i="1" s="1"/>
  <c r="AB164" i="1"/>
  <c r="AD164" i="1" s="1"/>
  <c r="AB165" i="1"/>
  <c r="AD165" i="1" s="1"/>
  <c r="AB166" i="1"/>
  <c r="AD166" i="1" s="1"/>
  <c r="AB167" i="1"/>
  <c r="AD167" i="1" s="1"/>
  <c r="AB168" i="1"/>
  <c r="AD168" i="1" s="1"/>
  <c r="AB169" i="1"/>
  <c r="AD169" i="1" s="1"/>
  <c r="AB170" i="1"/>
  <c r="AD170" i="1" s="1"/>
  <c r="AB171" i="1"/>
  <c r="AD171" i="1" s="1"/>
  <c r="AB172" i="1"/>
  <c r="AD172" i="1" s="1"/>
  <c r="AB173" i="1"/>
  <c r="AD173" i="1" s="1"/>
  <c r="AB174" i="1"/>
  <c r="AD174" i="1" s="1"/>
  <c r="AB175" i="1"/>
  <c r="AD175" i="1" s="1"/>
  <c r="AB176" i="1"/>
  <c r="AD176" i="1" s="1"/>
  <c r="AB177" i="1"/>
  <c r="AD177" i="1" s="1"/>
  <c r="AB178" i="1"/>
  <c r="AD178" i="1" s="1"/>
  <c r="AB179" i="1"/>
  <c r="AD179" i="1" s="1"/>
  <c r="AB180" i="1"/>
  <c r="AD180" i="1" s="1"/>
  <c r="AB181" i="1"/>
  <c r="AD181" i="1" s="1"/>
  <c r="AB182" i="1"/>
  <c r="AD182" i="1" s="1"/>
  <c r="AB183" i="1"/>
  <c r="AD183" i="1" s="1"/>
  <c r="AB184" i="1"/>
  <c r="AD184" i="1" s="1"/>
  <c r="AB185" i="1"/>
  <c r="AD185" i="1" s="1"/>
  <c r="AB186" i="1"/>
  <c r="AD186" i="1" s="1"/>
  <c r="AB187" i="1"/>
  <c r="AD187" i="1" s="1"/>
  <c r="AB188" i="1"/>
  <c r="AD188" i="1" s="1"/>
  <c r="AB189" i="1"/>
  <c r="AD189" i="1" s="1"/>
  <c r="AB190" i="1"/>
  <c r="AD190" i="1" s="1"/>
  <c r="AB191" i="1"/>
  <c r="AD191" i="1" s="1"/>
  <c r="AB192" i="1"/>
  <c r="AD192" i="1" s="1"/>
  <c r="AB193" i="1"/>
  <c r="AD193" i="1" s="1"/>
  <c r="AB194" i="1"/>
  <c r="AD194" i="1" s="1"/>
  <c r="AB195" i="1"/>
  <c r="AD195" i="1" s="1"/>
  <c r="AB196" i="1"/>
  <c r="AD196" i="1" s="1"/>
  <c r="AB197" i="1"/>
  <c r="AD197" i="1" s="1"/>
  <c r="AB198" i="1"/>
  <c r="AD198" i="1" s="1"/>
  <c r="AB199" i="1"/>
  <c r="AD199" i="1" s="1"/>
  <c r="AB200" i="1"/>
  <c r="AD200" i="1" s="1"/>
  <c r="AB201" i="1"/>
  <c r="AD201" i="1" s="1"/>
  <c r="AB202" i="1"/>
  <c r="AD202" i="1" s="1"/>
  <c r="AB203" i="1"/>
  <c r="AD203" i="1" s="1"/>
  <c r="AB204" i="1"/>
  <c r="AD204" i="1" s="1"/>
  <c r="AB205" i="1"/>
  <c r="AD205" i="1" s="1"/>
  <c r="AB206" i="1"/>
  <c r="AD206" i="1" s="1"/>
  <c r="AB207" i="1"/>
  <c r="AD207" i="1" s="1"/>
  <c r="AB208" i="1"/>
  <c r="AD208" i="1" s="1"/>
  <c r="AB209" i="1"/>
  <c r="AD209" i="1" s="1"/>
  <c r="AB210" i="1"/>
  <c r="AD210" i="1" s="1"/>
  <c r="AB211" i="1"/>
  <c r="AD211" i="1" s="1"/>
  <c r="AB212" i="1"/>
  <c r="AD212" i="1" s="1"/>
  <c r="AB213" i="1"/>
  <c r="AD213" i="1" s="1"/>
  <c r="AB214" i="1"/>
  <c r="AD214" i="1" s="1"/>
  <c r="AB215" i="1"/>
  <c r="AD215" i="1" s="1"/>
  <c r="AB216" i="1"/>
  <c r="AD216" i="1" s="1"/>
  <c r="AB217" i="1"/>
  <c r="AD217" i="1" s="1"/>
  <c r="AB218" i="1"/>
  <c r="AD218" i="1" s="1"/>
  <c r="AB219" i="1"/>
  <c r="AD219" i="1" s="1"/>
  <c r="AB220" i="1"/>
  <c r="AD220" i="1" s="1"/>
  <c r="AB221" i="1"/>
  <c r="AD221" i="1" s="1"/>
  <c r="AB222" i="1"/>
  <c r="AD222" i="1" s="1"/>
  <c r="AB223" i="1"/>
  <c r="AD223" i="1" s="1"/>
  <c r="AB224" i="1"/>
  <c r="AD224" i="1" s="1"/>
  <c r="AB225" i="1"/>
  <c r="AD225" i="1" s="1"/>
  <c r="AB226" i="1"/>
  <c r="AD226" i="1" s="1"/>
  <c r="AB227" i="1"/>
  <c r="AD227" i="1" s="1"/>
  <c r="AB228" i="1"/>
  <c r="AD228" i="1" s="1"/>
  <c r="AB229" i="1"/>
  <c r="AD229" i="1" s="1"/>
  <c r="AB230" i="1"/>
  <c r="AD230" i="1" s="1"/>
  <c r="AB231" i="1"/>
  <c r="AD231" i="1" s="1"/>
  <c r="AB232" i="1"/>
  <c r="AD232" i="1" s="1"/>
  <c r="AB233" i="1"/>
  <c r="AD233" i="1" s="1"/>
  <c r="AB234" i="1"/>
  <c r="AD234" i="1" s="1"/>
  <c r="AB235" i="1"/>
  <c r="AD235" i="1" s="1"/>
  <c r="AB236" i="1"/>
  <c r="AD236" i="1" s="1"/>
  <c r="AB237" i="1"/>
  <c r="AD237" i="1" s="1"/>
  <c r="AB238" i="1"/>
  <c r="AD238" i="1" s="1"/>
  <c r="AB239" i="1"/>
  <c r="AD239" i="1" s="1"/>
  <c r="AB240" i="1"/>
  <c r="AD240" i="1" s="1"/>
  <c r="AB241" i="1"/>
  <c r="AD241" i="1" s="1"/>
  <c r="AB242" i="1"/>
  <c r="AD242" i="1" s="1"/>
  <c r="AB243" i="1"/>
  <c r="AD243" i="1" s="1"/>
  <c r="AB244" i="1"/>
  <c r="AD244" i="1" s="1"/>
  <c r="AB245" i="1"/>
  <c r="AD245" i="1" s="1"/>
  <c r="AB246" i="1"/>
  <c r="AD246" i="1" s="1"/>
  <c r="AB247" i="1"/>
  <c r="AD247" i="1" s="1"/>
  <c r="AB248" i="1"/>
  <c r="AD248" i="1" s="1"/>
  <c r="AB249" i="1"/>
  <c r="AD249" i="1" s="1"/>
  <c r="AB250" i="1"/>
  <c r="AD250" i="1" s="1"/>
  <c r="AB251" i="1"/>
  <c r="AD251" i="1" s="1"/>
  <c r="AB252" i="1"/>
  <c r="AD252" i="1" s="1"/>
  <c r="AB253" i="1"/>
  <c r="AD253" i="1" s="1"/>
  <c r="AB254" i="1"/>
  <c r="AD254" i="1" s="1"/>
  <c r="AB255" i="1"/>
  <c r="AD255" i="1" s="1"/>
  <c r="AB256" i="1"/>
  <c r="AD256" i="1" s="1"/>
  <c r="AB257" i="1"/>
  <c r="AD257" i="1" s="1"/>
  <c r="AB258" i="1"/>
  <c r="AD258" i="1" s="1"/>
  <c r="AB259" i="1"/>
  <c r="AD259" i="1" s="1"/>
  <c r="AB260" i="1"/>
  <c r="AD260" i="1" s="1"/>
  <c r="AB261" i="1"/>
  <c r="AD261" i="1" s="1"/>
  <c r="AB262" i="1"/>
  <c r="AD262" i="1" s="1"/>
  <c r="AB263" i="1"/>
  <c r="AD263" i="1" s="1"/>
  <c r="AB264" i="1"/>
  <c r="AD264" i="1" s="1"/>
  <c r="AB265" i="1"/>
  <c r="AD265" i="1" s="1"/>
  <c r="AB266" i="1"/>
  <c r="AD266" i="1" s="1"/>
  <c r="AB267" i="1"/>
  <c r="AD267" i="1" s="1"/>
  <c r="AB268" i="1"/>
  <c r="AD268" i="1" s="1"/>
  <c r="AB269" i="1"/>
  <c r="AD269" i="1" s="1"/>
  <c r="AB270" i="1"/>
  <c r="AD270" i="1" s="1"/>
  <c r="AB271" i="1"/>
  <c r="AD271" i="1" s="1"/>
  <c r="AB272" i="1"/>
  <c r="AD272" i="1" s="1"/>
  <c r="AB273" i="1"/>
  <c r="AD273" i="1" s="1"/>
  <c r="AB274" i="1"/>
  <c r="AD274" i="1" s="1"/>
  <c r="AB275" i="1"/>
  <c r="AD275" i="1" s="1"/>
  <c r="AB276" i="1"/>
  <c r="AD276" i="1" s="1"/>
  <c r="AB277" i="1"/>
  <c r="AD277" i="1" s="1"/>
  <c r="AB278" i="1"/>
  <c r="AD278" i="1" s="1"/>
  <c r="AB279" i="1"/>
  <c r="AD279" i="1" s="1"/>
  <c r="AB280" i="1"/>
  <c r="AD280" i="1" s="1"/>
  <c r="AB281" i="1"/>
  <c r="AD281" i="1" s="1"/>
  <c r="AB282" i="1"/>
  <c r="AD282" i="1" s="1"/>
  <c r="AB283" i="1"/>
  <c r="AD283" i="1" s="1"/>
  <c r="AB284" i="1"/>
  <c r="AD284" i="1" s="1"/>
  <c r="AB285" i="1"/>
  <c r="AD285" i="1" s="1"/>
  <c r="AB286" i="1"/>
  <c r="AD286" i="1" s="1"/>
  <c r="AB287" i="1"/>
  <c r="AD287" i="1" s="1"/>
  <c r="AB288" i="1"/>
  <c r="AD288" i="1" s="1"/>
  <c r="AB289" i="1"/>
  <c r="AD289" i="1" s="1"/>
  <c r="AB290" i="1"/>
  <c r="AD290" i="1" s="1"/>
  <c r="AB291" i="1"/>
  <c r="AD291" i="1" s="1"/>
  <c r="AB292" i="1"/>
  <c r="AD292" i="1" s="1"/>
  <c r="AB293" i="1"/>
  <c r="AD293" i="1" s="1"/>
  <c r="AB294" i="1"/>
  <c r="AD294" i="1" s="1"/>
  <c r="AB295" i="1"/>
  <c r="AD295" i="1" s="1"/>
  <c r="AB296" i="1"/>
  <c r="AD296" i="1" s="1"/>
  <c r="AB297" i="1"/>
  <c r="AD297" i="1" s="1"/>
  <c r="AB298" i="1"/>
  <c r="AD298" i="1" s="1"/>
  <c r="AB299" i="1"/>
  <c r="AD299" i="1" s="1"/>
  <c r="AB300" i="1"/>
  <c r="AD300" i="1" s="1"/>
  <c r="AB301" i="1"/>
  <c r="AD301" i="1" s="1"/>
  <c r="AB302" i="1"/>
  <c r="AD302" i="1" s="1"/>
  <c r="AB303" i="1"/>
  <c r="AD303" i="1" s="1"/>
  <c r="AB304" i="1"/>
  <c r="AD304" i="1" s="1"/>
  <c r="AB305" i="1"/>
  <c r="AD305" i="1" s="1"/>
  <c r="AB306" i="1"/>
  <c r="AD306" i="1" s="1"/>
  <c r="AB307" i="1"/>
  <c r="AD307" i="1" s="1"/>
  <c r="AB308" i="1"/>
  <c r="AD308" i="1" s="1"/>
  <c r="AB309" i="1"/>
  <c r="AD309" i="1" s="1"/>
  <c r="AB310" i="1"/>
  <c r="AD310" i="1" s="1"/>
  <c r="AB311" i="1"/>
  <c r="AD311" i="1" s="1"/>
  <c r="AB312" i="1"/>
  <c r="AD312" i="1" s="1"/>
  <c r="AB313" i="1"/>
  <c r="AD313" i="1" s="1"/>
  <c r="AB314" i="1"/>
  <c r="AD314" i="1" s="1"/>
  <c r="AB315" i="1"/>
  <c r="AD315" i="1" s="1"/>
  <c r="AB316" i="1"/>
  <c r="AD316" i="1" s="1"/>
  <c r="AB317" i="1"/>
  <c r="AD317" i="1" s="1"/>
  <c r="AB318" i="1"/>
  <c r="AD318" i="1" s="1"/>
  <c r="AB319" i="1"/>
  <c r="AD319" i="1" s="1"/>
  <c r="AB320" i="1"/>
  <c r="AD320" i="1" s="1"/>
  <c r="AB321" i="1"/>
  <c r="AD321" i="1" s="1"/>
  <c r="AB322" i="1"/>
  <c r="AD322" i="1" s="1"/>
  <c r="AB323" i="1"/>
  <c r="AD323" i="1" s="1"/>
  <c r="AB324" i="1"/>
  <c r="AD324" i="1" s="1"/>
  <c r="AB325" i="1"/>
  <c r="AD325" i="1" s="1"/>
  <c r="AB326" i="1"/>
  <c r="AD326" i="1" s="1"/>
  <c r="AB327" i="1"/>
  <c r="AD327" i="1" s="1"/>
  <c r="AB328" i="1"/>
  <c r="AD328" i="1" s="1"/>
  <c r="AB329" i="1"/>
  <c r="AD329" i="1" s="1"/>
  <c r="AB330" i="1"/>
  <c r="AD330" i="1" s="1"/>
  <c r="AB331" i="1"/>
  <c r="AD331" i="1" s="1"/>
  <c r="AB332" i="1"/>
  <c r="AD332" i="1" s="1"/>
  <c r="AB333" i="1"/>
  <c r="AD333" i="1" s="1"/>
  <c r="AB334" i="1"/>
  <c r="AD334" i="1" s="1"/>
  <c r="AB335" i="1"/>
  <c r="AD335" i="1" s="1"/>
  <c r="AB336" i="1"/>
  <c r="AD336" i="1" s="1"/>
  <c r="AB337" i="1"/>
  <c r="AD337" i="1" s="1"/>
  <c r="AB338" i="1"/>
  <c r="AD338" i="1" s="1"/>
  <c r="AB339" i="1"/>
  <c r="AD339" i="1" s="1"/>
  <c r="AB340" i="1"/>
  <c r="AD340" i="1" s="1"/>
  <c r="AB341" i="1"/>
  <c r="AD341" i="1" s="1"/>
  <c r="AB342" i="1"/>
  <c r="AD342" i="1" s="1"/>
  <c r="AB343" i="1"/>
  <c r="AD343" i="1" s="1"/>
  <c r="AB344" i="1"/>
  <c r="AD344" i="1" s="1"/>
  <c r="AB345" i="1"/>
  <c r="AD345" i="1" s="1"/>
  <c r="AB346" i="1"/>
  <c r="AD346" i="1" s="1"/>
  <c r="AB347" i="1"/>
  <c r="AD347" i="1" s="1"/>
  <c r="AB348" i="1"/>
  <c r="AD348" i="1" s="1"/>
  <c r="AB349" i="1"/>
  <c r="AD349" i="1" s="1"/>
  <c r="AB350" i="1"/>
  <c r="AD350" i="1" s="1"/>
  <c r="AB351" i="1"/>
  <c r="AD351" i="1" s="1"/>
  <c r="AB352" i="1"/>
  <c r="AD352" i="1" s="1"/>
  <c r="AB353" i="1"/>
  <c r="AD353" i="1" s="1"/>
  <c r="AB354" i="1"/>
  <c r="AD354" i="1" s="1"/>
  <c r="AB355" i="1"/>
  <c r="AD355" i="1" s="1"/>
  <c r="AB356" i="1"/>
  <c r="AD356" i="1" s="1"/>
  <c r="AB357" i="1"/>
  <c r="AD357" i="1" s="1"/>
  <c r="AB358" i="1"/>
  <c r="AD358" i="1" s="1"/>
  <c r="AB359" i="1"/>
  <c r="AD359" i="1" s="1"/>
  <c r="AB360" i="1"/>
  <c r="AD360" i="1" s="1"/>
  <c r="AB361" i="1"/>
  <c r="AD361" i="1" s="1"/>
  <c r="AB362" i="1"/>
  <c r="AD362" i="1" s="1"/>
  <c r="AB363" i="1"/>
  <c r="AD363" i="1" s="1"/>
  <c r="AB364" i="1"/>
  <c r="AD364" i="1" s="1"/>
  <c r="AB365" i="1"/>
  <c r="AD365" i="1" s="1"/>
  <c r="AB366" i="1"/>
  <c r="AD366" i="1" s="1"/>
  <c r="AB367" i="1"/>
  <c r="AD367" i="1" s="1"/>
  <c r="AB368" i="1"/>
  <c r="AD368" i="1" s="1"/>
  <c r="AB369" i="1"/>
  <c r="AD369" i="1" s="1"/>
  <c r="AB370" i="1"/>
  <c r="AD370" i="1" s="1"/>
  <c r="AB371" i="1"/>
  <c r="AD371" i="1" s="1"/>
  <c r="AB372" i="1"/>
  <c r="AD372" i="1" s="1"/>
  <c r="AB373" i="1"/>
  <c r="AD373" i="1" s="1"/>
  <c r="AB374" i="1"/>
  <c r="AD374" i="1" s="1"/>
  <c r="AB375" i="1"/>
  <c r="AD375" i="1" s="1"/>
  <c r="AB376" i="1"/>
  <c r="AD376" i="1" s="1"/>
  <c r="AB377" i="1"/>
  <c r="AD377" i="1" s="1"/>
  <c r="AB378" i="1"/>
  <c r="AD378" i="1" s="1"/>
  <c r="AB379" i="1"/>
  <c r="AD379" i="1" s="1"/>
  <c r="AB380" i="1"/>
  <c r="AD380" i="1" s="1"/>
  <c r="AB381" i="1"/>
  <c r="AD381" i="1" s="1"/>
  <c r="AB382" i="1"/>
  <c r="AD382" i="1" s="1"/>
  <c r="AB383" i="1"/>
  <c r="AD383" i="1" s="1"/>
  <c r="AB384" i="1"/>
  <c r="AD384" i="1" s="1"/>
  <c r="AB385" i="1"/>
  <c r="AD385" i="1" s="1"/>
  <c r="AB386" i="1"/>
  <c r="AD386" i="1" s="1"/>
  <c r="AB387" i="1"/>
  <c r="AD387" i="1" s="1"/>
  <c r="AB388" i="1"/>
  <c r="AD388" i="1" s="1"/>
  <c r="AB389" i="1"/>
  <c r="AD389" i="1" s="1"/>
  <c r="AB390" i="1"/>
  <c r="AD390" i="1" s="1"/>
  <c r="AB391" i="1"/>
  <c r="AD391" i="1" s="1"/>
  <c r="AB392" i="1"/>
  <c r="AD392" i="1" s="1"/>
  <c r="AB393" i="1"/>
  <c r="AD393" i="1" s="1"/>
  <c r="AB394" i="1"/>
  <c r="AD394" i="1" s="1"/>
  <c r="AB395" i="1"/>
  <c r="AD395" i="1" s="1"/>
  <c r="AB396" i="1"/>
  <c r="AD396" i="1" s="1"/>
  <c r="AB397" i="1"/>
  <c r="AD397" i="1" s="1"/>
  <c r="AB398" i="1"/>
  <c r="AD398" i="1" s="1"/>
  <c r="AB399" i="1"/>
  <c r="AD399" i="1" s="1"/>
  <c r="AB400" i="1"/>
  <c r="AD400" i="1" s="1"/>
  <c r="AB401" i="1"/>
  <c r="AD401" i="1" s="1"/>
  <c r="AB402" i="1"/>
  <c r="AD402" i="1" s="1"/>
  <c r="AB403" i="1"/>
  <c r="AD403" i="1" s="1"/>
  <c r="AB404" i="1"/>
  <c r="AD404" i="1" s="1"/>
  <c r="AB405" i="1"/>
  <c r="AD405" i="1" s="1"/>
  <c r="AB406" i="1"/>
  <c r="AD406" i="1" s="1"/>
  <c r="AB407" i="1"/>
  <c r="AD407" i="1" s="1"/>
  <c r="AB408" i="1"/>
  <c r="AD408" i="1" s="1"/>
  <c r="AB409" i="1"/>
  <c r="AD409" i="1" s="1"/>
  <c r="AB410" i="1"/>
  <c r="AD410" i="1" s="1"/>
  <c r="AB411" i="1"/>
  <c r="AD411" i="1" s="1"/>
  <c r="AB412" i="1"/>
  <c r="AD412" i="1" s="1"/>
  <c r="AB413" i="1"/>
  <c r="AD413" i="1" s="1"/>
  <c r="AB414" i="1"/>
  <c r="AD414" i="1" s="1"/>
  <c r="AB415" i="1"/>
  <c r="AD415" i="1" s="1"/>
  <c r="AB416" i="1"/>
  <c r="AD416" i="1" s="1"/>
  <c r="AB417" i="1"/>
  <c r="AD417" i="1" s="1"/>
  <c r="AB418" i="1"/>
  <c r="AD418" i="1" s="1"/>
  <c r="AB419" i="1"/>
  <c r="AD419" i="1" s="1"/>
  <c r="AB420" i="1"/>
  <c r="AD420" i="1" s="1"/>
  <c r="AB421" i="1"/>
  <c r="AD421" i="1" s="1"/>
  <c r="AB422" i="1"/>
  <c r="AD422" i="1" s="1"/>
  <c r="AB423" i="1"/>
  <c r="AD423" i="1" s="1"/>
  <c r="AB424" i="1"/>
  <c r="AD424" i="1" s="1"/>
  <c r="AB425" i="1"/>
  <c r="AD425" i="1" s="1"/>
  <c r="AB426" i="1"/>
  <c r="AD426" i="1" s="1"/>
  <c r="AB427" i="1"/>
  <c r="AD427" i="1" s="1"/>
  <c r="AB428" i="1"/>
  <c r="AD428" i="1" s="1"/>
  <c r="AB429" i="1"/>
  <c r="AD429" i="1" s="1"/>
  <c r="AB430" i="1"/>
  <c r="AD430" i="1" s="1"/>
  <c r="AB431" i="1"/>
  <c r="AD431" i="1" s="1"/>
  <c r="AB432" i="1"/>
  <c r="AD432" i="1" s="1"/>
  <c r="AB433" i="1"/>
  <c r="AD433" i="1" s="1"/>
  <c r="AB434" i="1"/>
  <c r="AD434" i="1" s="1"/>
  <c r="AB435" i="1"/>
  <c r="AD435" i="1" s="1"/>
  <c r="AB436" i="1"/>
  <c r="AD436" i="1" s="1"/>
  <c r="AB437" i="1"/>
  <c r="AD437" i="1" s="1"/>
  <c r="AB438" i="1"/>
  <c r="AD438" i="1" s="1"/>
  <c r="AB439" i="1"/>
  <c r="AD439" i="1" s="1"/>
  <c r="AB440" i="1"/>
  <c r="AD440" i="1" s="1"/>
  <c r="AB441" i="1"/>
  <c r="AD441" i="1" s="1"/>
  <c r="AB442" i="1"/>
  <c r="AD442" i="1" s="1"/>
  <c r="AB443" i="1"/>
  <c r="AD443" i="1" s="1"/>
  <c r="AB444" i="1"/>
  <c r="AD444" i="1" s="1"/>
  <c r="AB445" i="1"/>
  <c r="AD445" i="1" s="1"/>
  <c r="AB446" i="1"/>
  <c r="AD446" i="1" s="1"/>
  <c r="AB447" i="1"/>
  <c r="AD447" i="1" s="1"/>
  <c r="AB448" i="1"/>
  <c r="AD448" i="1" s="1"/>
  <c r="AB449" i="1"/>
  <c r="AD449" i="1" s="1"/>
  <c r="AB450" i="1"/>
  <c r="AD450" i="1" s="1"/>
  <c r="AB451" i="1"/>
  <c r="AD451" i="1" s="1"/>
  <c r="AB452" i="1"/>
  <c r="AD452" i="1" s="1"/>
  <c r="AB453" i="1"/>
  <c r="AD453" i="1" s="1"/>
  <c r="AB454" i="1"/>
  <c r="AD454" i="1" s="1"/>
  <c r="AB455" i="1"/>
  <c r="AD455" i="1" s="1"/>
  <c r="AB456" i="1"/>
  <c r="AD456" i="1" s="1"/>
  <c r="AB457" i="1"/>
  <c r="AD457" i="1" s="1"/>
  <c r="AB458" i="1"/>
  <c r="AD458" i="1" s="1"/>
  <c r="AB459" i="1"/>
  <c r="AD459" i="1" s="1"/>
  <c r="AB460" i="1"/>
  <c r="AD460" i="1" s="1"/>
  <c r="AB461" i="1"/>
  <c r="AD461" i="1" s="1"/>
  <c r="AB462" i="1"/>
  <c r="AD462" i="1" s="1"/>
  <c r="AB463" i="1"/>
  <c r="AD463" i="1" s="1"/>
  <c r="AB464" i="1"/>
  <c r="AD464" i="1" s="1"/>
  <c r="AB465" i="1"/>
  <c r="AD465" i="1" s="1"/>
  <c r="AB466" i="1"/>
  <c r="AD466" i="1" s="1"/>
  <c r="AB467" i="1"/>
  <c r="AD467" i="1" s="1"/>
  <c r="AB468" i="1"/>
  <c r="AD468" i="1" s="1"/>
  <c r="AB469" i="1"/>
  <c r="AD469" i="1" s="1"/>
  <c r="AB470" i="1"/>
  <c r="AD470" i="1" s="1"/>
  <c r="AB471" i="1"/>
  <c r="AD471" i="1" s="1"/>
  <c r="AB472" i="1"/>
  <c r="AD472" i="1" s="1"/>
  <c r="AB473" i="1"/>
  <c r="AD473" i="1" s="1"/>
  <c r="AB474" i="1"/>
  <c r="AD474" i="1" s="1"/>
  <c r="AB475" i="1"/>
  <c r="AD475" i="1" s="1"/>
  <c r="AB476" i="1"/>
  <c r="AD476" i="1" s="1"/>
  <c r="AB477" i="1"/>
  <c r="AD477" i="1" s="1"/>
  <c r="AB478" i="1"/>
  <c r="AD478" i="1" s="1"/>
  <c r="AB479" i="1"/>
  <c r="AD479" i="1" s="1"/>
  <c r="AB480" i="1"/>
  <c r="AD480" i="1" s="1"/>
  <c r="AB481" i="1"/>
  <c r="AD481" i="1" s="1"/>
  <c r="AB482" i="1"/>
  <c r="AD482" i="1" s="1"/>
  <c r="AB483" i="1"/>
  <c r="AD483" i="1" s="1"/>
  <c r="AB484" i="1"/>
  <c r="AD484" i="1" s="1"/>
  <c r="AB485" i="1"/>
  <c r="AD485" i="1" s="1"/>
  <c r="AB486" i="1"/>
  <c r="AD486" i="1" s="1"/>
  <c r="AB487" i="1"/>
  <c r="AD487" i="1" s="1"/>
  <c r="AB488" i="1"/>
  <c r="AD488" i="1" s="1"/>
  <c r="AB489" i="1"/>
  <c r="AD489" i="1" s="1"/>
  <c r="AB490" i="1"/>
  <c r="AD490" i="1" s="1"/>
  <c r="AB491" i="1"/>
  <c r="AD491" i="1" s="1"/>
  <c r="AB492" i="1"/>
  <c r="AD492" i="1" s="1"/>
  <c r="AB493" i="1"/>
  <c r="AD493" i="1" s="1"/>
  <c r="AB494" i="1"/>
  <c r="AD494" i="1" s="1"/>
  <c r="AB495" i="1"/>
  <c r="AD495" i="1" s="1"/>
  <c r="AB496" i="1"/>
  <c r="AD496" i="1" s="1"/>
  <c r="AB497" i="1"/>
  <c r="AD497" i="1" s="1"/>
  <c r="AB498" i="1"/>
  <c r="AD498" i="1" s="1"/>
  <c r="AB499" i="1"/>
  <c r="AD499" i="1" s="1"/>
  <c r="AB500" i="1"/>
  <c r="AD500" i="1" s="1"/>
  <c r="AB501" i="1"/>
  <c r="AD501" i="1" s="1"/>
  <c r="AB502" i="1"/>
  <c r="AD502" i="1" s="1"/>
  <c r="AB503" i="1"/>
  <c r="AD503" i="1" s="1"/>
  <c r="AB504" i="1"/>
  <c r="AD504" i="1" s="1"/>
  <c r="AB505" i="1"/>
  <c r="AD505" i="1" s="1"/>
  <c r="AB506" i="1"/>
  <c r="AD506" i="1" s="1"/>
  <c r="AB507" i="1"/>
  <c r="AD507" i="1" s="1"/>
  <c r="AB508" i="1"/>
  <c r="AD508" i="1" s="1"/>
  <c r="AB509" i="1"/>
  <c r="AD509" i="1" s="1"/>
  <c r="AB510" i="1"/>
  <c r="AD510" i="1" s="1"/>
  <c r="AB511" i="1"/>
  <c r="AD511" i="1" s="1"/>
  <c r="AB512" i="1"/>
  <c r="AD512" i="1" s="1"/>
  <c r="AB513" i="1"/>
  <c r="AD513" i="1" s="1"/>
  <c r="AB514" i="1"/>
  <c r="AD514" i="1" s="1"/>
  <c r="AB515" i="1"/>
  <c r="AD515" i="1" s="1"/>
  <c r="AB516" i="1"/>
  <c r="AD516" i="1" s="1"/>
  <c r="AB517" i="1"/>
  <c r="AD517" i="1" s="1"/>
  <c r="AB518" i="1"/>
  <c r="AD518" i="1" s="1"/>
  <c r="AB519" i="1"/>
  <c r="AD519" i="1" s="1"/>
  <c r="AB520" i="1"/>
  <c r="AD520" i="1" s="1"/>
  <c r="AB521" i="1"/>
  <c r="AD521" i="1" s="1"/>
  <c r="AB522" i="1"/>
  <c r="AD522" i="1" s="1"/>
  <c r="AB523" i="1"/>
  <c r="AD523" i="1" s="1"/>
  <c r="AB524" i="1"/>
  <c r="AD524" i="1" s="1"/>
  <c r="AB525" i="1"/>
  <c r="AD525" i="1" s="1"/>
  <c r="AB526" i="1"/>
  <c r="AD526" i="1" s="1"/>
  <c r="AB527" i="1"/>
  <c r="AD527" i="1" s="1"/>
  <c r="AB528" i="1"/>
  <c r="AD528" i="1" s="1"/>
  <c r="AB529" i="1"/>
  <c r="AD529" i="1" s="1"/>
  <c r="AB530" i="1"/>
  <c r="AD530" i="1" s="1"/>
  <c r="AB531" i="1"/>
  <c r="AD531" i="1" s="1"/>
  <c r="AB532" i="1"/>
  <c r="AD532" i="1" s="1"/>
  <c r="AB533" i="1"/>
  <c r="AD533" i="1" s="1"/>
  <c r="AB534" i="1"/>
  <c r="AD534" i="1" s="1"/>
  <c r="AB535" i="1"/>
  <c r="AD535" i="1" s="1"/>
  <c r="AB536" i="1"/>
  <c r="AD536" i="1" s="1"/>
  <c r="AB537" i="1"/>
  <c r="AD537" i="1" s="1"/>
  <c r="AB538" i="1"/>
  <c r="AD538" i="1" s="1"/>
  <c r="AB539" i="1"/>
  <c r="AD539" i="1" s="1"/>
  <c r="AB540" i="1"/>
  <c r="AD540" i="1" s="1"/>
  <c r="AB541" i="1"/>
  <c r="AD541" i="1" s="1"/>
  <c r="AB542" i="1"/>
  <c r="AD542" i="1" s="1"/>
  <c r="AB543" i="1"/>
  <c r="AD543" i="1" s="1"/>
  <c r="AB544" i="1"/>
  <c r="AD544" i="1" s="1"/>
  <c r="AB545" i="1"/>
  <c r="AD545" i="1" s="1"/>
  <c r="AB546" i="1"/>
  <c r="AD546" i="1" s="1"/>
  <c r="AB547" i="1"/>
  <c r="AD547" i="1" s="1"/>
  <c r="AB548" i="1"/>
  <c r="AD548" i="1" s="1"/>
  <c r="AB549" i="1"/>
  <c r="AD549" i="1" s="1"/>
  <c r="AB550" i="1"/>
  <c r="AD550" i="1" s="1"/>
  <c r="AB551" i="1"/>
  <c r="AD551" i="1" s="1"/>
  <c r="AB552" i="1"/>
  <c r="AD552" i="1" s="1"/>
  <c r="AB553" i="1"/>
  <c r="AD553" i="1" s="1"/>
  <c r="AB554" i="1"/>
  <c r="AD554" i="1" s="1"/>
  <c r="AB555" i="1"/>
  <c r="AD555" i="1" s="1"/>
  <c r="AB556" i="1"/>
  <c r="AD556" i="1" s="1"/>
  <c r="AB557" i="1"/>
  <c r="AD557" i="1" s="1"/>
  <c r="AB558" i="1"/>
  <c r="AD558" i="1" s="1"/>
  <c r="AB559" i="1"/>
  <c r="AD559" i="1" s="1"/>
  <c r="AB560" i="1"/>
  <c r="AD560" i="1" s="1"/>
  <c r="AB561" i="1"/>
  <c r="AD561" i="1" s="1"/>
  <c r="AB562" i="1"/>
  <c r="AD562" i="1" s="1"/>
  <c r="AB563" i="1"/>
  <c r="AD563" i="1" s="1"/>
  <c r="AB564" i="1"/>
  <c r="AD564" i="1" s="1"/>
  <c r="AB565" i="1"/>
  <c r="AD565" i="1" s="1"/>
  <c r="AB566" i="1"/>
  <c r="AD566" i="1" s="1"/>
  <c r="AB567" i="1"/>
  <c r="AD567" i="1" s="1"/>
  <c r="AB568" i="1"/>
  <c r="AD568" i="1" s="1"/>
  <c r="AB569" i="1"/>
  <c r="AD569" i="1" s="1"/>
  <c r="AB570" i="1"/>
  <c r="AD570" i="1" s="1"/>
  <c r="AB571" i="1"/>
  <c r="AD571" i="1" s="1"/>
  <c r="AB572" i="1"/>
  <c r="AD572" i="1" s="1"/>
  <c r="AB573" i="1"/>
  <c r="AD573" i="1" s="1"/>
  <c r="AB574" i="1"/>
  <c r="AD574" i="1" s="1"/>
  <c r="AB575" i="1"/>
  <c r="AD575" i="1" s="1"/>
  <c r="AB576" i="1"/>
  <c r="AD576" i="1" s="1"/>
  <c r="AB577" i="1"/>
  <c r="AD577" i="1" s="1"/>
  <c r="AB578" i="1"/>
  <c r="AD578" i="1" s="1"/>
  <c r="AB579" i="1"/>
  <c r="AD579" i="1" s="1"/>
  <c r="AB580" i="1"/>
  <c r="AD580" i="1" s="1"/>
  <c r="AB581" i="1"/>
  <c r="AD581" i="1" s="1"/>
  <c r="AB582" i="1"/>
  <c r="AD582" i="1" s="1"/>
  <c r="AB583" i="1"/>
  <c r="AD583" i="1" s="1"/>
  <c r="AB584" i="1"/>
  <c r="AD584" i="1" s="1"/>
  <c r="AB585" i="1"/>
  <c r="AD585" i="1" s="1"/>
  <c r="AB586" i="1"/>
  <c r="AD586" i="1" s="1"/>
  <c r="AB587" i="1"/>
  <c r="AD587" i="1" s="1"/>
  <c r="AB588" i="1"/>
  <c r="AD588" i="1" s="1"/>
  <c r="AB589" i="1"/>
  <c r="AD589" i="1" s="1"/>
  <c r="AB590" i="1"/>
  <c r="AD590" i="1" s="1"/>
  <c r="AB591" i="1"/>
  <c r="AD591" i="1" s="1"/>
  <c r="AB592" i="1"/>
  <c r="AD592" i="1" s="1"/>
  <c r="AB593" i="1"/>
  <c r="AD593" i="1" s="1"/>
  <c r="AB594" i="1"/>
  <c r="AD594" i="1" s="1"/>
  <c r="AB595" i="1"/>
  <c r="AD595" i="1" s="1"/>
  <c r="AB596" i="1"/>
  <c r="AD596" i="1" s="1"/>
  <c r="AB597" i="1"/>
  <c r="AD597" i="1" s="1"/>
  <c r="AB598" i="1"/>
  <c r="AD598" i="1" s="1"/>
  <c r="AB599" i="1"/>
  <c r="AD599" i="1" s="1"/>
  <c r="AB600" i="1"/>
  <c r="AD600" i="1" s="1"/>
  <c r="AB601" i="1"/>
  <c r="AD601" i="1" s="1"/>
  <c r="AB602" i="1"/>
  <c r="AD602" i="1" s="1"/>
  <c r="AB603" i="1"/>
  <c r="AD603" i="1" s="1"/>
  <c r="AB604" i="1"/>
  <c r="AD604" i="1" s="1"/>
  <c r="AB605" i="1"/>
  <c r="AD605" i="1" s="1"/>
  <c r="AB606" i="1"/>
  <c r="AD606" i="1" s="1"/>
  <c r="AB607" i="1"/>
  <c r="AD607" i="1" s="1"/>
  <c r="AB608" i="1"/>
  <c r="AD608" i="1" s="1"/>
  <c r="AB609" i="1"/>
  <c r="AD609" i="1" s="1"/>
  <c r="AB610" i="1"/>
  <c r="AD610" i="1" s="1"/>
  <c r="AB611" i="1"/>
  <c r="AD611" i="1" s="1"/>
  <c r="AB612" i="1"/>
  <c r="AD612" i="1" s="1"/>
  <c r="AB613" i="1"/>
  <c r="AD613" i="1" s="1"/>
  <c r="AB614" i="1"/>
  <c r="AD614" i="1" s="1"/>
  <c r="AB615" i="1"/>
  <c r="AD615" i="1" s="1"/>
  <c r="AB616" i="1"/>
  <c r="AD616" i="1" s="1"/>
  <c r="AB617" i="1"/>
  <c r="AD617" i="1" s="1"/>
  <c r="AB618" i="1"/>
  <c r="AD618" i="1" s="1"/>
  <c r="AB619" i="1"/>
  <c r="AD619" i="1" s="1"/>
  <c r="AB620" i="1"/>
  <c r="AD620" i="1" s="1"/>
  <c r="AB621" i="1"/>
  <c r="AD621" i="1" s="1"/>
  <c r="AB622" i="1"/>
  <c r="AD622" i="1" s="1"/>
  <c r="AB623" i="1"/>
  <c r="AD623" i="1" s="1"/>
  <c r="AB624" i="1"/>
  <c r="AD624" i="1" s="1"/>
  <c r="AB625" i="1"/>
  <c r="AD625" i="1" s="1"/>
  <c r="AB626" i="1"/>
  <c r="AD626" i="1" s="1"/>
  <c r="AB627" i="1"/>
  <c r="AD627" i="1" s="1"/>
  <c r="AB628" i="1"/>
  <c r="AD628" i="1" s="1"/>
  <c r="AB629" i="1"/>
  <c r="AD629" i="1" s="1"/>
  <c r="AB630" i="1"/>
  <c r="AD630" i="1" s="1"/>
  <c r="AB631" i="1"/>
  <c r="AD631" i="1" s="1"/>
  <c r="AB632" i="1"/>
  <c r="AD632" i="1" s="1"/>
  <c r="AB633" i="1"/>
  <c r="AD633" i="1" s="1"/>
  <c r="AB634" i="1"/>
  <c r="AD634" i="1" s="1"/>
  <c r="AB635" i="1"/>
  <c r="AD635" i="1" s="1"/>
  <c r="AB636" i="1"/>
  <c r="AD636" i="1" s="1"/>
  <c r="AB637" i="1"/>
  <c r="AD637" i="1" s="1"/>
  <c r="AB638" i="1"/>
  <c r="AD638" i="1" s="1"/>
  <c r="AB639" i="1"/>
  <c r="AD639" i="1" s="1"/>
  <c r="AB640" i="1"/>
  <c r="AD640" i="1" s="1"/>
  <c r="AB641" i="1"/>
  <c r="AD641" i="1" s="1"/>
  <c r="AB642" i="1"/>
  <c r="AD642" i="1" s="1"/>
  <c r="AB643" i="1"/>
  <c r="AD643" i="1" s="1"/>
  <c r="AB644" i="1"/>
  <c r="AD644" i="1" s="1"/>
  <c r="AB645" i="1"/>
  <c r="AD645" i="1" s="1"/>
  <c r="AB646" i="1"/>
  <c r="AD646" i="1" s="1"/>
  <c r="AB647" i="1"/>
  <c r="AD647" i="1" s="1"/>
  <c r="AB648" i="1"/>
  <c r="AD648" i="1" s="1"/>
  <c r="AB649" i="1"/>
  <c r="AD649" i="1" s="1"/>
  <c r="AB650" i="1"/>
  <c r="AD650" i="1" s="1"/>
  <c r="AB651" i="1"/>
  <c r="AD651" i="1" s="1"/>
  <c r="AB652" i="1"/>
  <c r="AD652" i="1" s="1"/>
  <c r="AB653" i="1"/>
  <c r="AD653" i="1" s="1"/>
  <c r="AB654" i="1"/>
  <c r="AD654" i="1" s="1"/>
  <c r="AB655" i="1"/>
  <c r="AD655" i="1" s="1"/>
  <c r="AB656" i="1"/>
  <c r="AD656" i="1" s="1"/>
  <c r="AB657" i="1"/>
  <c r="AD657" i="1" s="1"/>
  <c r="AB658" i="1"/>
  <c r="AD658" i="1" s="1"/>
  <c r="AB659" i="1"/>
  <c r="AD659" i="1" s="1"/>
  <c r="AB660" i="1"/>
  <c r="AD660" i="1" s="1"/>
  <c r="AB661" i="1"/>
  <c r="AD661" i="1" s="1"/>
  <c r="AB662" i="1"/>
  <c r="AD662" i="1" s="1"/>
  <c r="AB663" i="1"/>
  <c r="AD663" i="1" s="1"/>
  <c r="AB664" i="1"/>
  <c r="AD664" i="1" s="1"/>
  <c r="AB665" i="1"/>
  <c r="AD665" i="1" s="1"/>
  <c r="AB666" i="1"/>
  <c r="AD666" i="1" s="1"/>
  <c r="AB667" i="1"/>
  <c r="AD667" i="1" s="1"/>
  <c r="AB668" i="1"/>
  <c r="AD668" i="1" s="1"/>
  <c r="AB669" i="1"/>
  <c r="AD669" i="1" s="1"/>
  <c r="AB670" i="1"/>
  <c r="AD670" i="1" s="1"/>
  <c r="AB671" i="1"/>
  <c r="AD671" i="1" s="1"/>
  <c r="AB672" i="1"/>
  <c r="AD672" i="1" s="1"/>
  <c r="AB673" i="1"/>
  <c r="AD673" i="1" s="1"/>
  <c r="AB674" i="1"/>
  <c r="AD674" i="1" s="1"/>
  <c r="AB675" i="1"/>
  <c r="AD675" i="1" s="1"/>
  <c r="AB676" i="1"/>
  <c r="AD676" i="1" s="1"/>
  <c r="AB677" i="1"/>
  <c r="AD677" i="1" s="1"/>
  <c r="AB678" i="1"/>
  <c r="AD678" i="1" s="1"/>
  <c r="AB679" i="1"/>
  <c r="AD679" i="1" s="1"/>
  <c r="AB680" i="1"/>
  <c r="AD680" i="1" s="1"/>
  <c r="AB681" i="1"/>
  <c r="AD681" i="1" s="1"/>
  <c r="AB682" i="1"/>
  <c r="AD682" i="1" s="1"/>
  <c r="AB683" i="1"/>
  <c r="AD683" i="1" s="1"/>
  <c r="AB684" i="1"/>
  <c r="AD684" i="1" s="1"/>
  <c r="AB685" i="1"/>
  <c r="AD685" i="1" s="1"/>
  <c r="AB686" i="1"/>
  <c r="AD686" i="1" s="1"/>
  <c r="AB687" i="1"/>
  <c r="AD687" i="1" s="1"/>
  <c r="AB688" i="1"/>
  <c r="AD688" i="1" s="1"/>
  <c r="AB689" i="1"/>
  <c r="AD689" i="1" s="1"/>
  <c r="AB690" i="1"/>
  <c r="AD690" i="1" s="1"/>
  <c r="AB691" i="1"/>
  <c r="AD691" i="1" s="1"/>
  <c r="AB692" i="1"/>
  <c r="AD692" i="1" s="1"/>
  <c r="AB693" i="1"/>
  <c r="AD693" i="1" s="1"/>
  <c r="AB694" i="1"/>
  <c r="AD694" i="1" s="1"/>
  <c r="AB695" i="1"/>
  <c r="AD695" i="1" s="1"/>
  <c r="AB696" i="1"/>
  <c r="AD696" i="1" s="1"/>
  <c r="AB697" i="1"/>
  <c r="AD697" i="1" s="1"/>
  <c r="AB698" i="1"/>
  <c r="AD698" i="1" s="1"/>
  <c r="AB699" i="1"/>
  <c r="AD699" i="1" s="1"/>
  <c r="AB700" i="1"/>
  <c r="AD700" i="1" s="1"/>
  <c r="AB701" i="1"/>
  <c r="AD701" i="1" s="1"/>
  <c r="AB702" i="1"/>
  <c r="AD702" i="1" s="1"/>
  <c r="AB703" i="1"/>
  <c r="AD703" i="1" s="1"/>
  <c r="AB704" i="1"/>
  <c r="AD704" i="1" s="1"/>
  <c r="AB705" i="1"/>
  <c r="AD705" i="1" s="1"/>
  <c r="AB706" i="1"/>
  <c r="AD706" i="1" s="1"/>
  <c r="AB707" i="1"/>
  <c r="AD707" i="1" s="1"/>
  <c r="AB708" i="1"/>
  <c r="AD708" i="1" s="1"/>
  <c r="AB709" i="1"/>
  <c r="AD709" i="1" s="1"/>
  <c r="AB710" i="1"/>
  <c r="AD710" i="1" s="1"/>
  <c r="AB711" i="1"/>
  <c r="AD711" i="1" s="1"/>
  <c r="AB712" i="1"/>
  <c r="AD712" i="1" s="1"/>
  <c r="AB713" i="1"/>
  <c r="AD713" i="1" s="1"/>
  <c r="AB714" i="1"/>
  <c r="AD714" i="1" s="1"/>
  <c r="AB715" i="1"/>
  <c r="AD715" i="1" s="1"/>
  <c r="AB716" i="1"/>
  <c r="AD716" i="1" s="1"/>
  <c r="AB717" i="1"/>
  <c r="AD717" i="1" s="1"/>
  <c r="AB718" i="1"/>
  <c r="AD718" i="1" s="1"/>
  <c r="AB719" i="1"/>
  <c r="AD719" i="1" s="1"/>
  <c r="AB720" i="1"/>
  <c r="AD720" i="1" s="1"/>
  <c r="AB721" i="1"/>
  <c r="AD721" i="1" s="1"/>
  <c r="AB722" i="1"/>
  <c r="AD722" i="1" s="1"/>
  <c r="AB723" i="1"/>
  <c r="AD723" i="1" s="1"/>
  <c r="AB724" i="1"/>
  <c r="AD724" i="1" s="1"/>
  <c r="AB725" i="1"/>
  <c r="AD725" i="1" s="1"/>
  <c r="AB726" i="1"/>
  <c r="AD726" i="1" s="1"/>
  <c r="AB727" i="1"/>
  <c r="AD727" i="1" s="1"/>
  <c r="AB728" i="1"/>
  <c r="AD728" i="1" s="1"/>
  <c r="AB729" i="1"/>
  <c r="AD729" i="1" s="1"/>
  <c r="AB730" i="1"/>
  <c r="AD730" i="1" s="1"/>
  <c r="AB731" i="1"/>
  <c r="AD731" i="1" s="1"/>
  <c r="AB732" i="1"/>
  <c r="AD732" i="1" s="1"/>
  <c r="AB733" i="1"/>
  <c r="AD733" i="1" s="1"/>
  <c r="AB734" i="1"/>
  <c r="AD734" i="1" s="1"/>
  <c r="AB735" i="1"/>
  <c r="AD735" i="1" s="1"/>
  <c r="AB736" i="1"/>
  <c r="AD736" i="1" s="1"/>
  <c r="AB737" i="1"/>
  <c r="AD737" i="1" s="1"/>
  <c r="AB738" i="1"/>
  <c r="AD738" i="1" s="1"/>
  <c r="AB739" i="1"/>
  <c r="AD739" i="1" s="1"/>
  <c r="AB740" i="1"/>
  <c r="AD740" i="1" s="1"/>
  <c r="AB741" i="1"/>
  <c r="AD741" i="1" s="1"/>
  <c r="AB742" i="1"/>
  <c r="AD742" i="1" s="1"/>
  <c r="AB743" i="1"/>
  <c r="AD743" i="1" s="1"/>
  <c r="AB744" i="1"/>
  <c r="AD744" i="1" s="1"/>
  <c r="AB745" i="1"/>
  <c r="AD745" i="1" s="1"/>
  <c r="AB746" i="1"/>
  <c r="AD746" i="1" s="1"/>
  <c r="AB747" i="1"/>
  <c r="AD747" i="1" s="1"/>
  <c r="AB748" i="1"/>
  <c r="AD748" i="1" s="1"/>
  <c r="AB749" i="1"/>
  <c r="AD749" i="1" s="1"/>
  <c r="AB750" i="1"/>
  <c r="AD750" i="1" s="1"/>
  <c r="AB751" i="1"/>
  <c r="AD751" i="1" s="1"/>
  <c r="AB752" i="1"/>
  <c r="AD752" i="1" s="1"/>
  <c r="AB753" i="1"/>
  <c r="AD753" i="1" s="1"/>
  <c r="AB754" i="1"/>
  <c r="AD754" i="1" s="1"/>
  <c r="AB755" i="1"/>
  <c r="AD755" i="1" s="1"/>
  <c r="AB756" i="1"/>
  <c r="AD756" i="1" s="1"/>
  <c r="AB757" i="1"/>
  <c r="AD757" i="1" s="1"/>
  <c r="AB758" i="1"/>
  <c r="AD758" i="1" s="1"/>
  <c r="AB759" i="1"/>
  <c r="AD759" i="1" s="1"/>
  <c r="AB760" i="1"/>
  <c r="AD760" i="1" s="1"/>
  <c r="AB761" i="1"/>
  <c r="AD761" i="1" s="1"/>
  <c r="AB762" i="1"/>
  <c r="AD762" i="1" s="1"/>
  <c r="AB763" i="1"/>
  <c r="AD763" i="1" s="1"/>
  <c r="AB764" i="1"/>
  <c r="AD764" i="1" s="1"/>
  <c r="AB765" i="1"/>
  <c r="AD765" i="1" s="1"/>
  <c r="AB766" i="1"/>
  <c r="AD766" i="1" s="1"/>
  <c r="AB767" i="1"/>
  <c r="AD767" i="1" s="1"/>
  <c r="AB768" i="1"/>
  <c r="AD768" i="1" s="1"/>
  <c r="AB769" i="1"/>
  <c r="AD769" i="1" s="1"/>
  <c r="AB770" i="1"/>
  <c r="AD770" i="1" s="1"/>
  <c r="AB771" i="1"/>
  <c r="AD771" i="1" s="1"/>
  <c r="AB772" i="1"/>
  <c r="AD772" i="1" s="1"/>
  <c r="AB773" i="1"/>
  <c r="AD773" i="1" s="1"/>
  <c r="AB774" i="1"/>
  <c r="AD774" i="1" s="1"/>
  <c r="AB775" i="1"/>
  <c r="AD775" i="1" s="1"/>
  <c r="AB776" i="1"/>
  <c r="AD776" i="1" s="1"/>
  <c r="AB777" i="1"/>
  <c r="AD777" i="1" s="1"/>
  <c r="AB778" i="1"/>
  <c r="AD778" i="1" s="1"/>
  <c r="AB779" i="1"/>
  <c r="AD779" i="1" s="1"/>
  <c r="AB780" i="1"/>
  <c r="AD780" i="1" s="1"/>
  <c r="AB781" i="1"/>
  <c r="AD781" i="1" s="1"/>
  <c r="AB782" i="1"/>
  <c r="AD782" i="1" s="1"/>
  <c r="AB783" i="1"/>
  <c r="AD783" i="1" s="1"/>
  <c r="AB784" i="1"/>
  <c r="AD784" i="1" s="1"/>
  <c r="AB785" i="1"/>
  <c r="AD785" i="1" s="1"/>
  <c r="AB786" i="1"/>
  <c r="AD786" i="1" s="1"/>
  <c r="AB787" i="1"/>
  <c r="AD787" i="1" s="1"/>
  <c r="AB788" i="1"/>
  <c r="AD788" i="1" s="1"/>
  <c r="AB789" i="1"/>
  <c r="AD789" i="1" s="1"/>
  <c r="AB790" i="1"/>
  <c r="AD790" i="1" s="1"/>
  <c r="AB791" i="1"/>
  <c r="AD791" i="1" s="1"/>
  <c r="AB792" i="1"/>
  <c r="AD792" i="1" s="1"/>
  <c r="AB793" i="1"/>
  <c r="AD793" i="1" s="1"/>
  <c r="AB794" i="1"/>
  <c r="AD794" i="1" s="1"/>
  <c r="AB795" i="1"/>
  <c r="AD795" i="1" s="1"/>
  <c r="AB796" i="1"/>
  <c r="AD796" i="1" s="1"/>
  <c r="AB797" i="1"/>
  <c r="AD797" i="1" s="1"/>
  <c r="AB798" i="1"/>
  <c r="AD798" i="1" s="1"/>
  <c r="AB799" i="1"/>
  <c r="AD799" i="1" s="1"/>
  <c r="AB800" i="1"/>
  <c r="AD800" i="1" s="1"/>
  <c r="AB801" i="1"/>
  <c r="AD801" i="1" s="1"/>
  <c r="AB802" i="1"/>
  <c r="AD802" i="1" s="1"/>
  <c r="AB803" i="1"/>
  <c r="AD803" i="1" s="1"/>
  <c r="AB804" i="1"/>
  <c r="AD804" i="1" s="1"/>
  <c r="AB805" i="1"/>
  <c r="AD805" i="1" s="1"/>
  <c r="AB806" i="1"/>
  <c r="AD806" i="1" s="1"/>
  <c r="AB807" i="1"/>
  <c r="AD807" i="1" s="1"/>
  <c r="AB808" i="1"/>
  <c r="AD808" i="1" s="1"/>
  <c r="AB809" i="1"/>
  <c r="AD809" i="1" s="1"/>
  <c r="AB810" i="1"/>
  <c r="AD810" i="1" s="1"/>
  <c r="AB811" i="1"/>
  <c r="AD811" i="1" s="1"/>
  <c r="AB812" i="1"/>
  <c r="AD812" i="1" s="1"/>
  <c r="AB813" i="1"/>
  <c r="AD813" i="1" s="1"/>
  <c r="AB814" i="1"/>
  <c r="AD814" i="1" s="1"/>
  <c r="AB815" i="1"/>
  <c r="AD815" i="1" s="1"/>
  <c r="AB816" i="1"/>
  <c r="AD816" i="1" s="1"/>
  <c r="AB817" i="1"/>
  <c r="AD817" i="1" s="1"/>
  <c r="AB818" i="1"/>
  <c r="AD818" i="1" s="1"/>
  <c r="AB819" i="1"/>
  <c r="AD819" i="1" s="1"/>
  <c r="AB820" i="1"/>
  <c r="AD820" i="1" s="1"/>
  <c r="AB821" i="1"/>
  <c r="AD821" i="1" s="1"/>
  <c r="AB822" i="1"/>
  <c r="AD822" i="1" s="1"/>
  <c r="AB823" i="1"/>
  <c r="AD823" i="1" s="1"/>
  <c r="AB824" i="1"/>
  <c r="AD824" i="1" s="1"/>
  <c r="AB825" i="1"/>
  <c r="AD825" i="1" s="1"/>
  <c r="AB826" i="1"/>
  <c r="AD826" i="1" s="1"/>
  <c r="AB827" i="1"/>
  <c r="AD827" i="1" s="1"/>
  <c r="AB828" i="1"/>
  <c r="AD828" i="1" s="1"/>
  <c r="AB829" i="1"/>
  <c r="AD829" i="1" s="1"/>
  <c r="AB830" i="1"/>
  <c r="AD830" i="1" s="1"/>
  <c r="AB831" i="1"/>
  <c r="AD831" i="1" s="1"/>
  <c r="AB832" i="1"/>
  <c r="AD832" i="1" s="1"/>
  <c r="AB833" i="1"/>
  <c r="AD833" i="1" s="1"/>
  <c r="AB834" i="1"/>
  <c r="AD834" i="1" s="1"/>
  <c r="AB835" i="1"/>
  <c r="AD835" i="1" s="1"/>
  <c r="AB836" i="1"/>
  <c r="AD836" i="1" s="1"/>
  <c r="AB837" i="1"/>
  <c r="AD837" i="1" s="1"/>
  <c r="AB838" i="1"/>
  <c r="AD838" i="1" s="1"/>
  <c r="AB839" i="1"/>
  <c r="AD839" i="1" s="1"/>
  <c r="AB840" i="1"/>
  <c r="AD840" i="1" s="1"/>
  <c r="AB841" i="1"/>
  <c r="AD841" i="1" s="1"/>
  <c r="AB842" i="1"/>
  <c r="AD842" i="1" s="1"/>
  <c r="AB843" i="1"/>
  <c r="AD843" i="1" s="1"/>
  <c r="AB844" i="1"/>
  <c r="AD844" i="1" s="1"/>
  <c r="AB845" i="1"/>
  <c r="AD845" i="1" s="1"/>
  <c r="AB846" i="1"/>
  <c r="AD846" i="1" s="1"/>
  <c r="AB847" i="1"/>
  <c r="AD847" i="1" s="1"/>
  <c r="AB848" i="1"/>
  <c r="AD848" i="1" s="1"/>
  <c r="AB849" i="1"/>
  <c r="AD849" i="1" s="1"/>
  <c r="AB850" i="1"/>
  <c r="AD850" i="1" s="1"/>
  <c r="AB851" i="1"/>
  <c r="AD851" i="1" s="1"/>
  <c r="AB852" i="1"/>
  <c r="AD852" i="1" s="1"/>
  <c r="AB853" i="1"/>
  <c r="AD853" i="1" s="1"/>
  <c r="AB854" i="1"/>
  <c r="AD854" i="1" s="1"/>
  <c r="AB855" i="1"/>
  <c r="AD855" i="1" s="1"/>
  <c r="AB856" i="1"/>
  <c r="AD856" i="1" s="1"/>
  <c r="AB857" i="1"/>
  <c r="AD857" i="1" s="1"/>
  <c r="AB858" i="1"/>
  <c r="AD858" i="1" s="1"/>
  <c r="AB859" i="1"/>
  <c r="AD859" i="1" s="1"/>
  <c r="AB860" i="1"/>
  <c r="AD860" i="1" s="1"/>
  <c r="AB861" i="1"/>
  <c r="AD861" i="1" s="1"/>
  <c r="AB862" i="1"/>
  <c r="AD862" i="1" s="1"/>
  <c r="AB863" i="1"/>
  <c r="AD863" i="1" s="1"/>
  <c r="AB864" i="1"/>
  <c r="AD864" i="1" s="1"/>
  <c r="AB865" i="1"/>
  <c r="AD865" i="1" s="1"/>
  <c r="AB866" i="1"/>
  <c r="AD866" i="1" s="1"/>
  <c r="AB867" i="1"/>
  <c r="AD867" i="1" s="1"/>
  <c r="AB868" i="1"/>
  <c r="AD868" i="1" s="1"/>
  <c r="AB869" i="1"/>
  <c r="AD869" i="1" s="1"/>
  <c r="AB870" i="1"/>
  <c r="AD870" i="1" s="1"/>
  <c r="AB871" i="1"/>
  <c r="AD871" i="1" s="1"/>
  <c r="AB872" i="1"/>
  <c r="AD872" i="1" s="1"/>
  <c r="AB873" i="1"/>
  <c r="AD873" i="1" s="1"/>
  <c r="AB874" i="1"/>
  <c r="AD874" i="1" s="1"/>
  <c r="AB875" i="1"/>
  <c r="AD875" i="1" s="1"/>
  <c r="AB876" i="1"/>
  <c r="AD876" i="1" s="1"/>
  <c r="AB877" i="1"/>
  <c r="AD877" i="1" s="1"/>
  <c r="AB878" i="1"/>
  <c r="AD878" i="1" s="1"/>
  <c r="AB879" i="1"/>
  <c r="AD879" i="1" s="1"/>
  <c r="AB880" i="1"/>
  <c r="AD880" i="1" s="1"/>
  <c r="AB881" i="1"/>
  <c r="AD881" i="1" s="1"/>
  <c r="AB882" i="1"/>
  <c r="AD882" i="1" s="1"/>
  <c r="AB883" i="1"/>
  <c r="AD883" i="1" s="1"/>
  <c r="AB884" i="1"/>
  <c r="AD884" i="1" s="1"/>
  <c r="AB885" i="1"/>
  <c r="AD885" i="1" s="1"/>
  <c r="AB886" i="1"/>
  <c r="AD886" i="1" s="1"/>
  <c r="AB887" i="1"/>
  <c r="AD887" i="1" s="1"/>
  <c r="AB888" i="1"/>
  <c r="AD888" i="1" s="1"/>
  <c r="AB889" i="1"/>
  <c r="AD889" i="1" s="1"/>
  <c r="AB890" i="1"/>
  <c r="AD890" i="1" s="1"/>
  <c r="AB891" i="1"/>
  <c r="AD891" i="1" s="1"/>
  <c r="AB892" i="1"/>
  <c r="AD892" i="1" s="1"/>
  <c r="AB893" i="1"/>
  <c r="AD893" i="1" s="1"/>
  <c r="AB894" i="1"/>
  <c r="AD894" i="1" s="1"/>
  <c r="AB895" i="1"/>
  <c r="AD895" i="1" s="1"/>
  <c r="AB896" i="1"/>
  <c r="AD896" i="1" s="1"/>
  <c r="AB897" i="1"/>
  <c r="AD897" i="1" s="1"/>
  <c r="AB898" i="1"/>
  <c r="AD898" i="1" s="1"/>
  <c r="AB899" i="1"/>
  <c r="AD899" i="1" s="1"/>
  <c r="AB900" i="1"/>
  <c r="AD900" i="1" s="1"/>
  <c r="AB901" i="1"/>
  <c r="AD901" i="1" s="1"/>
  <c r="AB902" i="1"/>
  <c r="AD902" i="1" s="1"/>
  <c r="AB903" i="1"/>
  <c r="AD903" i="1" s="1"/>
  <c r="AB904" i="1"/>
  <c r="AD904" i="1" s="1"/>
  <c r="AB905" i="1"/>
  <c r="AD905" i="1" s="1"/>
  <c r="AB906" i="1"/>
  <c r="AD906" i="1" s="1"/>
  <c r="AB907" i="1"/>
  <c r="AD907" i="1" s="1"/>
  <c r="AB908" i="1"/>
  <c r="AD908" i="1" s="1"/>
  <c r="AB909" i="1"/>
  <c r="AD909" i="1" s="1"/>
  <c r="AB910" i="1"/>
  <c r="AD910" i="1" s="1"/>
  <c r="AB911" i="1"/>
  <c r="AD911" i="1" s="1"/>
  <c r="AB912" i="1"/>
  <c r="AD912" i="1" s="1"/>
  <c r="AB913" i="1"/>
  <c r="AD913" i="1" s="1"/>
  <c r="AB914" i="1"/>
  <c r="AD914" i="1" s="1"/>
  <c r="AB915" i="1"/>
  <c r="AD915" i="1" s="1"/>
  <c r="AB916" i="1"/>
  <c r="AD916" i="1" s="1"/>
  <c r="AB917" i="1"/>
  <c r="AD917" i="1" s="1"/>
  <c r="AB918" i="1"/>
  <c r="AD918" i="1" s="1"/>
  <c r="AB919" i="1"/>
  <c r="AD919" i="1" s="1"/>
  <c r="AB920" i="1"/>
  <c r="AD920" i="1" s="1"/>
  <c r="AB921" i="1"/>
  <c r="AD921" i="1" s="1"/>
  <c r="AB922" i="1"/>
  <c r="AD922" i="1" s="1"/>
  <c r="AB923" i="1"/>
  <c r="AD923" i="1" s="1"/>
  <c r="AB924" i="1"/>
  <c r="AD924" i="1" s="1"/>
  <c r="AB925" i="1"/>
  <c r="AD925" i="1" s="1"/>
  <c r="AB926" i="1"/>
  <c r="AD926" i="1" s="1"/>
  <c r="AB927" i="1"/>
  <c r="AD927" i="1" s="1"/>
  <c r="AB928" i="1"/>
  <c r="AD928" i="1" s="1"/>
  <c r="AB929" i="1"/>
  <c r="AD929" i="1" s="1"/>
  <c r="AB930" i="1"/>
  <c r="AD930" i="1" s="1"/>
  <c r="AB931" i="1"/>
  <c r="AD931" i="1" s="1"/>
  <c r="AB932" i="1"/>
  <c r="AD932" i="1" s="1"/>
  <c r="AB933" i="1"/>
  <c r="AD933" i="1" s="1"/>
  <c r="AB934" i="1"/>
  <c r="AD934" i="1" s="1"/>
  <c r="AB935" i="1"/>
  <c r="AD935" i="1" s="1"/>
  <c r="AB936" i="1"/>
  <c r="AD936" i="1" s="1"/>
  <c r="AB937" i="1"/>
  <c r="AD937" i="1" s="1"/>
  <c r="AB938" i="1"/>
  <c r="AD938" i="1" s="1"/>
  <c r="AB939" i="1"/>
  <c r="AD939" i="1" s="1"/>
  <c r="AB940" i="1"/>
  <c r="AD940" i="1" s="1"/>
  <c r="AB941" i="1"/>
  <c r="AD941" i="1" s="1"/>
  <c r="AB942" i="1"/>
  <c r="AD942" i="1" s="1"/>
  <c r="AB943" i="1"/>
  <c r="AD943" i="1" s="1"/>
  <c r="AB944" i="1"/>
  <c r="AD944" i="1" s="1"/>
  <c r="AB945" i="1"/>
  <c r="AD945" i="1" s="1"/>
  <c r="AB946" i="1"/>
  <c r="AD946" i="1" s="1"/>
  <c r="AB947" i="1"/>
  <c r="AD947" i="1" s="1"/>
  <c r="AB948" i="1"/>
  <c r="AD948" i="1" s="1"/>
  <c r="AB949" i="1"/>
  <c r="AD949" i="1" s="1"/>
  <c r="AB950" i="1"/>
  <c r="AD950" i="1" s="1"/>
  <c r="AB951" i="1"/>
  <c r="AD951" i="1" s="1"/>
  <c r="AB952" i="1"/>
  <c r="AD952" i="1" s="1"/>
  <c r="AB953" i="1"/>
  <c r="AD953" i="1" s="1"/>
  <c r="AB954" i="1"/>
  <c r="AD954" i="1" s="1"/>
  <c r="AB955" i="1"/>
  <c r="AD955" i="1" s="1"/>
  <c r="AB956" i="1"/>
  <c r="AD956" i="1" s="1"/>
  <c r="AB957" i="1"/>
  <c r="AD957" i="1" s="1"/>
  <c r="AB958" i="1"/>
  <c r="AD958" i="1" s="1"/>
  <c r="AB959" i="1"/>
  <c r="AD959" i="1" s="1"/>
  <c r="AB960" i="1"/>
  <c r="AD960" i="1" s="1"/>
  <c r="AB961" i="1"/>
  <c r="AD961" i="1" s="1"/>
  <c r="AB962" i="1"/>
  <c r="AD962" i="1" s="1"/>
  <c r="AB963" i="1"/>
  <c r="AD963" i="1" s="1"/>
  <c r="AB964" i="1"/>
  <c r="AD964" i="1" s="1"/>
  <c r="AB965" i="1"/>
  <c r="AD965" i="1" s="1"/>
  <c r="AB966" i="1"/>
  <c r="AD966" i="1" s="1"/>
  <c r="AB967" i="1"/>
  <c r="AD967" i="1" s="1"/>
  <c r="AB968" i="1"/>
  <c r="AD968" i="1" s="1"/>
  <c r="AB969" i="1"/>
  <c r="AD969" i="1" s="1"/>
  <c r="AB970" i="1"/>
  <c r="AD970" i="1" s="1"/>
  <c r="AB971" i="1"/>
  <c r="AD971" i="1" s="1"/>
  <c r="AB972" i="1"/>
  <c r="AD972" i="1" s="1"/>
  <c r="AB973" i="1"/>
  <c r="AD973" i="1" s="1"/>
  <c r="AB974" i="1"/>
  <c r="AD974" i="1" s="1"/>
  <c r="AB975" i="1"/>
  <c r="AD975" i="1" s="1"/>
  <c r="AB976" i="1"/>
  <c r="AD976" i="1" s="1"/>
  <c r="AB977" i="1"/>
  <c r="AD977" i="1" s="1"/>
  <c r="AB978" i="1"/>
  <c r="AD978" i="1" s="1"/>
  <c r="AB979" i="1"/>
  <c r="AD979" i="1" s="1"/>
  <c r="AB980" i="1"/>
  <c r="AD980" i="1" s="1"/>
  <c r="AB981" i="1"/>
  <c r="AD981" i="1" s="1"/>
  <c r="AB982" i="1"/>
  <c r="AD982" i="1" s="1"/>
  <c r="AB983" i="1"/>
  <c r="AD983" i="1" s="1"/>
  <c r="AB984" i="1"/>
  <c r="AD984" i="1" s="1"/>
  <c r="AB985" i="1"/>
  <c r="AD985" i="1" s="1"/>
  <c r="AB986" i="1"/>
  <c r="AD986" i="1" s="1"/>
  <c r="AB987" i="1"/>
  <c r="AD987" i="1" s="1"/>
  <c r="AB988" i="1"/>
  <c r="AD988" i="1" s="1"/>
  <c r="AB989" i="1"/>
  <c r="AD989" i="1" s="1"/>
  <c r="AB990" i="1"/>
  <c r="AD990" i="1" s="1"/>
  <c r="AB991" i="1"/>
  <c r="AD991" i="1" s="1"/>
  <c r="AB992" i="1"/>
  <c r="AD992" i="1" s="1"/>
  <c r="AB993" i="1"/>
  <c r="AD993" i="1" s="1"/>
  <c r="AB994" i="1"/>
  <c r="AD994" i="1" s="1"/>
  <c r="AB995" i="1"/>
  <c r="AD995" i="1" s="1"/>
  <c r="AB996" i="1"/>
  <c r="AD996" i="1" s="1"/>
  <c r="AB997" i="1"/>
  <c r="AD997" i="1" s="1"/>
  <c r="AB998" i="1"/>
  <c r="AD998" i="1" s="1"/>
  <c r="AB999" i="1"/>
  <c r="AD999" i="1" s="1"/>
  <c r="AB1000" i="1"/>
  <c r="AD1000" i="1" s="1"/>
  <c r="AB1001" i="1"/>
  <c r="AD1001" i="1" s="1"/>
  <c r="AB1002" i="1"/>
  <c r="AD1002" i="1" s="1"/>
  <c r="AB1003" i="1"/>
  <c r="AD1003" i="1" s="1"/>
  <c r="AB1004" i="1"/>
  <c r="AD1004" i="1" s="1"/>
  <c r="AB1005" i="1"/>
  <c r="AD1005" i="1" s="1"/>
  <c r="AB1006" i="1"/>
  <c r="AD1006" i="1" s="1"/>
  <c r="AB1007" i="1"/>
  <c r="AD1007" i="1" s="1"/>
  <c r="AB1008" i="1"/>
  <c r="AD1008" i="1" s="1"/>
  <c r="AB1009" i="1"/>
  <c r="AD1009" i="1" s="1"/>
  <c r="AB1010" i="1"/>
  <c r="AD1010" i="1" s="1"/>
  <c r="AB1011" i="1"/>
  <c r="AD1011" i="1" s="1"/>
  <c r="AB1012" i="1"/>
  <c r="AD1012" i="1" s="1"/>
  <c r="AB1013" i="1"/>
  <c r="AD1013" i="1" s="1"/>
  <c r="AB1014" i="1"/>
  <c r="AD1014" i="1" s="1"/>
  <c r="AB1015" i="1"/>
  <c r="AD1015" i="1" s="1"/>
  <c r="AB1016" i="1"/>
  <c r="AD1016" i="1" s="1"/>
  <c r="AB1017" i="1"/>
  <c r="AD1017" i="1" s="1"/>
  <c r="AB1018" i="1"/>
  <c r="AD1018" i="1" s="1"/>
  <c r="AB1019" i="1"/>
  <c r="AD1019" i="1" s="1"/>
  <c r="AB1020" i="1"/>
  <c r="AD1020" i="1" s="1"/>
  <c r="AB1021" i="1"/>
  <c r="AD1021" i="1" s="1"/>
  <c r="AB1022" i="1"/>
  <c r="AD1022" i="1" s="1"/>
  <c r="AB1023" i="1"/>
  <c r="AD1023" i="1" s="1"/>
  <c r="AB1024" i="1"/>
  <c r="AD1024" i="1" s="1"/>
  <c r="AB1025" i="1"/>
  <c r="AD1025" i="1" s="1"/>
  <c r="AB1026" i="1"/>
  <c r="AD1026" i="1" s="1"/>
  <c r="AB1027" i="1"/>
  <c r="AD1027" i="1" s="1"/>
  <c r="AB1028" i="1"/>
  <c r="AD1028" i="1" s="1"/>
  <c r="AB1029" i="1"/>
  <c r="AD1029" i="1" s="1"/>
  <c r="AB1030" i="1"/>
  <c r="AD1030" i="1" s="1"/>
  <c r="AB1031" i="1"/>
  <c r="AD1031" i="1" s="1"/>
  <c r="AB1032" i="1"/>
  <c r="AD1032" i="1" s="1"/>
  <c r="AB1033" i="1"/>
  <c r="AD1033" i="1" s="1"/>
  <c r="AB1034" i="1"/>
  <c r="AD1034" i="1" s="1"/>
  <c r="AB1035" i="1"/>
  <c r="AD1035" i="1" s="1"/>
  <c r="AB1036" i="1"/>
  <c r="AD1036" i="1" s="1"/>
  <c r="AB1037" i="1"/>
  <c r="AD1037" i="1" s="1"/>
  <c r="AB1038" i="1"/>
  <c r="AD1038" i="1" s="1"/>
  <c r="AB1039" i="1"/>
  <c r="AD1039" i="1" s="1"/>
  <c r="AB1040" i="1"/>
  <c r="AD1040" i="1" s="1"/>
  <c r="AB1041" i="1"/>
  <c r="AD1041" i="1" s="1"/>
  <c r="AB1042" i="1"/>
  <c r="AD1042" i="1" s="1"/>
  <c r="AB1043" i="1"/>
  <c r="AD1043" i="1" s="1"/>
  <c r="AB1044" i="1"/>
  <c r="AD1044" i="1" s="1"/>
  <c r="AB1045" i="1"/>
  <c r="AD1045" i="1" s="1"/>
  <c r="AB1046" i="1"/>
  <c r="AD1046" i="1" s="1"/>
  <c r="AB1047" i="1"/>
  <c r="AD1047" i="1" s="1"/>
  <c r="AB1048" i="1"/>
  <c r="AD1048" i="1" s="1"/>
  <c r="AB1049" i="1"/>
  <c r="AD1049" i="1" s="1"/>
  <c r="AB1050" i="1"/>
  <c r="AD1050" i="1" s="1"/>
  <c r="AB1051" i="1"/>
  <c r="AD1051" i="1" s="1"/>
  <c r="AB1052" i="1"/>
  <c r="AD1052" i="1" s="1"/>
  <c r="AB1053" i="1"/>
  <c r="AD1053" i="1" s="1"/>
  <c r="AB1054" i="1"/>
  <c r="AD1054" i="1" s="1"/>
  <c r="AB1055" i="1"/>
  <c r="AD1055" i="1" s="1"/>
  <c r="AB1056" i="1"/>
  <c r="AD1056" i="1" s="1"/>
  <c r="AB1057" i="1"/>
  <c r="AD1057" i="1" s="1"/>
  <c r="AB1058" i="1"/>
  <c r="AD1058" i="1" s="1"/>
  <c r="AB1059" i="1"/>
  <c r="AD1059" i="1" s="1"/>
  <c r="AB1060" i="1"/>
  <c r="AD1060" i="1" s="1"/>
  <c r="AB1061" i="1"/>
  <c r="AD1061" i="1" s="1"/>
  <c r="AB1062" i="1"/>
  <c r="AD1062" i="1" s="1"/>
  <c r="AB1063" i="1"/>
  <c r="AD1063" i="1" s="1"/>
  <c r="AB1064" i="1"/>
  <c r="AD1064" i="1" s="1"/>
  <c r="AB1065" i="1"/>
  <c r="AD1065" i="1" s="1"/>
  <c r="AB1066" i="1"/>
  <c r="AD1066" i="1" s="1"/>
  <c r="AB1067" i="1"/>
  <c r="AD1067" i="1" s="1"/>
  <c r="AB1068" i="1"/>
  <c r="AD1068" i="1" s="1"/>
  <c r="AB1069" i="1"/>
  <c r="AD1069" i="1" s="1"/>
  <c r="AB1070" i="1"/>
  <c r="AD1070" i="1" s="1"/>
  <c r="AB1071" i="1"/>
  <c r="AD1071" i="1" s="1"/>
  <c r="AB1072" i="1"/>
  <c r="AD1072" i="1" s="1"/>
  <c r="AB1073" i="1"/>
  <c r="AD1073" i="1" s="1"/>
  <c r="AB1074" i="1"/>
  <c r="AD1074" i="1" s="1"/>
  <c r="AB1075" i="1"/>
  <c r="AD1075" i="1" s="1"/>
  <c r="AB1076" i="1"/>
  <c r="AD1076" i="1" s="1"/>
  <c r="AB1077" i="1"/>
  <c r="AD1077" i="1" s="1"/>
  <c r="AB1078" i="1"/>
  <c r="AD1078" i="1" s="1"/>
  <c r="AB1079" i="1"/>
  <c r="AD1079" i="1" s="1"/>
  <c r="AB1080" i="1"/>
  <c r="AD1080" i="1" s="1"/>
  <c r="AB1081" i="1"/>
  <c r="AD1081" i="1" s="1"/>
  <c r="AB1082" i="1"/>
  <c r="AD1082" i="1" s="1"/>
  <c r="AB1083" i="1"/>
  <c r="AD1083" i="1" s="1"/>
  <c r="AB1084" i="1"/>
  <c r="AD1084" i="1" s="1"/>
  <c r="AB1085" i="1"/>
  <c r="AD1085" i="1" s="1"/>
  <c r="AB1086" i="1"/>
  <c r="AD1086" i="1" s="1"/>
  <c r="AB1087" i="1"/>
  <c r="AD1087" i="1" s="1"/>
  <c r="AB1088" i="1"/>
  <c r="AD1088" i="1" s="1"/>
  <c r="AB1089" i="1"/>
  <c r="AD1089" i="1" s="1"/>
  <c r="AB1090" i="1"/>
  <c r="AD1090" i="1" s="1"/>
  <c r="AB1091" i="1"/>
  <c r="AD1091" i="1" s="1"/>
  <c r="AB1092" i="1"/>
  <c r="AD1092" i="1" s="1"/>
  <c r="AB1093" i="1"/>
  <c r="AD1093" i="1" s="1"/>
  <c r="AB1094" i="1"/>
  <c r="AD1094" i="1" s="1"/>
  <c r="AB1095" i="1"/>
  <c r="AD1095" i="1" s="1"/>
  <c r="AB1096" i="1"/>
  <c r="AD1096" i="1" s="1"/>
  <c r="AB1097" i="1"/>
  <c r="AD1097" i="1" s="1"/>
  <c r="AB1098" i="1"/>
  <c r="AD1098" i="1" s="1"/>
  <c r="AB1099" i="1"/>
  <c r="AD1099" i="1" s="1"/>
  <c r="AB1100" i="1"/>
  <c r="AD1100" i="1" s="1"/>
  <c r="AB1101" i="1"/>
  <c r="AD1101" i="1" s="1"/>
  <c r="AB1102" i="1"/>
  <c r="AD1102" i="1" s="1"/>
  <c r="AB1103" i="1"/>
  <c r="AD1103" i="1" s="1"/>
  <c r="AB1104" i="1"/>
  <c r="AD1104" i="1" s="1"/>
  <c r="AB1105" i="1"/>
  <c r="AD1105" i="1" s="1"/>
  <c r="AB1106" i="1"/>
  <c r="AD1106" i="1" s="1"/>
  <c r="AB1107" i="1"/>
  <c r="AD1107" i="1" s="1"/>
  <c r="AB1108" i="1"/>
  <c r="AD1108" i="1" s="1"/>
  <c r="AB1109" i="1"/>
  <c r="AD1109" i="1" s="1"/>
  <c r="AB1110" i="1"/>
  <c r="AD1110" i="1" s="1"/>
  <c r="AB1111" i="1"/>
  <c r="AD1111" i="1" s="1"/>
  <c r="AB1112" i="1"/>
  <c r="AD1112" i="1" s="1"/>
  <c r="AB1113" i="1"/>
  <c r="AD1113" i="1" s="1"/>
  <c r="AB1114" i="1"/>
  <c r="AD1114" i="1" s="1"/>
  <c r="AB1115" i="1"/>
  <c r="AD1115" i="1" s="1"/>
  <c r="AB1116" i="1"/>
  <c r="AD1116" i="1" s="1"/>
  <c r="AB1117" i="1"/>
  <c r="AD1117" i="1" s="1"/>
  <c r="AB1118" i="1"/>
  <c r="AD1118" i="1" s="1"/>
  <c r="AB1119" i="1"/>
  <c r="AD1119" i="1" s="1"/>
  <c r="AB1120" i="1"/>
  <c r="AD1120" i="1" s="1"/>
  <c r="AB1121" i="1"/>
  <c r="AD1121" i="1" s="1"/>
  <c r="AB1122" i="1"/>
  <c r="AD1122" i="1" s="1"/>
  <c r="AB1123" i="1"/>
  <c r="AD1123" i="1" s="1"/>
  <c r="AB1124" i="1"/>
  <c r="AD1124" i="1" s="1"/>
  <c r="AB1125" i="1"/>
  <c r="AD1125" i="1" s="1"/>
  <c r="AB1126" i="1"/>
  <c r="AD1126" i="1" s="1"/>
  <c r="AB1127" i="1"/>
  <c r="AD1127" i="1" s="1"/>
  <c r="AB1128" i="1"/>
  <c r="AD1128" i="1" s="1"/>
  <c r="AB1129" i="1"/>
  <c r="AD1129" i="1" s="1"/>
  <c r="AB1130" i="1"/>
  <c r="AD1130" i="1" s="1"/>
  <c r="AB1131" i="1"/>
  <c r="AD1131" i="1" s="1"/>
  <c r="AB1132" i="1"/>
  <c r="AD1132" i="1" s="1"/>
  <c r="AB1133" i="1"/>
  <c r="AD1133" i="1" s="1"/>
  <c r="AB1134" i="1"/>
  <c r="AD1134" i="1" s="1"/>
  <c r="AB1135" i="1"/>
  <c r="AD1135" i="1" s="1"/>
  <c r="AB1136" i="1"/>
  <c r="AD1136" i="1" s="1"/>
  <c r="AB1137" i="1"/>
  <c r="AD1137" i="1" s="1"/>
  <c r="AB1138" i="1"/>
  <c r="AD1138" i="1" s="1"/>
  <c r="AB1139" i="1"/>
  <c r="AD1139" i="1" s="1"/>
  <c r="AB1140" i="1"/>
  <c r="AD1140" i="1" s="1"/>
  <c r="AB1141" i="1"/>
  <c r="AD1141" i="1" s="1"/>
  <c r="AB1142" i="1"/>
  <c r="AD1142" i="1" s="1"/>
  <c r="AB1143" i="1"/>
  <c r="AD1143" i="1" s="1"/>
  <c r="AB1144" i="1"/>
  <c r="AD1144" i="1" s="1"/>
  <c r="AB1145" i="1"/>
  <c r="AD1145" i="1" s="1"/>
  <c r="AB1146" i="1"/>
  <c r="AD1146" i="1" s="1"/>
  <c r="AB1147" i="1"/>
  <c r="AD1147" i="1" s="1"/>
  <c r="AB1148" i="1"/>
  <c r="AD1148" i="1" s="1"/>
  <c r="AB1149" i="1"/>
  <c r="AD1149" i="1" s="1"/>
  <c r="AB1150" i="1"/>
  <c r="AD1150" i="1" s="1"/>
  <c r="AB1151" i="1"/>
  <c r="AD1151" i="1" s="1"/>
  <c r="AB1152" i="1"/>
  <c r="AD1152" i="1" s="1"/>
  <c r="AB1153" i="1"/>
  <c r="AD1153" i="1" s="1"/>
  <c r="AB1154" i="1"/>
  <c r="AD1154" i="1" s="1"/>
  <c r="AB1155" i="1"/>
  <c r="AD1155" i="1" s="1"/>
  <c r="AB1156" i="1"/>
  <c r="AD1156" i="1" s="1"/>
  <c r="AB1157" i="1"/>
  <c r="AD1157" i="1" s="1"/>
  <c r="AB1158" i="1"/>
  <c r="AD1158" i="1" s="1"/>
  <c r="AB1159" i="1"/>
  <c r="AD1159" i="1" s="1"/>
  <c r="AB1160" i="1"/>
  <c r="AD1160" i="1" s="1"/>
  <c r="AB1161" i="1"/>
  <c r="AD1161" i="1" s="1"/>
  <c r="AB1162" i="1"/>
  <c r="AD1162" i="1" s="1"/>
  <c r="AB1163" i="1"/>
  <c r="AD1163" i="1" s="1"/>
  <c r="AB1164" i="1"/>
  <c r="AD1164" i="1" s="1"/>
  <c r="AB1165" i="1"/>
  <c r="AD1165" i="1" s="1"/>
  <c r="AB1166" i="1"/>
  <c r="AD1166" i="1" s="1"/>
  <c r="AB1167" i="1"/>
  <c r="AD1167" i="1" s="1"/>
  <c r="AB1168" i="1"/>
  <c r="AD1168" i="1" s="1"/>
  <c r="AB1169" i="1"/>
  <c r="AD1169" i="1" s="1"/>
  <c r="AB1170" i="1"/>
  <c r="AD1170" i="1" s="1"/>
  <c r="AB1171" i="1"/>
  <c r="AD1171" i="1" s="1"/>
  <c r="AB1172" i="1"/>
  <c r="AD1172" i="1" s="1"/>
  <c r="AB1173" i="1"/>
  <c r="AD1173" i="1" s="1"/>
  <c r="AB1174" i="1"/>
  <c r="AD1174" i="1" s="1"/>
  <c r="AB1175" i="1"/>
  <c r="AD1175" i="1" s="1"/>
  <c r="AB1176" i="1"/>
  <c r="AD1176" i="1" s="1"/>
  <c r="AB1177" i="1"/>
  <c r="AD1177" i="1" s="1"/>
  <c r="AB1178" i="1"/>
  <c r="AD1178" i="1" s="1"/>
  <c r="AB1179" i="1"/>
  <c r="AD1179" i="1" s="1"/>
  <c r="AB1180" i="1"/>
  <c r="AD1180" i="1" s="1"/>
  <c r="AB1181" i="1"/>
  <c r="AD1181" i="1" s="1"/>
  <c r="AB1182" i="1"/>
  <c r="AD1182" i="1" s="1"/>
  <c r="AB1183" i="1"/>
  <c r="AD1183" i="1" s="1"/>
  <c r="AB1184" i="1"/>
  <c r="AD1184" i="1" s="1"/>
  <c r="AB1185" i="1"/>
  <c r="AD1185" i="1" s="1"/>
  <c r="AB1186" i="1"/>
  <c r="AD1186" i="1" s="1"/>
  <c r="AB1187" i="1"/>
  <c r="AD1187" i="1" s="1"/>
  <c r="AB1188" i="1"/>
  <c r="AD1188" i="1" s="1"/>
  <c r="AB1189" i="1"/>
  <c r="AD1189" i="1" s="1"/>
  <c r="AB1190" i="1"/>
  <c r="AD1190" i="1" s="1"/>
  <c r="AB1191" i="1"/>
  <c r="AD1191" i="1" s="1"/>
  <c r="AB1192" i="1"/>
  <c r="AD1192" i="1" s="1"/>
  <c r="AB1193" i="1"/>
  <c r="AD1193" i="1" s="1"/>
  <c r="AB1194" i="1"/>
  <c r="AD1194" i="1" s="1"/>
  <c r="AB1195" i="1"/>
  <c r="AD1195" i="1" s="1"/>
  <c r="AB1196" i="1"/>
  <c r="AD1196" i="1" s="1"/>
  <c r="AB1197" i="1"/>
  <c r="AD1197" i="1" s="1"/>
  <c r="AB1198" i="1"/>
  <c r="AD1198" i="1" s="1"/>
  <c r="AB1199" i="1"/>
  <c r="AD1199" i="1" s="1"/>
  <c r="AB1200" i="1"/>
  <c r="AD1200" i="1" s="1"/>
  <c r="AB1201" i="1"/>
  <c r="AD1201" i="1" s="1"/>
  <c r="AB1202" i="1"/>
  <c r="AD1202" i="1" s="1"/>
  <c r="AB1203" i="1"/>
  <c r="AD1203" i="1" s="1"/>
  <c r="AB1204" i="1"/>
  <c r="AD1204" i="1" s="1"/>
  <c r="AB1205" i="1"/>
  <c r="AD1205" i="1" s="1"/>
  <c r="AB1206" i="1"/>
  <c r="AD1206" i="1" s="1"/>
  <c r="AB1207" i="1"/>
  <c r="AD1207" i="1" s="1"/>
  <c r="AB1208" i="1"/>
  <c r="AD1208" i="1" s="1"/>
  <c r="AB1209" i="1"/>
  <c r="AD1209" i="1" s="1"/>
  <c r="AB1210" i="1"/>
  <c r="AD1210" i="1" s="1"/>
  <c r="AB1211" i="1"/>
  <c r="AD1211" i="1" s="1"/>
  <c r="AB1212" i="1"/>
  <c r="AD1212" i="1" s="1"/>
  <c r="AB1213" i="1"/>
  <c r="AD1213" i="1" s="1"/>
  <c r="AB1214" i="1"/>
  <c r="AD1214" i="1" s="1"/>
  <c r="AB1215" i="1"/>
  <c r="AD1215" i="1" s="1"/>
  <c r="AB1216" i="1"/>
  <c r="AD1216" i="1" s="1"/>
  <c r="AB1217" i="1"/>
  <c r="AD1217" i="1" s="1"/>
  <c r="AB1218" i="1"/>
  <c r="AD1218" i="1" s="1"/>
  <c r="AB1219" i="1"/>
  <c r="AD1219" i="1" s="1"/>
  <c r="AB1220" i="1"/>
  <c r="AD1220" i="1" s="1"/>
  <c r="AB1221" i="1"/>
  <c r="AD1221" i="1" s="1"/>
  <c r="AB1222" i="1"/>
  <c r="AD1222" i="1" s="1"/>
  <c r="AB1223" i="1"/>
  <c r="AD1223" i="1" s="1"/>
  <c r="AB1224" i="1"/>
  <c r="AD1224" i="1" s="1"/>
  <c r="AB1225" i="1"/>
  <c r="AD1225" i="1" s="1"/>
  <c r="AB1226" i="1"/>
  <c r="AD1226" i="1" s="1"/>
  <c r="AB1227" i="1"/>
  <c r="AD1227" i="1" s="1"/>
  <c r="AB1228" i="1"/>
  <c r="AD1228" i="1" s="1"/>
  <c r="AB1229" i="1"/>
  <c r="AD1229" i="1" s="1"/>
  <c r="AB1230" i="1"/>
  <c r="AD1230" i="1" s="1"/>
  <c r="AB1231" i="1"/>
  <c r="AD1231" i="1" s="1"/>
  <c r="AB1232" i="1"/>
  <c r="AD1232" i="1" s="1"/>
  <c r="AB1233" i="1"/>
  <c r="AD1233" i="1" s="1"/>
  <c r="AB1234" i="1"/>
  <c r="AD1234" i="1" s="1"/>
  <c r="AB1235" i="1"/>
  <c r="AD1235" i="1" s="1"/>
  <c r="AB1236" i="1"/>
  <c r="AD1236" i="1" s="1"/>
  <c r="AB1237" i="1"/>
  <c r="AD1237" i="1" s="1"/>
  <c r="AB1238" i="1"/>
  <c r="AD1238" i="1" s="1"/>
  <c r="AB1239" i="1"/>
  <c r="AD1239" i="1" s="1"/>
  <c r="AB1240" i="1"/>
  <c r="AD1240" i="1" s="1"/>
  <c r="AB1241" i="1"/>
  <c r="AD1241" i="1" s="1"/>
  <c r="AB1242" i="1"/>
  <c r="AD1242" i="1" s="1"/>
  <c r="AB1243" i="1"/>
  <c r="AD1243" i="1" s="1"/>
  <c r="AB1244" i="1"/>
  <c r="AD1244" i="1" s="1"/>
  <c r="AB1245" i="1"/>
  <c r="AD1245" i="1" s="1"/>
  <c r="AB1246" i="1"/>
  <c r="AD1246" i="1" s="1"/>
  <c r="AB1247" i="1"/>
  <c r="AD1247" i="1" s="1"/>
  <c r="AB1248" i="1"/>
  <c r="AD1248" i="1" s="1"/>
  <c r="AB1249" i="1"/>
  <c r="AD1249" i="1" s="1"/>
  <c r="AB1250" i="1"/>
  <c r="AD1250" i="1" s="1"/>
  <c r="AB1251" i="1"/>
  <c r="AD1251" i="1" s="1"/>
  <c r="AB1252" i="1"/>
  <c r="AD1252" i="1" s="1"/>
  <c r="AB1253" i="1"/>
  <c r="AD1253" i="1" s="1"/>
  <c r="AB1254" i="1"/>
  <c r="AD1254" i="1" s="1"/>
  <c r="AB1255" i="1"/>
  <c r="AD1255" i="1" s="1"/>
  <c r="AB1256" i="1"/>
  <c r="AD1256" i="1" s="1"/>
  <c r="AB1257" i="1"/>
  <c r="AD1257" i="1" s="1"/>
  <c r="AB1258" i="1"/>
  <c r="AD1258" i="1" s="1"/>
  <c r="AB1259" i="1"/>
  <c r="AD1259" i="1" s="1"/>
  <c r="AB1260" i="1"/>
  <c r="AD1260" i="1" s="1"/>
  <c r="AB1261" i="1"/>
  <c r="AD1261" i="1" s="1"/>
  <c r="AB1262" i="1"/>
  <c r="AD1262" i="1" s="1"/>
  <c r="AB1263" i="1"/>
  <c r="AD1263" i="1" s="1"/>
  <c r="AB1264" i="1"/>
  <c r="AD1264" i="1" s="1"/>
  <c r="AB1265" i="1"/>
  <c r="AD1265" i="1" s="1"/>
  <c r="AB1266" i="1"/>
  <c r="AD1266" i="1" s="1"/>
  <c r="AB1267" i="1"/>
  <c r="AD1267" i="1" s="1"/>
  <c r="AB1268" i="1"/>
  <c r="AD1268" i="1" s="1"/>
  <c r="AB1269" i="1"/>
  <c r="AD1269" i="1" s="1"/>
  <c r="AB1270" i="1"/>
  <c r="AD1270" i="1" s="1"/>
  <c r="AB2" i="1"/>
  <c r="AD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2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2" i="4"/>
  <c r="H3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2" i="1"/>
  <c r="E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tc={2325976C-AE27-BA40-9D2C-ADD9C7ACD023}</author>
  </authors>
  <commentList>
    <comment ref="H3" authorId="0" shapeId="0" xr:uid="{2325976C-AE27-BA40-9D2C-ADD9C7ACD02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 if the use of average as the aggregation method is the best way forward for the creation of an expensive products categorization?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Rajat Bahuguna</author>
  </authors>
  <commentList>
    <comment ref="AD1" authorId="0" shapeId="0" xr:uid="{D287C79C-5189-1A4B-AC24-D8B4C8C7FC72}">
      <text>
        <r>
          <rPr>
            <b/>
            <sz val="10"/>
            <color rgb="FF000000"/>
            <rFont val="Tahoma"/>
            <family val="2"/>
          </rPr>
          <t>Rajat Bahuguna: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used "Order Total Sales" and "Payment Type" column with conditions to create this column.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3EE567-EAEF-9740-9EEA-B5519AB1295E}" name="DataCo_Customers" type="6" refreshedVersion="8" background="1" saveData="1">
    <textPr sourceFile="/Users/rajatbahuguna/Desktop/Data Analyst /Excel Fundamentals/2. Data Preparation in Excel/Exercises and Datasets/Datasets/DataCo_Customers.txt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C89CE5CD-8FD4-0B45-9A25-CA21961C63F3}" name="DataCo_Products" type="6" refreshedVersion="8" background="1" saveData="1">
    <textPr codePage="65001" sourceFile="/Users/rajatbahuguna/Desktop/Data Analyst /Excel Fundamentals/2. Data Preparation in Excel/Exercises and Datasets/Datasets/DataCo_Products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<sst xmlns="http://schemas.openxmlformats.org/spreadsheetml/2006/main" count="15546" uniqueCount="3044">
  <si>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</si>
  <si>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</si>
  <si>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</si>
  <si>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</si>
  <si>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</si>
  <si>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</si>
  <si>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</si>
  <si>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</si>
  <si>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</si>
  <si>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</si>
  <si>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</si>
  <si>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</si>
  <si>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</si>
  <si>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</si>
  <si>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</si>
  <si>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</si>
  <si>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</si>
  <si>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</si>
  <si>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</si>
  <si>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</si>
  <si>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</si>
  <si>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</si>
  <si>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</si>
  <si>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</si>
  <si>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</si>
  <si>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</si>
  <si>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</si>
  <si>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</si>
  <si>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</si>
  <si>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</si>
  <si>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</si>
  <si>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</si>
  <si>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</si>
  <si>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</si>
  <si>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</si>
  <si>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</si>
  <si>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</si>
  <si>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</si>
  <si>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</si>
  <si>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</si>
  <si>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</si>
  <si>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</si>
  <si>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</si>
  <si>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</si>
  <si>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</si>
  <si>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</si>
  <si>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</si>
  <si>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</si>
  <si>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</si>
  <si>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</si>
  <si>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</si>
  <si>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</si>
  <si>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</si>
  <si>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</si>
  <si>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</si>
  <si>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</si>
  <si>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</si>
  <si>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</si>
  <si>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</si>
  <si>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</si>
  <si>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</si>
  <si>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</si>
  <si>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</si>
  <si>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</si>
  <si>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</si>
  <si>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</si>
  <si>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</si>
  <si>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</si>
  <si>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</si>
  <si>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</si>
  <si>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</si>
  <si>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</si>
  <si>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</si>
  <si>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</si>
  <si>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</si>
  <si>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</si>
  <si>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</si>
  <si>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</si>
  <si>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</si>
  <si>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</si>
  <si>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</si>
  <si>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</si>
  <si>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</si>
  <si>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</si>
  <si>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</si>
  <si>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</si>
  <si>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</si>
  <si>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</si>
  <si>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</si>
  <si>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</si>
  <si>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</si>
  <si>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</si>
  <si>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</si>
  <si>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</si>
  <si>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</si>
  <si>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</si>
  <si>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</si>
  <si>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</si>
  <si>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</si>
  <si>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</si>
  <si>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</si>
  <si>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</si>
  <si>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</si>
  <si>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</si>
  <si>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</si>
  <si>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</si>
  <si>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</si>
  <si>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</si>
  <si>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</si>
  <si>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</si>
  <si>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</si>
  <si>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</si>
  <si>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</si>
  <si>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</si>
  <si>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</si>
  <si>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</si>
  <si>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</si>
  <si>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</si>
  <si>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</si>
  <si>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</si>
  <si>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</si>
  <si>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</si>
  <si>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</si>
  <si>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</si>
  <si>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</si>
  <si>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</si>
  <si>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</si>
  <si>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</si>
  <si>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</si>
  <si>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</si>
  <si>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</si>
  <si>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</si>
  <si>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</si>
  <si>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</si>
  <si>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</si>
  <si>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</si>
  <si>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</si>
  <si>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</si>
  <si>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</si>
  <si>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</si>
  <si>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</si>
  <si>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</si>
  <si>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</si>
  <si>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</si>
  <si>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</si>
  <si>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</si>
  <si>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</si>
  <si>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</si>
  <si>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</si>
  <si>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</si>
  <si>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</si>
  <si>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</si>
  <si>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</si>
  <si>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</si>
  <si>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</si>
  <si>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</si>
  <si>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</si>
  <si>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</si>
  <si>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</si>
  <si>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</si>
  <si>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</si>
  <si>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</si>
  <si>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</si>
  <si>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</si>
  <si>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</si>
  <si>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</si>
  <si>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</si>
  <si>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</si>
  <si>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</si>
  <si>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</si>
  <si>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</si>
  <si>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</si>
  <si>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</si>
  <si>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</si>
  <si>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</si>
  <si>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</si>
  <si>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</si>
  <si>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</si>
  <si>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</si>
  <si>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</si>
  <si>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</si>
  <si>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</si>
  <si>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</si>
  <si>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</si>
  <si>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</si>
  <si>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</si>
  <si>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</si>
  <si>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</si>
  <si>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</si>
  <si>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</si>
  <si>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</si>
  <si>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</si>
  <si>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</si>
  <si>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</si>
  <si>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</si>
  <si>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</si>
  <si>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</si>
  <si>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</si>
  <si>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</si>
  <si>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</si>
  <si>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</si>
  <si>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</si>
  <si>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</si>
  <si>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</si>
  <si>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</si>
  <si>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</si>
  <si>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</si>
  <si>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</si>
  <si>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</si>
  <si>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</si>
  <si>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</si>
  <si>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</si>
  <si>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</si>
  <si>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</si>
  <si>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</si>
  <si>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</si>
  <si>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</si>
  <si>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</si>
  <si>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</si>
  <si>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</si>
  <si>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</si>
  <si>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</si>
  <si>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</si>
  <si>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</si>
  <si>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</si>
  <si>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</si>
  <si>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</si>
  <si>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</si>
  <si>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</si>
  <si>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</si>
  <si>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</si>
  <si>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</si>
  <si>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</si>
  <si>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</si>
  <si>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</si>
  <si>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</si>
  <si>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</si>
  <si>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</si>
  <si>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</si>
  <si>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</si>
  <si>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</si>
  <si>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</si>
  <si>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</si>
  <si>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</si>
  <si>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</si>
  <si>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</si>
  <si>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</si>
  <si>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</si>
  <si>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</si>
  <si>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</si>
  <si>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</si>
  <si>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</si>
  <si>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</si>
  <si>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</si>
  <si>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</si>
  <si>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</si>
  <si>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</si>
  <si>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</si>
  <si>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</si>
  <si>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</si>
  <si>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</si>
  <si>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</si>
  <si>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</si>
  <si>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</si>
  <si>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</si>
  <si>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</si>
  <si>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</si>
  <si>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</si>
  <si>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</si>
  <si>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</si>
  <si>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</si>
  <si>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</si>
  <si>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</si>
  <si>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</si>
  <si>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</si>
  <si>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</si>
  <si>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</si>
  <si>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</si>
  <si>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</si>
  <si>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</si>
  <si>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</si>
  <si>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</si>
  <si>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</si>
  <si>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</si>
  <si>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</si>
  <si>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</si>
  <si>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</si>
  <si>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</si>
  <si>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</si>
  <si>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</si>
  <si>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</si>
  <si>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</si>
  <si>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</si>
  <si>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</si>
  <si>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</si>
  <si>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</si>
  <si>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</si>
  <si>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</si>
  <si>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</si>
  <si>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</si>
  <si>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</si>
  <si>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</si>
  <si>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</si>
  <si>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</si>
  <si>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</si>
  <si>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</si>
  <si>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</si>
  <si>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</si>
  <si>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</si>
  <si>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</si>
  <si>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</si>
  <si>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</si>
  <si>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</si>
  <si>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</si>
  <si>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</si>
  <si>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</si>
  <si>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</si>
  <si>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</si>
  <si>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</si>
  <si>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</si>
  <si>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</si>
  <si>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</si>
  <si>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</si>
  <si>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</si>
  <si>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</si>
  <si>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</si>
  <si>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</si>
  <si>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</si>
  <si>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</si>
  <si>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</si>
  <si>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</si>
  <si>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</si>
  <si>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</si>
  <si>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</si>
  <si>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</si>
  <si>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</si>
  <si>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</si>
  <si>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</si>
  <si>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</si>
  <si>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</si>
  <si>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</si>
  <si>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</si>
  <si>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</si>
  <si>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</si>
  <si>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</si>
  <si>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</si>
  <si>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</si>
  <si>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</si>
  <si>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</si>
  <si>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</si>
  <si>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</si>
  <si>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</si>
  <si>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</si>
  <si>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</si>
  <si>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</si>
  <si>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</si>
  <si>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</si>
  <si>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</si>
  <si>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</si>
  <si>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</si>
  <si>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</si>
  <si>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</si>
  <si>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</si>
  <si>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</si>
  <si>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</si>
  <si>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</si>
  <si>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</si>
  <si>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</si>
  <si>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</si>
  <si>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</si>
  <si>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</si>
  <si>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</si>
  <si>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</si>
  <si>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</si>
  <si>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</si>
  <si>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</si>
  <si>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</si>
  <si>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</si>
  <si>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</si>
  <si>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</si>
  <si>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</si>
  <si>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</si>
  <si>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</si>
  <si>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</si>
  <si>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</si>
  <si>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</si>
  <si>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</si>
  <si>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</si>
  <si>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</si>
  <si>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</si>
  <si>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</si>
  <si>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</si>
  <si>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</si>
  <si>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</si>
  <si>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</si>
  <si>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</si>
  <si>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</si>
  <si>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</si>
  <si>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</si>
  <si>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</si>
  <si>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</si>
  <si>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</si>
  <si>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</si>
  <si>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</si>
  <si>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</si>
  <si>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</si>
  <si>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</si>
  <si>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</si>
  <si>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</si>
  <si>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</si>
  <si>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</si>
  <si>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</si>
  <si>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</si>
  <si>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</si>
  <si>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</si>
  <si>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</si>
  <si>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</si>
  <si>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</si>
  <si>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</si>
  <si>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</si>
  <si>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</si>
  <si>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</si>
  <si>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</si>
  <si>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</si>
  <si>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</si>
  <si>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</si>
  <si>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</si>
  <si>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</si>
  <si>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</si>
  <si>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</si>
  <si>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</si>
  <si>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</si>
  <si>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</si>
  <si>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</si>
  <si>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</si>
  <si>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</si>
  <si>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</si>
  <si>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</si>
  <si>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</si>
  <si>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</si>
  <si>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</si>
  <si>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</si>
  <si>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</si>
  <si>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</si>
  <si>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</si>
  <si>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</si>
  <si>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</si>
  <si>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</si>
  <si>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</si>
  <si>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</si>
  <si>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</si>
  <si>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</si>
  <si>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</si>
  <si>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</si>
  <si>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</si>
  <si>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</si>
  <si>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</si>
  <si>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</si>
  <si>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</si>
  <si>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</si>
  <si>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</si>
  <si>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</si>
  <si>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</si>
  <si>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</si>
  <si>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</si>
  <si>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</si>
  <si>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</si>
  <si>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</si>
  <si>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</si>
  <si>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</si>
  <si>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</si>
  <si>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</si>
  <si>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</si>
  <si>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</si>
  <si>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</si>
  <si>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</si>
  <si>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</si>
  <si>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</si>
  <si>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</si>
  <si>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</si>
  <si>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</si>
  <si>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</si>
  <si>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</si>
  <si>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</si>
  <si>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</si>
  <si>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</si>
  <si>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</si>
  <si>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</si>
  <si>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</si>
  <si>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</si>
  <si>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</si>
  <si>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</si>
  <si>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</si>
  <si>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</si>
  <si>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</si>
  <si>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</si>
  <si>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</si>
  <si>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</si>
  <si>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</si>
  <si>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</si>
  <si>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</si>
  <si>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</si>
  <si>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</si>
  <si>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</si>
  <si>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</si>
  <si>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</si>
  <si>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</si>
  <si>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</si>
  <si>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</si>
  <si>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</si>
  <si>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</si>
  <si>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</si>
  <si>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</si>
  <si>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</si>
  <si>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</si>
  <si>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</si>
  <si>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</si>
  <si>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</si>
  <si>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</si>
  <si>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</si>
  <si>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</si>
  <si>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</si>
  <si>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</si>
  <si>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</si>
  <si>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</si>
  <si>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</si>
  <si>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</si>
  <si>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</si>
  <si>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</si>
  <si>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</si>
  <si>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</si>
  <si>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</si>
  <si>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</si>
  <si>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</si>
  <si>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</si>
  <si>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</si>
  <si>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</si>
  <si>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</si>
  <si>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</si>
  <si>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</si>
  <si>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</si>
  <si>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</si>
  <si>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</si>
  <si>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</si>
  <si>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</si>
  <si>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</si>
  <si>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</si>
  <si>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</si>
  <si>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</si>
  <si>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</si>
  <si>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</si>
  <si>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</si>
  <si>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</si>
  <si>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</si>
  <si>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</si>
  <si>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</si>
  <si>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</si>
  <si>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</si>
  <si>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</si>
  <si>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</si>
  <si>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</si>
  <si>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</si>
  <si>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</si>
  <si>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</si>
  <si>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</si>
  <si>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</si>
  <si>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</si>
  <si>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</si>
  <si>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</si>
  <si>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</si>
  <si>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</si>
  <si>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</si>
  <si>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</si>
  <si>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</si>
  <si>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</si>
  <si>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</si>
  <si>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</si>
  <si>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</si>
  <si>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</si>
  <si>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</si>
  <si>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</si>
  <si>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</si>
  <si>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</si>
  <si>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</si>
  <si>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</si>
  <si>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</si>
  <si>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</si>
  <si>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</si>
  <si>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</si>
  <si>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</si>
  <si>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</si>
  <si>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</si>
  <si>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</si>
  <si>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</si>
  <si>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</si>
  <si>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</si>
  <si>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</si>
  <si>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</si>
  <si>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</si>
  <si>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</si>
  <si>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</si>
  <si>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</si>
  <si>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</si>
  <si>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</si>
  <si>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</si>
  <si>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</si>
  <si>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</si>
  <si>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</si>
  <si>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</si>
  <si>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</si>
  <si>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</si>
  <si>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</si>
  <si>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</si>
  <si>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</si>
  <si>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</si>
  <si>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</si>
  <si>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</si>
  <si>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</si>
  <si>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</si>
  <si>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</si>
  <si>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</si>
  <si>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</si>
  <si>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</si>
  <si>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</si>
  <si>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</si>
  <si>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</si>
  <si>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</si>
  <si>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</si>
  <si>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</si>
  <si>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</si>
  <si>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</si>
  <si>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</si>
  <si>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</si>
  <si>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</si>
  <si>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</si>
  <si>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</si>
  <si>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</si>
  <si>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</si>
  <si>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</si>
  <si>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</si>
  <si>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</si>
  <si>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</si>
  <si>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</si>
  <si>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</si>
  <si>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</si>
  <si>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</si>
  <si>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</si>
  <si>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</si>
  <si>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</si>
  <si>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</si>
  <si>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</si>
  <si>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</si>
  <si>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</si>
  <si>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</si>
  <si>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</si>
  <si>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</si>
  <si>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</si>
  <si>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</si>
  <si>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</si>
  <si>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</si>
  <si>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</si>
  <si>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</si>
  <si>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</si>
  <si>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</si>
  <si>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</si>
  <si>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</si>
  <si>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</si>
  <si>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</si>
  <si>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</si>
  <si>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</si>
  <si>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</si>
  <si>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</si>
  <si>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</si>
  <si>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</si>
  <si>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</si>
  <si>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</si>
  <si>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</si>
  <si>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</si>
  <si>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</si>
  <si>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</si>
  <si>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</si>
  <si>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</si>
  <si>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</si>
  <si>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</si>
  <si>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</si>
  <si>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</si>
  <si>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</si>
  <si>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</si>
  <si>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</si>
  <si>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</si>
  <si>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</si>
  <si>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</si>
  <si>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</si>
  <si>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</si>
  <si>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</si>
  <si>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</si>
  <si>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</si>
  <si>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</si>
  <si>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</si>
  <si>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</si>
  <si>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</si>
  <si>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</si>
  <si>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</si>
  <si>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</si>
  <si>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</si>
  <si>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</si>
  <si>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</si>
  <si>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</si>
  <si>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</si>
  <si>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</si>
  <si>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</si>
  <si>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</si>
  <si>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</si>
  <si>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</si>
  <si>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</si>
  <si>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</si>
  <si>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</si>
  <si>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</si>
  <si>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</si>
  <si>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</si>
  <si>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</si>
  <si>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</si>
  <si>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</si>
  <si>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</si>
  <si>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</si>
  <si>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</si>
  <si>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</si>
  <si>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</si>
  <si>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</si>
  <si>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</si>
  <si>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</si>
  <si>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</si>
  <si>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</si>
  <si>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</si>
  <si>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</si>
  <si>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</si>
  <si>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</si>
  <si>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</si>
  <si>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</si>
  <si>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</si>
  <si>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</si>
  <si>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</si>
  <si>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</si>
  <si>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</si>
  <si>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</si>
  <si>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</si>
  <si>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</si>
  <si>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</si>
  <si>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</si>
  <si>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</si>
  <si>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</si>
  <si>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</si>
  <si>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</si>
  <si>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</si>
  <si>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</si>
  <si>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</si>
  <si>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</si>
  <si>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</si>
  <si>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</si>
  <si>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</si>
  <si>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</si>
  <si>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</si>
  <si>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</si>
  <si>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</si>
  <si>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</si>
  <si>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</si>
  <si>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</si>
  <si>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</si>
  <si>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</si>
  <si>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</si>
  <si>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</si>
  <si>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</si>
  <si>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</si>
  <si>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</si>
  <si>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</si>
  <si>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</si>
  <si>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</si>
  <si>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</si>
  <si>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</si>
  <si>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</si>
  <si>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</si>
  <si>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</si>
  <si>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</si>
  <si>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</si>
  <si>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</si>
  <si>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</si>
  <si>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</si>
  <si>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</si>
  <si>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</si>
  <si>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</si>
  <si>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</si>
  <si>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</si>
  <si>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</si>
  <si>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</si>
  <si>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</si>
  <si>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</si>
  <si>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</si>
  <si>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</si>
  <si>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</si>
  <si>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</si>
  <si>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</si>
  <si>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</si>
  <si>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</si>
  <si>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</si>
  <si>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</si>
  <si>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</si>
  <si>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</si>
  <si>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</si>
  <si>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</si>
  <si>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</si>
  <si>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</si>
  <si>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</si>
  <si>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</si>
  <si>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</si>
  <si>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</si>
  <si>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</si>
  <si>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</si>
  <si>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</si>
  <si>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</si>
  <si>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</si>
  <si>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</si>
  <si>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</si>
  <si>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</si>
  <si>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</si>
  <si>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</si>
  <si>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</si>
  <si>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</si>
  <si>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</si>
  <si>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</si>
  <si>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</si>
  <si>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</si>
  <si>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</si>
  <si>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</si>
  <si>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</si>
  <si>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</si>
  <si>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</si>
  <si>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</si>
  <si>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</si>
  <si>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</si>
  <si>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</si>
  <si>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</si>
  <si>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</si>
  <si>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</si>
  <si>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</si>
  <si>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</si>
  <si>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</si>
  <si>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</si>
  <si>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</si>
  <si>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</si>
  <si>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</si>
  <si>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</si>
  <si>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</si>
  <si>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</si>
  <si>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</si>
  <si>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</si>
  <si>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</si>
  <si>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</si>
  <si>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</si>
  <si>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</si>
  <si>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</si>
  <si>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</si>
  <si>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</si>
  <si>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</si>
  <si>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</si>
  <si>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</si>
  <si>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</si>
  <si>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</si>
  <si>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</si>
  <si>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</si>
  <si>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</si>
  <si>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</si>
  <si>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</si>
  <si>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</si>
  <si>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</si>
  <si>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</si>
  <si>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</si>
  <si>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</si>
  <si>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</si>
  <si>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</si>
  <si>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</si>
  <si>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</si>
  <si>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</si>
  <si>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</si>
  <si>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</si>
  <si>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</si>
  <si>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</si>
  <si>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</si>
  <si>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</si>
  <si>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</si>
  <si>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</si>
  <si>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</si>
  <si>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</si>
  <si>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</si>
  <si>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</si>
  <si>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</si>
  <si>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</si>
  <si>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</si>
  <si>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</si>
  <si>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</si>
  <si>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</si>
  <si>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</si>
  <si>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</si>
  <si>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</si>
  <si>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</si>
  <si>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</si>
  <si>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</si>
  <si>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</si>
  <si>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</si>
  <si>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</si>
  <si>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</si>
  <si>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</si>
  <si>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</si>
  <si>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</si>
  <si>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</si>
  <si>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</si>
  <si>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</si>
  <si>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</si>
  <si>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</si>
  <si>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</si>
  <si>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</si>
  <si>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</si>
  <si>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</si>
  <si>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</si>
  <si>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</si>
  <si>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</si>
  <si>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</si>
  <si>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</si>
  <si>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</si>
  <si>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</si>
  <si>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</si>
  <si>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</si>
  <si>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</si>
  <si>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</si>
  <si>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</si>
  <si>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</si>
  <si>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</si>
  <si>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</si>
  <si>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</si>
  <si>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</si>
  <si>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</si>
  <si>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</si>
  <si>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</si>
  <si>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</si>
  <si>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</si>
  <si>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</si>
  <si>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</si>
  <si>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</si>
  <si>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</si>
  <si>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</si>
  <si>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</si>
  <si>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</si>
  <si>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</si>
  <si>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</si>
  <si>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</si>
  <si>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</si>
  <si>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</si>
  <si>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</si>
  <si>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</si>
  <si>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</si>
  <si>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</si>
  <si>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</si>
  <si>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</si>
  <si>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</si>
  <si>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</si>
  <si>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</si>
  <si>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</si>
  <si>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</si>
  <si>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</si>
  <si>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</si>
  <si>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</si>
  <si>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</si>
  <si>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</si>
  <si>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</si>
  <si>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</si>
  <si>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</si>
  <si>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</si>
  <si>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</si>
  <si>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</si>
  <si>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</si>
  <si>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</si>
  <si>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</si>
  <si>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</si>
  <si>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</si>
  <si>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</si>
  <si>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</si>
  <si>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</si>
  <si>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</si>
  <si>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</si>
  <si>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</si>
  <si>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</si>
  <si>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</si>
  <si>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</si>
  <si>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</si>
  <si>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</si>
  <si>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</si>
  <si>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</si>
  <si>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</si>
  <si>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</si>
  <si>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</si>
  <si>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</si>
  <si>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</si>
  <si>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</si>
  <si>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</si>
  <si>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</si>
  <si>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</si>
  <si>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</si>
  <si>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</si>
  <si>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</si>
  <si>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</si>
  <si>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</si>
  <si>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</si>
  <si>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</si>
  <si>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</si>
  <si>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</si>
  <si>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</si>
  <si>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</si>
  <si>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</si>
  <si>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</si>
  <si>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</si>
  <si>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</si>
  <si>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</si>
  <si>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</si>
  <si>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</si>
  <si>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</si>
  <si>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</si>
  <si>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</si>
  <si>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</si>
  <si>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</si>
  <si>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</si>
  <si>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</si>
  <si>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</si>
  <si>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</si>
  <si>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</si>
  <si>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</si>
  <si>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</si>
  <si>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</si>
  <si>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</si>
  <si>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</si>
  <si>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</si>
  <si>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</si>
  <si>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</si>
  <si>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</si>
  <si>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</si>
  <si>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</si>
  <si>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</si>
  <si>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</si>
  <si>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</si>
  <si>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</si>
  <si>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</si>
  <si>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</si>
  <si>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</si>
  <si>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</si>
  <si>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</si>
  <si>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</si>
  <si>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</si>
  <si>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</si>
  <si>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</si>
  <si>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</si>
  <si>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</si>
  <si>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</si>
  <si>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</si>
  <si>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</si>
  <si>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</si>
  <si>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</si>
  <si>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</si>
  <si>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</si>
  <si>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</si>
  <si>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</si>
  <si>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</si>
  <si>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</si>
  <si>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</si>
  <si>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</si>
  <si>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</si>
  <si>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</si>
  <si>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</si>
  <si>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</si>
  <si>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</si>
  <si>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</si>
  <si>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</si>
  <si>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</si>
  <si>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</si>
  <si>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</si>
  <si>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</si>
  <si>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</si>
  <si>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</si>
  <si>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</si>
  <si>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</si>
  <si>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</si>
  <si>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</si>
  <si>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</si>
  <si>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</si>
  <si>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</si>
  <si>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</si>
  <si>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</si>
  <si>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</si>
  <si>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</si>
  <si>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</si>
  <si>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</si>
  <si>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</si>
  <si>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</si>
  <si>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</si>
  <si>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</si>
  <si>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</si>
  <si>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</si>
  <si>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</si>
  <si>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</si>
  <si>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</si>
  <si>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</si>
  <si>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</si>
  <si>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</si>
  <si>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</si>
  <si>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</si>
  <si>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</si>
  <si>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</si>
  <si>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</si>
  <si>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</si>
  <si>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</si>
  <si>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</si>
  <si>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</si>
  <si>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</si>
  <si>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</si>
  <si>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</si>
  <si>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</si>
  <si>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</si>
  <si>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</si>
  <si>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</si>
  <si>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</si>
  <si>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</si>
  <si>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</si>
  <si>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</si>
  <si>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</si>
  <si>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</si>
  <si>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</si>
  <si>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</si>
  <si>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</si>
  <si>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</si>
  <si>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</si>
  <si>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</si>
  <si>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</si>
  <si>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</si>
  <si>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</si>
  <si>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</si>
  <si>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</si>
  <si>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</si>
  <si>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</si>
  <si>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</si>
  <si>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</si>
  <si>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</si>
  <si>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</si>
  <si>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</si>
  <si>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</si>
  <si>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</si>
  <si>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</si>
  <si>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</si>
  <si>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</si>
  <si>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</si>
  <si>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</si>
  <si>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</si>
  <si>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</si>
  <si>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</si>
  <si>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</si>
  <si>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</si>
  <si>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</si>
  <si>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</si>
  <si>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</si>
  <si>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</si>
  <si>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</si>
  <si>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</si>
  <si>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</si>
  <si>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</si>
  <si>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</si>
  <si>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</si>
  <si>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</si>
  <si>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</si>
  <si>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</si>
  <si>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</si>
  <si>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</si>
  <si>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</si>
  <si>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</si>
  <si>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</si>
  <si>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</si>
  <si>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</si>
  <si>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</si>
  <si>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</si>
  <si>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</si>
  <si>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</si>
  <si>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</si>
  <si>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</si>
  <si>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</si>
  <si>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</si>
  <si>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</si>
  <si>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</si>
  <si>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</si>
  <si>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</si>
  <si>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</si>
  <si>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</si>
  <si>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</si>
  <si>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</si>
  <si>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</si>
  <si>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</si>
  <si>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</si>
  <si>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</si>
  <si>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</si>
  <si>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</si>
  <si>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</si>
  <si>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</si>
  <si>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</si>
  <si>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</si>
  <si>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</si>
  <si>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</si>
  <si>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</si>
  <si>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</si>
  <si>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</si>
  <si>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</si>
  <si>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</si>
  <si>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</si>
  <si>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</si>
  <si>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</si>
  <si>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</si>
  <si>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</si>
  <si>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</si>
  <si>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</si>
  <si>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</si>
  <si>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</si>
  <si>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</si>
  <si>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</si>
  <si>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</si>
  <si>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</si>
  <si>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</si>
  <si>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</si>
  <si>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</si>
  <si>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</si>
  <si>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</si>
  <si>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</si>
  <si>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</si>
  <si>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</si>
  <si>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</si>
  <si>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</si>
  <si>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</si>
  <si>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</si>
  <si>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</si>
  <si>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</si>
  <si>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</si>
  <si>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</si>
  <si>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</si>
  <si>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</si>
  <si>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</si>
  <si>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</si>
  <si>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</si>
  <si>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</si>
  <si>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</si>
  <si>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</si>
  <si>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</si>
  <si>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</si>
  <si>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</si>
  <si>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</si>
  <si>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</si>
  <si>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</si>
  <si>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</si>
  <si>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</si>
  <si>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</si>
  <si>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</si>
  <si>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</si>
  <si>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</si>
  <si>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</si>
  <si>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</si>
  <si>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</si>
  <si>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</si>
  <si>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</si>
  <si>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</si>
  <si>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</si>
  <si>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</si>
  <si>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</si>
  <si>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</si>
  <si>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</si>
  <si>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</si>
  <si>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</si>
  <si>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</si>
  <si>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</si>
  <si>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</si>
  <si>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</si>
  <si>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</si>
  <si>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</si>
  <si>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</si>
  <si>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</si>
  <si>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</si>
  <si>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</si>
  <si>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</si>
  <si>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</si>
  <si>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</si>
  <si>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</si>
  <si>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</si>
  <si>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</si>
  <si>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</si>
  <si>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</si>
  <si>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</si>
  <si>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</si>
  <si>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</si>
  <si>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</si>
  <si>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</si>
  <si>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</si>
  <si>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</si>
  <si>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</si>
  <si>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</si>
  <si>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</si>
  <si>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</si>
  <si>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</si>
  <si>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</si>
  <si>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</si>
  <si>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</si>
  <si>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</si>
  <si>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</si>
  <si>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</si>
  <si>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</si>
  <si>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</si>
  <si>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</si>
  <si>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</si>
  <si>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</si>
  <si>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</si>
  <si>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</si>
  <si>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</si>
  <si>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</si>
  <si>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</si>
  <si>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</si>
  <si>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</si>
  <si>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</si>
  <si>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</si>
  <si>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</si>
  <si>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</si>
  <si>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</si>
  <si>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</si>
  <si>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</si>
  <si>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</si>
  <si>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</si>
  <si>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</si>
  <si>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</si>
  <si>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</si>
  <si>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</si>
  <si>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</si>
  <si>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</si>
  <si>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</si>
  <si>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</si>
  <si>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</si>
  <si>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</si>
  <si>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</si>
  <si>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</si>
  <si>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</si>
  <si>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</si>
  <si>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</si>
  <si>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</si>
  <si>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</si>
  <si>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</si>
  <si>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</si>
  <si>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</si>
  <si>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</si>
  <si>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</si>
  <si>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</si>
  <si>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</si>
  <si>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</si>
  <si>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</si>
  <si>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</si>
  <si>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</si>
  <si>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</si>
  <si>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</si>
  <si>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</si>
  <si>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</si>
  <si>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</si>
  <si>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</si>
  <si>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</si>
  <si>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</si>
  <si>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</si>
  <si>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</si>
  <si>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</si>
  <si>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</si>
  <si>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</si>
  <si>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</si>
  <si>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</si>
  <si>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</si>
  <si>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</si>
  <si>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</si>
  <si>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</si>
  <si>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</si>
  <si>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</si>
  <si>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</si>
  <si>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</si>
  <si>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</si>
  <si>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</si>
  <si>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</si>
  <si>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</si>
  <si>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</si>
  <si>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</si>
  <si>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</si>
  <si>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</si>
  <si>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</si>
  <si>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</si>
  <si>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</si>
  <si>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</si>
  <si>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</si>
  <si>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</si>
  <si>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</si>
  <si>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</si>
  <si>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</si>
  <si>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</si>
  <si>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</si>
  <si>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</si>
  <si>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</si>
  <si>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</si>
  <si>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</si>
  <si>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</si>
  <si>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</si>
  <si>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</si>
  <si>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</si>
  <si>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</si>
  <si>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</si>
  <si>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</si>
  <si>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</si>
  <si>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</si>
  <si>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</si>
  <si>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</si>
  <si>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</si>
  <si>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</si>
  <si>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</si>
  <si>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</si>
  <si>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</si>
  <si>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</si>
  <si>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</si>
  <si>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</si>
  <si>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</si>
  <si>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</si>
  <si>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</si>
  <si>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</si>
  <si>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</si>
  <si>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</si>
  <si>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</si>
  <si>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</si>
  <si>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</si>
  <si>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</si>
  <si>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</si>
  <si>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</si>
  <si>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</si>
  <si>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</si>
  <si>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</si>
  <si>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</si>
  <si>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</si>
  <si>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</si>
  <si>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</si>
  <si>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</si>
  <si>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</si>
  <si>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</si>
  <si>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</si>
  <si>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</si>
  <si>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</si>
  <si>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</si>
  <si>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</si>
  <si>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</si>
  <si>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</si>
  <si>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</si>
  <si>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</si>
  <si>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</si>
  <si>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</si>
  <si>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</si>
  <si>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</si>
  <si>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</si>
  <si>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</si>
  <si>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</si>
  <si>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</si>
  <si>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</si>
  <si>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</si>
  <si>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</si>
  <si>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</si>
  <si>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</si>
  <si>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</si>
  <si>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</si>
  <si>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</si>
  <si>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</si>
  <si>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</si>
  <si>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</si>
  <si>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</si>
  <si>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</si>
  <si>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</si>
  <si>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</si>
  <si>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</si>
  <si>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</si>
  <si>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</si>
  <si>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</si>
  <si>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</si>
  <si>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</si>
  <si>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</si>
  <si>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</si>
  <si>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</si>
  <si>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</si>
  <si>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</si>
  <si>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</si>
  <si>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</si>
  <si>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</si>
  <si>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</si>
  <si>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</si>
  <si>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</si>
  <si>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</si>
  <si>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</si>
  <si>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</si>
  <si>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</si>
  <si>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</si>
  <si>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</si>
  <si>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</si>
  <si>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</si>
  <si>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</si>
  <si>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</si>
  <si>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</si>
  <si>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</si>
  <si>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</si>
  <si>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</si>
  <si>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</si>
  <si>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</si>
  <si>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</si>
  <si>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</si>
  <si>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</si>
  <si>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</si>
  <si>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</si>
  <si>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</si>
  <si>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</si>
  <si>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</si>
  <si>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</si>
  <si>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</si>
  <si>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</si>
  <si>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</si>
  <si>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</si>
  <si>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</si>
  <si>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</si>
  <si>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</si>
  <si>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</si>
  <si>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</si>
  <si>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</si>
  <si>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</si>
  <si>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</si>
  <si>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</si>
  <si>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</si>
  <si>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</si>
  <si>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</si>
  <si>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</si>
  <si>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</si>
  <si>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</si>
  <si>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</si>
  <si>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</si>
  <si>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</si>
  <si>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</si>
  <si>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</si>
  <si>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</si>
  <si>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</si>
  <si>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</si>
  <si>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</si>
  <si>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</si>
  <si>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</si>
  <si>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</si>
  <si>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</si>
  <si>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</si>
  <si>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</si>
  <si>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</si>
  <si>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</si>
  <si>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</si>
  <si>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</si>
  <si>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</si>
  <si>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</si>
  <si>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</si>
  <si>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</si>
  <si>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</si>
  <si>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</si>
  <si>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</si>
  <si>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</si>
  <si>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</si>
  <si>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</si>
  <si>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</si>
  <si>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</si>
  <si>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</si>
  <si>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</si>
  <si>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</si>
  <si>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</si>
  <si>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</si>
  <si>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</si>
  <si>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</si>
  <si>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</si>
  <si>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</si>
  <si>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</si>
  <si>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</si>
  <si>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</si>
  <si>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</si>
  <si>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</si>
  <si>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</si>
  <si>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</si>
  <si>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</si>
  <si>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</si>
  <si>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</si>
  <si>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</si>
  <si>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</si>
  <si>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</si>
  <si>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</si>
  <si>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</si>
  <si>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</si>
  <si>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</si>
  <si>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</si>
  <si>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</si>
  <si>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</si>
  <si>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</si>
  <si>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</si>
  <si>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</si>
  <si>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</si>
  <si>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</si>
  <si>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</si>
  <si>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</si>
  <si>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</si>
  <si>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</si>
  <si>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</si>
  <si>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</si>
  <si>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</si>
  <si>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</si>
  <si>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</si>
  <si>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</si>
  <si>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</si>
  <si>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</si>
  <si>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</si>
  <si>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</si>
  <si>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</si>
  <si>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</si>
  <si>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</si>
  <si>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</si>
  <si>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</si>
  <si>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</si>
  <si>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</si>
  <si>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</si>
  <si>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</si>
  <si>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</si>
  <si>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</si>
  <si>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</si>
  <si>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</si>
  <si>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</si>
  <si>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</si>
  <si>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</si>
  <si>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</si>
  <si>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</si>
  <si>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</si>
  <si>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</si>
  <si>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</si>
  <si>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</si>
  <si>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</si>
  <si>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</si>
  <si>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</si>
  <si>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</si>
  <si>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</si>
  <si>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</si>
  <si>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</si>
  <si>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</si>
  <si>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</si>
  <si>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</si>
  <si>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</si>
  <si>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</si>
  <si>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</si>
  <si>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</si>
  <si>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</si>
  <si>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</si>
  <si>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</si>
  <si>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</si>
  <si>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</si>
  <si>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</si>
  <si>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</si>
  <si>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</si>
  <si>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</si>
  <si>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</si>
  <si>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</si>
  <si>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</si>
  <si>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</si>
  <si>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</si>
  <si>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</si>
  <si>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</si>
  <si>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</si>
  <si>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</si>
  <si>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</si>
  <si>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</si>
  <si>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</si>
  <si>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</si>
  <si>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</si>
  <si>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</si>
  <si>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</si>
  <si>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</si>
  <si>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</si>
  <si>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</si>
  <si>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</si>
  <si>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</si>
  <si>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</si>
  <si>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</si>
  <si>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</si>
  <si>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</si>
  <si>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</si>
  <si>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</si>
  <si>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</si>
  <si>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</si>
  <si>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</si>
  <si>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</si>
  <si>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</si>
  <si>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</si>
  <si>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</si>
  <si>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</si>
  <si>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</si>
  <si>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</si>
  <si>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</si>
  <si>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</si>
  <si>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</si>
  <si>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</si>
  <si>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</si>
  <si>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</si>
  <si>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</si>
  <si>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</si>
  <si>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</si>
  <si>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</si>
  <si>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</si>
  <si>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</si>
  <si>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</si>
  <si>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</si>
  <si>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</si>
  <si>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</si>
  <si>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</si>
  <si>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</si>
  <si>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</si>
  <si>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</si>
  <si>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</si>
  <si>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</si>
  <si>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</si>
  <si>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</si>
  <si>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</si>
  <si>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</si>
  <si>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</si>
  <si>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</si>
  <si>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</si>
  <si>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</si>
  <si>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</si>
  <si>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</si>
  <si>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</si>
  <si>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</si>
  <si>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</si>
  <si>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</si>
  <si>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</si>
  <si>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</si>
  <si>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</si>
  <si>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</si>
  <si>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</si>
  <si>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</si>
  <si>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</si>
  <si>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</si>
  <si>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</si>
  <si>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</si>
  <si>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</si>
  <si>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</si>
  <si>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</si>
  <si>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</si>
  <si>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</si>
  <si>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</si>
  <si>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</si>
  <si>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</si>
  <si>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</si>
  <si>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</si>
  <si>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</si>
  <si>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</si>
  <si>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</si>
  <si>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</si>
  <si>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</si>
  <si>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</si>
  <si>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</si>
  <si>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</si>
  <si>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</si>
  <si>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</si>
  <si>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</si>
  <si>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</si>
  <si>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</si>
  <si>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</si>
  <si>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</si>
  <si>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</si>
  <si>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</si>
  <si>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</si>
  <si>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</si>
  <si>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</si>
  <si>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</si>
  <si>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</si>
  <si>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</si>
  <si>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</si>
  <si>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</si>
  <si>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</si>
  <si>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</si>
  <si>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</si>
  <si>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</si>
  <si>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</si>
  <si>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</si>
  <si>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</si>
  <si>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</si>
  <si>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</si>
  <si>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</si>
  <si>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</si>
  <si>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</si>
  <si>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</si>
  <si>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</si>
  <si>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</si>
  <si>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</si>
  <si>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</si>
  <si>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</si>
  <si>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</si>
  <si>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</si>
  <si>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</si>
  <si>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</si>
  <si>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</si>
  <si>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</si>
  <si>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</si>
  <si>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</si>
  <si>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</si>
  <si>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</si>
  <si>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</si>
  <si>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</si>
  <si>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</si>
  <si>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</si>
  <si>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</si>
  <si>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</si>
  <si>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</si>
  <si>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</si>
  <si>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</si>
  <si>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</si>
  <si>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</si>
  <si>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</si>
  <si>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</si>
  <si>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</si>
  <si>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</si>
  <si>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</si>
  <si>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</si>
  <si>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</si>
  <si>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</si>
  <si>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</si>
  <si>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</si>
  <si>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</si>
  <si>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</si>
  <si>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</si>
  <si>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</si>
  <si>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</si>
  <si>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</si>
  <si>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</si>
  <si>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</si>
  <si>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</si>
  <si>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</si>
  <si>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</si>
  <si>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</si>
  <si>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</si>
  <si>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</si>
  <si>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</si>
  <si>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</si>
  <si>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</si>
  <si>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</si>
  <si>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</si>
  <si>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</si>
  <si>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</si>
  <si>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</si>
  <si>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</si>
  <si>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</si>
  <si>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</si>
  <si>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</si>
  <si>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</si>
  <si>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</si>
  <si>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</si>
  <si>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</si>
  <si>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</si>
  <si>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</si>
  <si>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</si>
  <si>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</si>
  <si>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</si>
  <si>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</si>
  <si>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</si>
  <si>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</si>
  <si>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</si>
  <si>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</si>
  <si>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</si>
  <si>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</si>
  <si>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</si>
  <si>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</si>
  <si>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</si>
  <si>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</si>
  <si>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</si>
  <si>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</si>
  <si>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</si>
  <si>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</si>
  <si>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</si>
  <si>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</si>
  <si>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</si>
  <si>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</si>
  <si>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</si>
  <si>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</si>
  <si>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</si>
  <si>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</si>
  <si>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</si>
  <si>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</si>
  <si>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</si>
  <si>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</si>
  <si>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</si>
  <si>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</si>
  <si>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</si>
  <si>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</si>
  <si>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</si>
  <si>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</si>
  <si>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</si>
  <si>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</si>
  <si>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</si>
  <si>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</si>
  <si>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</si>
  <si>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</si>
  <si>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</si>
  <si>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</si>
  <si>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</si>
  <si>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</si>
  <si>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</si>
  <si>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</si>
  <si>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</si>
  <si>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</si>
  <si>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</si>
  <si>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</si>
  <si>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</si>
  <si>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</si>
  <si>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</si>
  <si>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</si>
  <si>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</si>
  <si>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</si>
  <si>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</si>
  <si>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</si>
  <si>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</si>
  <si>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</si>
  <si>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</si>
  <si>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</si>
  <si>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</si>
  <si>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</si>
  <si>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</si>
  <si>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</si>
  <si>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</si>
  <si>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</si>
  <si>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</si>
  <si>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</si>
  <si>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</si>
  <si>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</si>
  <si>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</si>
  <si>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</si>
  <si>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</si>
  <si>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</si>
  <si>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</si>
  <si>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</si>
  <si>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</si>
  <si>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</si>
  <si>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</si>
  <si>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</si>
  <si>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</si>
  <si>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</si>
  <si>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</si>
  <si>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</si>
  <si>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</si>
  <si>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</si>
  <si>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</si>
  <si>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</si>
  <si>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</si>
  <si>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</si>
  <si>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</si>
  <si>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</si>
  <si>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</si>
  <si>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</si>
  <si>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</si>
  <si>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</si>
  <si>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</si>
  <si>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</si>
  <si>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</si>
  <si>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</si>
  <si>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</si>
  <si>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</si>
  <si>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</si>
  <si>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</si>
  <si>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</si>
  <si>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</si>
  <si>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</si>
  <si>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</si>
  <si>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</si>
  <si>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</si>
  <si>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</si>
  <si>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</si>
  <si>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</si>
  <si>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</si>
  <si>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</si>
  <si>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</si>
  <si>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</si>
  <si>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</si>
  <si>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</si>
  <si>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</si>
  <si>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</si>
  <si>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</si>
  <si>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</si>
  <si>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</si>
  <si>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</si>
  <si>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</si>
  <si>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</si>
  <si>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</si>
  <si>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</si>
  <si>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</si>
  <si>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</si>
  <si>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</si>
  <si>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</si>
  <si>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</si>
  <si>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</si>
  <si>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</si>
  <si>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</si>
  <si>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</si>
  <si>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</si>
  <si>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</si>
  <si>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</si>
  <si>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</si>
  <si>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</si>
  <si>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</si>
  <si>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</si>
  <si>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</si>
  <si>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</si>
  <si>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</si>
  <si>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</si>
  <si>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</si>
  <si>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</si>
  <si>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</si>
  <si>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</si>
  <si>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</si>
  <si>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</si>
  <si>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</si>
  <si>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</si>
  <si>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</si>
  <si>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</si>
  <si>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</si>
  <si>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</si>
  <si>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</si>
  <si>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</si>
  <si>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</si>
  <si>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</si>
  <si>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</si>
  <si>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</si>
  <si>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</si>
  <si>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</si>
  <si>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</si>
  <si>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</si>
  <si>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</si>
  <si>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</si>
  <si>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</si>
  <si>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</si>
  <si>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</si>
  <si>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</si>
  <si>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</si>
  <si>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</si>
  <si>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</si>
  <si>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</si>
  <si>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</si>
  <si>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</si>
  <si>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</si>
  <si>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</si>
  <si>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</si>
  <si>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</si>
  <si>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</si>
  <si>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</si>
  <si>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</si>
  <si>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</si>
  <si>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</si>
  <si>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</si>
  <si>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</si>
  <si>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</si>
  <si>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</si>
  <si>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</si>
  <si>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</si>
  <si>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</si>
  <si>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</si>
  <si>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</si>
  <si>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</si>
  <si>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</si>
  <si>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</si>
  <si>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</si>
  <si>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</si>
  <si>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</si>
  <si>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</si>
  <si>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</si>
  <si>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</si>
  <si>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</si>
  <si>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</si>
  <si>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</si>
  <si>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</si>
  <si>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</si>
  <si>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</si>
  <si>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</si>
  <si>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</si>
  <si>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</si>
  <si>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</si>
  <si>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</si>
  <si>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</si>
  <si>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</si>
  <si>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</si>
  <si>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</si>
  <si>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</si>
  <si>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</si>
  <si>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</si>
  <si>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</si>
  <si>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</si>
  <si>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</si>
  <si>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</si>
  <si>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</si>
  <si>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</si>
  <si>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</si>
  <si>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</si>
  <si>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</si>
  <si>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</si>
  <si>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</si>
  <si>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</si>
  <si>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</si>
  <si>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</si>
  <si>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</si>
  <si>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</si>
  <si>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</si>
  <si>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</si>
  <si>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</si>
  <si>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</si>
  <si>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</si>
  <si>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</si>
  <si>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</si>
  <si>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</si>
  <si>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</si>
  <si>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</si>
  <si>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</si>
  <si>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</si>
  <si>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</si>
  <si>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</si>
  <si>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</si>
  <si>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</si>
  <si>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</si>
  <si>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</si>
  <si>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</si>
  <si>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</si>
  <si>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</si>
  <si>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</si>
  <si>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</si>
  <si>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</si>
  <si>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</si>
  <si>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</si>
  <si>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</si>
  <si>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</si>
  <si>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</si>
  <si>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</si>
  <si>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</si>
  <si>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</si>
  <si>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</si>
  <si>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</si>
  <si>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</si>
  <si>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</si>
  <si>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</si>
  <si>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</si>
  <si>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</si>
  <si>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</si>
  <si>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</si>
  <si>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</si>
  <si>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</si>
  <si>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</si>
  <si>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</si>
  <si>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</si>
  <si>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</si>
  <si>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</si>
  <si>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</si>
  <si>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</si>
  <si>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</si>
  <si>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</si>
  <si>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</si>
  <si>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</si>
  <si>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</si>
  <si>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</si>
  <si>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</si>
  <si>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</si>
  <si>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</si>
  <si>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</si>
  <si>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</si>
  <si>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</si>
  <si>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</si>
  <si>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</si>
  <si>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</si>
  <si>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</si>
  <si>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</si>
  <si>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</si>
  <si>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</si>
  <si>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</si>
  <si>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</si>
  <si>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</si>
  <si>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</si>
  <si>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</si>
  <si>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</si>
  <si>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</si>
  <si>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</si>
  <si>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</si>
  <si>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</si>
  <si>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</si>
  <si>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</si>
  <si>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</si>
  <si>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</si>
  <si>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</si>
  <si>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</si>
  <si>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</si>
  <si>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</si>
  <si>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</si>
  <si>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</si>
  <si>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</si>
  <si>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</si>
  <si>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</si>
  <si>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</si>
  <si>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</si>
  <si>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</si>
  <si>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</si>
  <si>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</si>
  <si>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</si>
  <si>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</si>
  <si>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</si>
  <si>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</si>
  <si>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</si>
  <si>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</si>
  <si>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</si>
  <si>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</si>
  <si>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</si>
  <si>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</si>
  <si>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</si>
  <si>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</si>
  <si>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</si>
  <si>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</si>
  <si>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</si>
  <si>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</si>
  <si>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</si>
  <si>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</si>
  <si>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</si>
  <si>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</si>
  <si>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</si>
  <si>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</si>
  <si>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</si>
  <si>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</si>
  <si>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</si>
  <si>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</si>
  <si>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</si>
  <si>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</si>
  <si>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</si>
  <si>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</si>
  <si>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</si>
  <si>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</si>
  <si>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</si>
  <si>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</si>
  <si>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</si>
  <si>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</si>
  <si>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</si>
  <si>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</si>
  <si>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</si>
  <si>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</si>
  <si>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</si>
  <si>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</si>
  <si>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</si>
  <si>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</si>
  <si>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</si>
  <si>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</si>
  <si>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</si>
  <si>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</si>
  <si>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</si>
  <si>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</si>
  <si>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</si>
  <si>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</si>
  <si>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</si>
  <si>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</si>
  <si>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</si>
  <si>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</si>
  <si>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</si>
  <si>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</si>
  <si>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</si>
  <si>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</si>
  <si>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</si>
  <si>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</si>
  <si>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</si>
  <si>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</si>
  <si>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</si>
  <si>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</si>
  <si>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</si>
  <si>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</si>
  <si>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</si>
  <si>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</si>
  <si>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</si>
  <si>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</si>
  <si>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</si>
  <si>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</si>
  <si>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</si>
  <si>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</si>
  <si>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</si>
  <si>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</si>
  <si>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</si>
  <si>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</si>
  <si>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</si>
  <si>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</si>
  <si>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</si>
  <si>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</si>
  <si>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</si>
  <si>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</si>
  <si>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</si>
  <si>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</si>
  <si>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</si>
  <si>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</si>
  <si>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</si>
  <si>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</si>
  <si>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</si>
  <si>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</si>
  <si>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</si>
  <si>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</si>
  <si>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</si>
  <si>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</si>
  <si>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</si>
  <si>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</si>
  <si>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</si>
  <si>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</si>
  <si>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</si>
  <si>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</si>
  <si>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</si>
  <si>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</si>
  <si>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</si>
  <si>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</si>
  <si>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</si>
  <si>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</si>
  <si>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</si>
  <si>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</si>
  <si>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</si>
  <si>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</si>
  <si>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</si>
  <si>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</si>
  <si>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</si>
  <si>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</si>
  <si>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</si>
  <si>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</si>
  <si>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</si>
  <si>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</si>
  <si>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</si>
  <si>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</si>
  <si>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</si>
  <si>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</si>
  <si>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</si>
  <si>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</si>
  <si>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</si>
  <si>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</si>
  <si>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</si>
  <si>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</si>
  <si>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</si>
  <si>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</si>
  <si>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</si>
  <si>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</si>
  <si>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</si>
  <si>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</si>
  <si>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</si>
  <si>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</si>
  <si>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</si>
  <si>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</si>
  <si>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</si>
  <si>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</si>
  <si>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</si>
  <si>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</si>
  <si>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</si>
  <si>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</si>
  <si>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</si>
  <si>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</si>
  <si>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</si>
  <si>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</si>
  <si>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</si>
  <si>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</si>
  <si>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</si>
  <si>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</si>
  <si>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</si>
  <si>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</si>
  <si>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</si>
  <si>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</si>
  <si>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</si>
  <si>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</si>
  <si>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</si>
  <si>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</si>
  <si>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</si>
  <si>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</si>
  <si>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</si>
  <si>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</si>
  <si>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</si>
  <si>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</si>
  <si>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</si>
  <si>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</si>
  <si>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</si>
  <si>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</si>
  <si>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</si>
  <si>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</si>
  <si>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</si>
  <si>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</si>
  <si>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</si>
  <si>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</si>
  <si>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</si>
  <si>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</si>
  <si>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</si>
  <si>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</si>
  <si>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</si>
  <si>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</si>
  <si>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</si>
  <si>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</si>
  <si>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</si>
  <si>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</si>
  <si>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</si>
  <si>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</si>
  <si>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</si>
  <si>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</si>
  <si>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</si>
  <si>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</si>
  <si>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</si>
  <si>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</si>
  <si>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</si>
  <si>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</si>
  <si>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</si>
  <si>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</si>
  <si>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</si>
  <si>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</si>
  <si>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</si>
  <si>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</si>
  <si>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</si>
  <si>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</si>
  <si>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</si>
  <si>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</si>
  <si>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</si>
  <si>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</si>
  <si>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</si>
  <si>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</si>
  <si>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</si>
  <si>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</si>
  <si>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</si>
  <si>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</si>
  <si>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</si>
  <si>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</si>
  <si>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</si>
  <si>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</si>
  <si>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</si>
  <si>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</si>
  <si>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</si>
  <si>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</si>
  <si>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</si>
  <si>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</si>
  <si>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</si>
  <si>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</si>
  <si>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</si>
  <si>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</si>
  <si>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</si>
  <si>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</si>
  <si>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</si>
  <si>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</si>
  <si>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</si>
  <si>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</si>
  <si>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</si>
  <si>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</si>
  <si>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</si>
  <si>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</si>
  <si>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</si>
  <si>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</si>
  <si>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</si>
  <si>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</si>
  <si>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</si>
  <si>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</si>
  <si>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</si>
  <si>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</si>
  <si>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</si>
  <si>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</si>
  <si>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</si>
  <si>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</si>
  <si>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</si>
  <si>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</si>
  <si>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</si>
  <si>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</si>
  <si>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</si>
  <si>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</si>
  <si>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</si>
  <si>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</si>
  <si>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</si>
  <si>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</si>
  <si>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</si>
  <si>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</si>
  <si>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</si>
  <si>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</si>
  <si>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</si>
  <si>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</si>
  <si>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</si>
  <si>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</si>
  <si>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</si>
  <si>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</si>
  <si>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</si>
  <si>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</si>
  <si>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</si>
  <si>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</si>
  <si>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</si>
  <si>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</si>
  <si>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</si>
  <si>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</si>
  <si>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</si>
  <si>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</si>
  <si>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</si>
  <si>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</si>
  <si>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</si>
  <si>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</si>
  <si>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</si>
  <si>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</si>
  <si>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</si>
  <si>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</si>
  <si>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</si>
  <si>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</si>
  <si>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</si>
  <si>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</si>
  <si>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</si>
  <si>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</si>
  <si>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</si>
  <si>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</si>
  <si>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</si>
  <si>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</si>
  <si>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</si>
  <si>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</si>
  <si>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</si>
  <si>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</si>
  <si>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</si>
  <si>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</si>
  <si>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</si>
  <si>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</si>
  <si>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</si>
  <si>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</si>
  <si>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</si>
  <si>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</si>
  <si>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</si>
  <si>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</si>
  <si>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</si>
  <si>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</si>
  <si>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</si>
  <si>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</si>
  <si>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</si>
  <si>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</si>
  <si>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</si>
  <si>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</si>
  <si>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</si>
  <si>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</si>
  <si>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</si>
  <si>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</si>
  <si>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</si>
  <si>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</si>
  <si>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</si>
  <si>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</si>
  <si>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</si>
  <si>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</si>
  <si>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</si>
  <si>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</si>
  <si>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</si>
  <si>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</si>
  <si>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</si>
  <si>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</si>
  <si>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</si>
  <si>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</si>
  <si>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</si>
  <si>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</si>
  <si>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</si>
  <si>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</si>
  <si>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</si>
  <si>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</si>
  <si>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</si>
  <si>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</si>
  <si>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</si>
  <si>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</si>
  <si>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</si>
  <si>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</si>
  <si>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</si>
  <si>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</si>
  <si>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</si>
  <si>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</si>
  <si>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</si>
  <si>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</si>
  <si>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</si>
  <si>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</si>
  <si>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</si>
  <si>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</si>
  <si>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</si>
  <si>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</si>
  <si>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</si>
  <si>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</si>
  <si>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</si>
  <si>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</si>
  <si>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</si>
  <si>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</si>
  <si>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</si>
  <si>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</si>
  <si>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</si>
  <si>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</si>
  <si>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</si>
  <si>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</si>
  <si>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</si>
  <si>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</si>
  <si>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</si>
  <si>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</si>
  <si>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</si>
  <si>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</si>
  <si>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</si>
  <si>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</si>
  <si>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</si>
  <si>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</si>
  <si>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</si>
  <si>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</si>
  <si>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</si>
  <si>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</si>
  <si>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</si>
  <si>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</si>
  <si>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</si>
  <si>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</si>
  <si>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</si>
  <si>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</si>
  <si>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</si>
  <si>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</si>
  <si>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</si>
  <si>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</si>
  <si>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</si>
  <si>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</si>
  <si>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</si>
  <si>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</si>
  <si>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</si>
  <si>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</si>
  <si>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</si>
  <si>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</si>
  <si>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</si>
  <si>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</si>
  <si>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</si>
  <si>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</si>
  <si>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</si>
  <si>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</si>
  <si>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</si>
  <si>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</si>
  <si>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</si>
  <si>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</si>
  <si>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</si>
  <si>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</si>
  <si>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</si>
  <si>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</si>
  <si>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</si>
  <si>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</si>
  <si>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</si>
  <si>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</si>
  <si>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</si>
  <si>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</si>
  <si>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</si>
  <si>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</si>
  <si>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</si>
  <si>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</si>
  <si>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</si>
  <si>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</si>
  <si>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</si>
  <si>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</si>
  <si>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</si>
  <si>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</si>
  <si>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</si>
  <si>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</si>
  <si>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</si>
  <si>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</si>
  <si>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</si>
  <si>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</si>
  <si>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</si>
  <si>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</si>
  <si>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</si>
  <si>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</si>
  <si>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</si>
  <si>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</si>
  <si>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</si>
  <si>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</si>
  <si>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</si>
  <si>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</si>
  <si>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</si>
  <si>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</si>
  <si>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</si>
  <si>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</si>
  <si>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</si>
  <si>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</si>
  <si>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</si>
  <si>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</si>
  <si>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</si>
  <si>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</si>
  <si>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</si>
  <si>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</si>
  <si>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</si>
  <si>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</si>
  <si>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</si>
  <si>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</si>
  <si>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</si>
  <si>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</si>
  <si>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</si>
  <si>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</si>
  <si>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</si>
  <si>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</si>
  <si>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</si>
  <si>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</si>
  <si>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</si>
  <si>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</si>
  <si>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</si>
  <si>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</si>
  <si>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</si>
  <si>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</si>
  <si>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</si>
  <si>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</si>
  <si>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</si>
  <si>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</si>
  <si>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</si>
  <si>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</si>
  <si>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</si>
  <si>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</si>
  <si>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</si>
  <si>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</si>
  <si>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</si>
  <si>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</si>
  <si>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</si>
  <si>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</si>
  <si>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</si>
  <si>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</si>
  <si>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</si>
  <si>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</si>
  <si>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</si>
  <si>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</si>
  <si>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</si>
  <si>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</si>
  <si>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</si>
  <si>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</si>
  <si>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</si>
  <si>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</si>
  <si>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</si>
  <si>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</si>
  <si>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</si>
  <si>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</si>
  <si>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</si>
  <si>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</si>
  <si>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</si>
  <si>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</si>
  <si>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</si>
  <si>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</si>
  <si>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</si>
  <si>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</si>
  <si>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</si>
  <si>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</si>
  <si>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</si>
  <si>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</si>
  <si>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</si>
  <si>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</si>
  <si>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</si>
  <si>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</si>
  <si>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</si>
  <si>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</si>
  <si>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</si>
  <si>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</si>
  <si>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</si>
  <si>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</si>
  <si>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</si>
  <si>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</si>
  <si>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</si>
  <si>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</si>
  <si>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</si>
  <si>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</si>
  <si>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</si>
  <si>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</si>
  <si>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</si>
  <si>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</si>
  <si>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</si>
  <si>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</si>
  <si>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</si>
  <si>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</si>
  <si>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</si>
  <si>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</si>
  <si>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</si>
  <si>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</si>
  <si>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</si>
  <si>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</si>
  <si>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</si>
  <si>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</si>
  <si>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</si>
  <si>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</si>
  <si>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</si>
  <si>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</si>
  <si>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</si>
  <si>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</si>
  <si>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</si>
  <si>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</si>
  <si>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</si>
  <si>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</si>
  <si>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</si>
  <si>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</si>
  <si>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</si>
  <si>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</si>
  <si>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</si>
  <si>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</si>
  <si>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</si>
  <si>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</si>
  <si>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</si>
  <si>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</si>
  <si>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</si>
  <si>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</si>
  <si>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</si>
  <si>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</si>
  <si>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</si>
  <si>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</si>
  <si>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</si>
  <si>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</si>
  <si>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</si>
  <si>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</si>
  <si>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</si>
  <si>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</si>
  <si>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</si>
  <si>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</si>
  <si>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</si>
  <si>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</si>
  <si>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</si>
  <si>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</si>
  <si>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</si>
  <si>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</si>
  <si>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</si>
  <si>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</si>
  <si>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</si>
  <si>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</si>
  <si>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</si>
  <si>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</si>
  <si>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</si>
  <si>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</si>
  <si>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</si>
  <si>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</si>
  <si>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</si>
  <si>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</si>
  <si>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</si>
  <si>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</si>
  <si>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</si>
  <si>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</si>
  <si>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</si>
  <si>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</si>
  <si>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</si>
  <si>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</si>
  <si>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</si>
  <si>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</si>
  <si>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</si>
  <si>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</si>
  <si>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</si>
  <si>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</si>
  <si>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</si>
  <si>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</si>
  <si>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</si>
  <si>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</si>
  <si>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</si>
  <si>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</si>
  <si>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</si>
  <si>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</si>
  <si>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</si>
  <si>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</si>
  <si>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</si>
  <si>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</si>
  <si>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</si>
  <si>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</si>
  <si>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</si>
  <si>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</si>
  <si>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</si>
  <si>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</si>
  <si>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</si>
  <si>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</si>
  <si>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</si>
  <si>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</si>
  <si>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</si>
  <si>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</si>
  <si>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</si>
  <si>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</si>
  <si>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</si>
  <si>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</si>
  <si>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</si>
  <si>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</si>
  <si>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</si>
  <si>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</si>
  <si>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</si>
  <si>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</si>
  <si>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</si>
  <si>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</si>
  <si>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</si>
  <si>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</si>
  <si>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</si>
  <si>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</si>
  <si>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</si>
  <si>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</si>
  <si>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</si>
  <si>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</si>
  <si>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</si>
  <si>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</si>
  <si>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</si>
  <si>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</si>
  <si>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</si>
  <si>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</si>
  <si>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</si>
  <si>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</si>
  <si>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</si>
  <si>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</si>
  <si>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</si>
  <si>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</si>
  <si>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</si>
  <si>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</si>
  <si>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</si>
  <si>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</si>
  <si>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</si>
  <si>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</si>
  <si>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</si>
  <si>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</si>
  <si>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</si>
  <si>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</si>
  <si>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</si>
  <si>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</si>
  <si>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</si>
  <si>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</si>
  <si>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</si>
  <si>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</si>
  <si>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</si>
  <si>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</si>
  <si>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</si>
  <si>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</si>
  <si>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</si>
  <si>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</si>
  <si>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</si>
  <si>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</si>
  <si>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</si>
  <si>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</si>
  <si>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</si>
  <si>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</si>
  <si>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</si>
  <si>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</si>
  <si>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</si>
  <si>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</si>
  <si>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</si>
  <si>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</si>
  <si>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</si>
  <si>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</si>
  <si>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</si>
  <si>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</si>
  <si>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</si>
  <si>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</si>
  <si>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</si>
  <si>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</si>
  <si>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</si>
  <si>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</si>
  <si>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</si>
  <si>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</si>
  <si>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</si>
  <si>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</si>
  <si>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</si>
  <si>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</si>
  <si>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</si>
  <si>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</si>
  <si>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</si>
  <si>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</si>
  <si>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</si>
  <si>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</si>
  <si>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</si>
  <si>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</si>
  <si>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</si>
  <si>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</si>
  <si>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</si>
  <si>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</si>
  <si>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</si>
  <si>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</si>
  <si>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</si>
  <si>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</si>
  <si>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</si>
  <si>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</si>
  <si>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</si>
  <si>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</si>
  <si>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</si>
  <si>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</si>
  <si>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</si>
  <si>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</si>
  <si>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</si>
  <si>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</si>
  <si>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</si>
  <si>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</si>
  <si>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</si>
  <si>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</si>
  <si>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</si>
  <si>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</si>
  <si>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</si>
  <si>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</si>
  <si>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</si>
  <si>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</si>
  <si>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</si>
  <si>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</si>
  <si>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</si>
  <si>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</si>
  <si>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</si>
  <si>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</si>
  <si>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</si>
  <si>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</si>
  <si>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</si>
  <si>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</si>
  <si>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</si>
  <si>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</si>
  <si>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</si>
  <si>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</si>
  <si>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</si>
  <si>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</si>
  <si>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</si>
  <si>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</si>
  <si>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</si>
  <si>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</si>
  <si>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</si>
  <si>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</si>
  <si>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</si>
  <si>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</si>
  <si>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</si>
  <si>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</si>
  <si>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</si>
  <si>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</si>
  <si>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</si>
  <si>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</si>
  <si>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</si>
  <si>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</si>
  <si>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</si>
  <si>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</si>
  <si>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</si>
  <si>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</si>
  <si>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</si>
  <si>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</si>
  <si>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</si>
  <si>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</si>
  <si>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</si>
  <si>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</si>
  <si>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</si>
  <si>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KY</t>
  </si>
  <si>
    <t/>
  </si>
  <si>
    <t>Weekday</t>
  </si>
  <si>
    <t>Current Date</t>
  </si>
  <si>
    <t>Scheduled Delivery Date</t>
  </si>
  <si>
    <t>Average Price</t>
  </si>
  <si>
    <t>Expensive Product</t>
  </si>
  <si>
    <t>On Time Priority Deliveries</t>
  </si>
  <si>
    <t>Order Total Sales</t>
  </si>
  <si>
    <t>Cash Payments</t>
  </si>
  <si>
    <t>Product Category</t>
  </si>
  <si>
    <t>Row Labels</t>
  </si>
  <si>
    <t>Grand Total</t>
  </si>
  <si>
    <t>Count of Order Id</t>
  </si>
  <si>
    <t>Sum of Order Quantity</t>
  </si>
  <si>
    <t>Average Order Quantity per order per market</t>
  </si>
  <si>
    <t>Day of Week</t>
  </si>
  <si>
    <t>Sum of Order Total Sales</t>
  </si>
  <si>
    <t>Cash Not Over 200</t>
  </si>
  <si>
    <t>Cash Over 200</t>
  </si>
  <si>
    <t>Non Cash Payment</t>
  </si>
  <si>
    <t>Total Orders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</si>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</sst>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$-409]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2" borderId="0" xfId="0" applyFont="1" applyFill="1"/>
    <xf numFmtId="2" fontId="0" fillId="0" borderId="0" xfId="0" applyNumberFormat="1"/>
    <xf numFmtId="1" fontId="0" fillId="0" borderId="0" xfId="0" applyNumberFormat="1"/>
    <xf numFmtId="14" fontId="1" fillId="2" borderId="0" xfId="0" applyNumberFormat="1" applyFont="1" applyFill="1"/>
    <xf numFmtId="165" fontId="1" fillId="2" borderId="0" xfId="0" applyNumberFormat="1" applyFont="1" applyFill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shabh Bahuguna" id="{0A80215C-E0A3-B243-A532-FF34CE3F8D78}" userId="S::Rishabhbahuguna03@tr7h3.onmicrosoft.com::38d02a62-efc9-45c4-b49c-38d015416a23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at Bahuguna" refreshedDate="45265.895010763888" createdVersion="8" refreshedVersion="8" minRefreshableVersion="3" recordCount="1274" xr:uid="{656CAA69-54C6-1644-BADE-94C0594218EA}">
  <cacheSource type="worksheet">
    <worksheetSource ref="A1:AD1048576" sheet="Orders"/>
  </cacheSource>
  <cacheFields count="30">
    <cacheField name="Order Id" numFmtId="0">
      <sharedItems containsString="0" containsBlank="1" containsNumber="1" containsInteger="1" minValue="367" maxValue="77202"/>
    </cacheField>
    <cacheField name="Order Date" numFmtId="14">
      <sharedItems containsNonDate="0" containsDate="1" containsString="0" containsBlank="1" minDate="2015-01-04T00:00:00" maxDate="2018-12-02T00:00:00"/>
    </cacheField>
    <cacheField name="Day of Week" numFmtId="1">
      <sharedItems containsString="0" containsBlank="1" containsNumber="1" containsInteger="1" minValue="1" maxValue="7"/>
    </cacheField>
    <cacheField name="Days for shipment (scheduled)" numFmtId="0">
      <sharedItems containsString="0" containsBlank="1" containsNumber="1" containsInteger="1" minValue="0" maxValue="4"/>
    </cacheField>
    <cacheField name="Scheduled Delivery Date" numFmtId="14">
      <sharedItems containsNonDate="0" containsDate="1" containsString="0" containsBlank="1" minDate="2015-01-08T00:00:00" maxDate="2018-12-07T00:00:00"/>
    </cacheField>
    <cacheField name="Late_delivery_risk" numFmtId="0">
      <sharedItems containsString="0" containsBlank="1" containsNumber="1" containsInteger="1" minValue="0" maxValue="1"/>
    </cacheField>
    <cacheField name="Shipping Mode" numFmtId="0">
      <sharedItems containsBlank="1"/>
    </cacheField>
    <cacheField name="On Time Priority Deliveries" numFmtId="0">
      <sharedItems containsBlank="1"/>
    </cacheField>
    <cacheField name="Category Id" numFmtId="0">
      <sharedItems containsString="0" containsBlank="1" containsNumber="1" containsInteger="1" minValue="2" maxValue="76"/>
    </cacheField>
    <cacheField name="Customer Id" numFmtId="0">
      <sharedItems containsString="0" containsBlank="1" containsNumber="1" containsInteger="1" minValue="27" maxValue="20755"/>
    </cacheField>
    <cacheField name="Department Id" numFmtId="0">
      <sharedItems containsString="0" containsBlank="1" containsNumber="1" containsInteger="1" minValue="2" maxValue="10"/>
    </cacheField>
    <cacheField name="Department Name" numFmtId="0">
      <sharedItems containsBlank="1"/>
    </cacheField>
    <cacheField name="Market" numFmtId="0">
      <sharedItems containsBlank="1" count="6">
        <s v="Africa"/>
        <s v="Europe"/>
        <s v="LATAM"/>
        <s v="Pacific Asia"/>
        <s v="USCA"/>
        <m/>
      </sharedItems>
    </cacheField>
    <cacheField name="Order City" numFmtId="0">
      <sharedItems containsBlank="1"/>
    </cacheField>
    <cacheField name="Order State" numFmtId="0">
      <sharedItems containsBlank="1"/>
    </cacheField>
    <cacheField name="Order Zipcode" numFmtId="0">
      <sharedItems containsString="0" containsBlank="1" containsNumber="1" containsInteger="1" minValue="1841" maxValue="99301"/>
    </cacheField>
    <cacheField name="Order Country" numFmtId="0">
      <sharedItems containsBlank="1"/>
    </cacheField>
    <cacheField name="Order Region" numFmtId="0">
      <sharedItems containsBlank="1"/>
    </cacheField>
    <cacheField name="Product Category Id" numFmtId="0">
      <sharedItems containsString="0" containsBlank="1" containsNumber="1" containsInteger="1" minValue="2" maxValue="76"/>
    </cacheField>
    <cacheField name="Product Category" numFmtId="0">
      <sharedItems containsBlank="1"/>
    </cacheField>
    <cacheField name="Product Id" numFmtId="0">
      <sharedItems containsString="0" containsBlank="1" containsNumber="1" containsInteger="1" minValue="24" maxValue="1363"/>
    </cacheField>
    <cacheField name="Product Name" numFmtId="0">
      <sharedItems containsBlank="1"/>
    </cacheField>
    <cacheField name="Product Price" numFmtId="165">
      <sharedItems containsString="0" containsBlank="1" containsNumber="1" minValue="15.989999770000001" maxValue="1500"/>
    </cacheField>
    <cacheField name="Product Cost" numFmtId="165">
      <sharedItems containsString="0" containsBlank="1" containsNumber="1" minValue="12.230249713200003" maxValue="1293.21250629"/>
    </cacheField>
    <cacheField name="Order Quantity" numFmtId="0">
      <sharedItems containsString="0" containsBlank="1" containsNumber="1" containsInteger="1" minValue="1" maxValue="5"/>
    </cacheField>
    <cacheField name="Order Total Discount" numFmtId="165">
      <sharedItems containsString="0" containsBlank="1" containsNumber="1" minValue="0" maxValue="300"/>
    </cacheField>
    <cacheField name="Sales" numFmtId="165">
      <sharedItems containsString="0" containsBlank="1" containsNumber="1" minValue="21.989999770000001" maxValue="1500"/>
    </cacheField>
    <cacheField name="Order Total Sales" numFmtId="165">
      <sharedItems containsString="0" containsBlank="1" containsNumber="1" minValue="17.599999905000001" maxValue="1417.5"/>
    </cacheField>
    <cacheField name="Payment Type" numFmtId="0">
      <sharedItems containsBlank="1"/>
    </cacheField>
    <cacheField name="Cash Pay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at Bahuguna" refreshedDate="45265.895703587965" createdVersion="8" refreshedVersion="8" minRefreshableVersion="3" recordCount="1269" xr:uid="{065F9144-D0C4-5543-A797-1277493C4EEA}">
  <cacheSource type="worksheet">
    <worksheetSource ref="A1:AD1270" sheet="Orders"/>
  </cacheSource>
  <cacheFields count="30">
    <cacheField name="Order Id" numFmtId="0">
      <sharedItems containsSemiMixedTypes="0" containsString="0" containsNumber="1" containsInteger="1" minValue="367" maxValue="77202"/>
    </cacheField>
    <cacheField name="Order Date" numFmtId="14">
      <sharedItems containsSemiMixedTypes="0" containsNonDate="0" containsDate="1" containsString="0" minDate="2015-01-04T00:00:00" maxDate="2018-12-02T00:00:00"/>
    </cacheField>
    <cacheField name="Day of Week" numFmtId="1">
      <sharedItems containsSemiMixedTypes="0" containsString="0" containsNumber="1" containsInteger="1" minValue="1" maxValue="7" count="7">
        <n v="1"/>
        <n v="5"/>
        <n v="6"/>
        <n v="2"/>
        <n v="4"/>
        <n v="7"/>
        <n v="3"/>
      </sharedItems>
    </cacheField>
    <cacheField name="Days for shipment (scheduled)" numFmtId="0">
      <sharedItems containsSemiMixedTypes="0" containsString="0" containsNumber="1" containsInteger="1" minValue="0" maxValue="4"/>
    </cacheField>
    <cacheField name="Scheduled Delivery Date" numFmtId="14">
      <sharedItems containsSemiMixedTypes="0" containsNonDate="0" containsDate="1" containsString="0" minDate="2015-01-08T00:00:00" maxDate="2018-12-07T00:00:00"/>
    </cacheField>
    <cacheField name="Late_delivery_risk" numFmtId="0">
      <sharedItems containsSemiMixedTypes="0" containsString="0" containsNumber="1" containsInteger="1" minValue="0" maxValue="1"/>
    </cacheField>
    <cacheField name="Shipping Mode" numFmtId="0">
      <sharedItems/>
    </cacheField>
    <cacheField name="On Time Priority Deliveries" numFmtId="0">
      <sharedItems/>
    </cacheField>
    <cacheField name="Category Id" numFmtId="0">
      <sharedItems containsSemiMixedTypes="0" containsString="0" containsNumber="1" containsInteger="1" minValue="2" maxValue="76"/>
    </cacheField>
    <cacheField name="Customer Id" numFmtId="0">
      <sharedItems containsSemiMixedTypes="0" containsString="0" containsNumber="1" containsInteger="1" minValue="27" maxValue="20755"/>
    </cacheField>
    <cacheField name="Department Id" numFmtId="0">
      <sharedItems containsSemiMixedTypes="0" containsString="0" containsNumber="1" containsInteger="1" minValue="2" maxValue="10"/>
    </cacheField>
    <cacheField name="Department Name" numFmtId="0">
      <sharedItems/>
    </cacheField>
    <cacheField name="Market" numFmtId="0">
      <sharedItems/>
    </cacheField>
    <cacheField name="Order City" numFmtId="0">
      <sharedItems/>
    </cacheField>
    <cacheField name="Order State" numFmtId="0">
      <sharedItems/>
    </cacheField>
    <cacheField name="Order Zipcode" numFmtId="0">
      <sharedItems containsString="0" containsBlank="1" containsNumber="1" containsInteger="1" minValue="1841" maxValue="99301"/>
    </cacheField>
    <cacheField name="Order Country" numFmtId="0">
      <sharedItems/>
    </cacheField>
    <cacheField name="Order Region" numFmtId="0">
      <sharedItems/>
    </cacheField>
    <cacheField name="Product Category Id" numFmtId="0">
      <sharedItems containsSemiMixedTypes="0" containsString="0" containsNumber="1" containsInteger="1" minValue="2" maxValue="76"/>
    </cacheField>
    <cacheField name="Product Category" numFmtId="0">
      <sharedItems count="31">
        <s v="Cardio Equipment"/>
        <s v="Shop By Sport"/>
        <s v="Trade-In"/>
        <s v="Electronics"/>
        <s v="Men's Footwear"/>
        <s v="Cleats"/>
        <s v="Camping &amp; Hiking"/>
        <s v="Women's Apparel"/>
        <s v="Accessories"/>
        <s v="Girls' Apparel"/>
        <s v="Hunting &amp; Shooting"/>
        <s v="Tennis &amp; Racquet"/>
        <s v="Golf Balls"/>
        <s v="Hockey"/>
        <s v="Boxing &amp; MMA"/>
        <s v="Baseball &amp; Softball"/>
        <s v="Fitness Accessories"/>
        <s v="Consumer Electronics"/>
        <s v="Cameras "/>
        <s v="Computers"/>
        <s v="Basketball"/>
        <s v="Soccer"/>
        <s v="As Seen on  TV!"/>
        <s v="Strength Training"/>
        <s v="Crafts"/>
        <s v="Children's Clothing"/>
        <s v="Lacrosse"/>
        <s v="Kids' Golf Clubs"/>
        <s v="Sporting Goods"/>
        <s v="Women's Clothing"/>
        <s v="Men's Clothing"/>
      </sharedItems>
    </cacheField>
    <cacheField name="Product Id" numFmtId="0">
      <sharedItems containsSemiMixedTypes="0" containsString="0" containsNumber="1" containsInteger="1" minValue="24" maxValue="1363"/>
    </cacheField>
    <cacheField name="Product Name" numFmtId="0">
      <sharedItems/>
    </cacheField>
    <cacheField name="Product Price" numFmtId="165">
      <sharedItems containsSemiMixedTypes="0" containsString="0" containsNumber="1" minValue="15.989999770000001" maxValue="1500"/>
    </cacheField>
    <cacheField name="Product Cost" numFmtId="165">
      <sharedItems containsSemiMixedTypes="0" containsString="0" containsNumber="1" minValue="12.230249713200003" maxValue="1293.21250629"/>
    </cacheField>
    <cacheField name="Order Quantity" numFmtId="0">
      <sharedItems containsSemiMixedTypes="0" containsString="0" containsNumber="1" containsInteger="1" minValue="1" maxValue="5"/>
    </cacheField>
    <cacheField name="Order Total Discount" numFmtId="165">
      <sharedItems containsSemiMixedTypes="0" containsString="0" containsNumber="1" minValue="0" maxValue="300"/>
    </cacheField>
    <cacheField name="Sales" numFmtId="165">
      <sharedItems containsSemiMixedTypes="0" containsString="0" containsNumber="1" minValue="21.989999770000001" maxValue="1500"/>
    </cacheField>
    <cacheField name="Order Total Sales" numFmtId="165">
      <sharedItems containsSemiMixedTypes="0" containsString="0" containsNumber="1" minValue="17.599999905000001" maxValue="1417.5"/>
    </cacheField>
    <cacheField name="Payment Type" numFmtId="0">
      <sharedItems/>
    </cacheField>
    <cacheField name="Cash Payments" numFmtId="0">
      <sharedItems count="3">
        <s v="Cash Over 200"/>
        <s v="Cash Not Over 200"/>
        <s v="Non Cash Pay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4">
  <r>
    <n v="44046"/>
    <d v="2016-04-10T00:00:00"/>
    <n v="1"/>
    <n v="2"/>
    <d v="2016-04-12T00:00:00"/>
    <n v="0"/>
    <s v="Second Class"/>
    <s v="Other"/>
    <n v="9"/>
    <n v="5197"/>
    <n v="3"/>
    <s v="Footwear"/>
    <x v="0"/>
    <s v="Ugep"/>
    <s v="Cross River"/>
    <m/>
    <s v="Nigeria"/>
    <s v="West Africa"/>
    <n v="9"/>
    <s v="Cardio Equipment"/>
    <n v="191"/>
    <s v="Nike Men's Free 5.0+ Running Shoe"/>
    <n v="99.989997860000003"/>
    <n v="95.114003926871064"/>
    <n v="3"/>
    <n v="36"/>
    <n v="299.96999357999999"/>
    <n v="263.96999357999999"/>
    <s v="CASH"/>
    <s v="Cash Over 200"/>
  </r>
  <r>
    <n v="46414"/>
    <d v="2016-08-11T00:00:00"/>
    <n v="5"/>
    <n v="2"/>
    <d v="2016-08-15T00:00:00"/>
    <n v="1"/>
    <s v="Second Class"/>
    <s v="Other"/>
    <n v="29"/>
    <n v="1535"/>
    <n v="5"/>
    <s v="Golf"/>
    <x v="0"/>
    <s v="Kinshasa"/>
    <s v="Kinshasa"/>
    <m/>
    <s v="Democratic Republic of the Congo"/>
    <s v="Central Africa"/>
    <n v="29"/>
    <s v="Shop By Sport"/>
    <n v="627"/>
    <s v="Under Armour Girls' Toddler Spine Surge Runni"/>
    <n v="39.990001679999999"/>
    <n v="34.198098313835338"/>
    <n v="3"/>
    <n v="6"/>
    <n v="119.97000503999999"/>
    <n v="113.97000503999999"/>
    <s v="CASH"/>
    <s v="Cash Not Over 200"/>
  </r>
  <r>
    <n v="46599"/>
    <d v="2016-11-11T00:00:00"/>
    <n v="6"/>
    <n v="2"/>
    <d v="2016-11-15T00:00:00"/>
    <n v="1"/>
    <s v="Second Class"/>
    <s v="Other"/>
    <n v="41"/>
    <n v="6122"/>
    <n v="6"/>
    <s v="Outdoors"/>
    <x v="0"/>
    <s v="Dakar"/>
    <s v="Dakar"/>
    <m/>
    <s v="Senegal"/>
    <s v="West Africa"/>
    <n v="41"/>
    <s v="Trade-In"/>
    <n v="917"/>
    <s v="Glove It Women's Mod Oval 3-Zip Carry All Gol"/>
    <n v="21.989999770000001"/>
    <n v="20.391999720066668"/>
    <n v="3"/>
    <n v="1.980000019"/>
    <n v="65.969999310000006"/>
    <n v="63.989999291000004"/>
    <s v="CASH"/>
    <s v="Cash Not Over 200"/>
  </r>
  <r>
    <n v="48434"/>
    <d v="2016-08-12T00:00:00"/>
    <n v="6"/>
    <n v="2"/>
    <d v="2016-08-16T00:00:00"/>
    <n v="1"/>
    <s v="Second Class"/>
    <s v="Other"/>
    <n v="37"/>
    <n v="9451"/>
    <n v="6"/>
    <s v="Outdoors"/>
    <x v="0"/>
    <s v="Casablanca"/>
    <s v="Grand Casablanca"/>
    <m/>
    <s v="Morocco"/>
    <s v="North Africa"/>
    <n v="37"/>
    <s v="Electronics"/>
    <n v="828"/>
    <s v="Bridgestone e6 Straight Distance NFL San Dieg"/>
    <n v="31.989999770000001"/>
    <n v="24.284221986666665"/>
    <n v="3"/>
    <n v="16.309999470000001"/>
    <n v="95.969999310000006"/>
    <n v="79.659999840000012"/>
    <s v="CASH"/>
    <s v="Cash Not Over 200"/>
  </r>
  <r>
    <n v="51050"/>
    <d v="2017-01-15T00:00:00"/>
    <n v="1"/>
    <n v="2"/>
    <d v="2017-01-17T00:00:00"/>
    <n v="1"/>
    <s v="Second Class"/>
    <s v="Other"/>
    <n v="9"/>
    <n v="1840"/>
    <n v="3"/>
    <s v="Footwear"/>
    <x v="0"/>
    <s v="Kuito"/>
    <s v="Bayelsa"/>
    <m/>
    <s v="Angola"/>
    <s v="Central Africa"/>
    <n v="9"/>
    <s v="Cardio Equipment"/>
    <n v="191"/>
    <s v="Nike Men's Free 5.0+ Running Shoe"/>
    <n v="99.989997860000003"/>
    <n v="95.114003926871064"/>
    <n v="1"/>
    <n v="13"/>
    <n v="99.989997860000003"/>
    <n v="86.989997860000003"/>
    <s v="DEBIT"/>
    <s v="Non Cash Payment"/>
  </r>
  <r>
    <n v="45680"/>
    <d v="2016-10-28T00:00:00"/>
    <n v="6"/>
    <n v="2"/>
    <d v="2016-11-01T00:00:00"/>
    <n v="1"/>
    <s v="Second Class"/>
    <s v="Other"/>
    <n v="18"/>
    <n v="6757"/>
    <n v="4"/>
    <s v="Apparel"/>
    <x v="0"/>
    <s v="Khartoum"/>
    <s v="Khartoum"/>
    <m/>
    <s v="Sudan"/>
    <s v="North Africa"/>
    <n v="18"/>
    <s v="Men's Footwear"/>
    <n v="403"/>
    <s v="Nike Men's CJ Elite 2 TD Football Cleat"/>
    <n v="129.9900055"/>
    <n v="110.80340837177086"/>
    <n v="1"/>
    <n v="2.5999999049999998"/>
    <n v="129.9900055"/>
    <n v="127.39000559499999"/>
    <s v="DEBIT"/>
    <s v="Non Cash Payment"/>
  </r>
  <r>
    <n v="42992"/>
    <d v="2016-09-19T00:00:00"/>
    <n v="2"/>
    <n v="2"/>
    <d v="2016-09-21T00:00:00"/>
    <n v="1"/>
    <s v="Second Class"/>
    <s v="Other"/>
    <n v="18"/>
    <n v="3972"/>
    <n v="4"/>
    <s v="Apparel"/>
    <x v="0"/>
    <s v="Hargeisa"/>
    <s v="Woqooyi Galbeed"/>
    <m/>
    <s v="Somalia"/>
    <s v="East Africa"/>
    <n v="18"/>
    <s v="Men's Footwear"/>
    <n v="403"/>
    <s v="Nike Men's CJ Elite 2 TD Football Cleat"/>
    <n v="129.9900055"/>
    <n v="110.80340837177086"/>
    <n v="1"/>
    <n v="11.69999981"/>
    <n v="129.9900055"/>
    <n v="118.29000569"/>
    <s v="DEBIT"/>
    <s v="Non Cash Payment"/>
  </r>
  <r>
    <n v="41304"/>
    <d v="2016-08-25T00:00:00"/>
    <n v="5"/>
    <n v="2"/>
    <d v="2016-08-29T00:00:00"/>
    <n v="1"/>
    <s v="Second Class"/>
    <s v="Other"/>
    <n v="18"/>
    <n v="9316"/>
    <n v="4"/>
    <s v="Apparel"/>
    <x v="0"/>
    <s v="Kenitra"/>
    <s v="Gharb-Chrarda-Beni Hssen"/>
    <m/>
    <s v="Morocco"/>
    <s v="North Africa"/>
    <n v="18"/>
    <s v="Men's Footwear"/>
    <n v="403"/>
    <s v="Nike Men's CJ Elite 2 TD Football Cleat"/>
    <n v="129.9900055"/>
    <n v="110.80340837177086"/>
    <n v="1"/>
    <n v="13"/>
    <n v="129.9900055"/>
    <n v="116.9900055"/>
    <s v="DEBIT"/>
    <s v="Non Cash Payment"/>
  </r>
  <r>
    <n v="45680"/>
    <d v="2016-10-28T00:00:00"/>
    <n v="6"/>
    <n v="2"/>
    <d v="2016-11-01T00:00:00"/>
    <n v="1"/>
    <s v="Second Class"/>
    <s v="Other"/>
    <n v="17"/>
    <n v="6757"/>
    <n v="4"/>
    <s v="Apparel"/>
    <x v="0"/>
    <s v="Khartoum"/>
    <s v="Khartoum"/>
    <m/>
    <s v="Sudan"/>
    <s v="North Africa"/>
    <n v="17"/>
    <s v="Cleats"/>
    <n v="365"/>
    <s v="Perfect Fitness Perfect Rip Deck"/>
    <n v="59.990001679999999"/>
    <n v="54.488929209402009"/>
    <n v="1"/>
    <n v="10.80000019"/>
    <n v="59.990001679999999"/>
    <n v="49.19000149"/>
    <s v="DEBIT"/>
    <s v="Non Cash Payment"/>
  </r>
  <r>
    <n v="44253"/>
    <d v="2016-07-10T00:00:00"/>
    <n v="1"/>
    <n v="2"/>
    <d v="2016-07-12T00:00:00"/>
    <n v="1"/>
    <s v="Second Class"/>
    <s v="Other"/>
    <n v="18"/>
    <n v="11213"/>
    <n v="4"/>
    <s v="Apparel"/>
    <x v="0"/>
    <s v="Abidjan"/>
    <s v="Lagunes"/>
    <m/>
    <s v="Ivory Coast"/>
    <s v="West Africa"/>
    <n v="18"/>
    <s v="Men's Footwear"/>
    <n v="403"/>
    <s v="Nike Men's CJ Elite 2 TD Football Cleat"/>
    <n v="129.9900055"/>
    <n v="110.80340837177086"/>
    <n v="1"/>
    <n v="26"/>
    <n v="129.9900055"/>
    <n v="103.9900055"/>
    <s v="DEBIT"/>
    <s v="Non Cash Payment"/>
  </r>
  <r>
    <n v="46098"/>
    <d v="2016-03-11T00:00:00"/>
    <n v="6"/>
    <n v="2"/>
    <d v="2016-03-15T00:00:00"/>
    <n v="1"/>
    <s v="Second Class"/>
    <s v="Other"/>
    <n v="43"/>
    <n v="3474"/>
    <n v="7"/>
    <s v="Fan Shop"/>
    <x v="0"/>
    <s v="Abu Kabir"/>
    <s v="Eastern Province"/>
    <m/>
    <s v="Egypt"/>
    <s v="North Africa"/>
    <n v="43"/>
    <s v="Camping &amp; Hiking"/>
    <n v="957"/>
    <s v="Diamondback Women's Serene Classic Comfort Bi"/>
    <n v="299.98001099999999"/>
    <n v="295.0300103351052"/>
    <n v="1"/>
    <n v="3"/>
    <n v="299.98001099999999"/>
    <n v="296.98001099999999"/>
    <s v="DEBIT"/>
    <s v="Non Cash Payment"/>
  </r>
  <r>
    <n v="41304"/>
    <d v="2016-08-25T00:00:00"/>
    <n v="5"/>
    <n v="2"/>
    <d v="2016-08-29T00:00:00"/>
    <n v="1"/>
    <s v="Second Class"/>
    <s v="Other"/>
    <n v="43"/>
    <n v="9316"/>
    <n v="7"/>
    <s v="Fan Shop"/>
    <x v="0"/>
    <s v="Kenitra"/>
    <s v="Gharb-Chrarda-Beni Hssen"/>
    <m/>
    <s v="Morocco"/>
    <s v="North Africa"/>
    <n v="43"/>
    <s v="Camping &amp; Hiking"/>
    <n v="957"/>
    <s v="Diamondback Women's Serene Classic Comfort Bi"/>
    <n v="299.98001099999999"/>
    <n v="295.0300103351052"/>
    <n v="1"/>
    <n v="6"/>
    <n v="299.98001099999999"/>
    <n v="293.98001099999999"/>
    <s v="DEBIT"/>
    <s v="Non Cash Payment"/>
  </r>
  <r>
    <n v="42331"/>
    <d v="2016-09-09T00:00:00"/>
    <n v="6"/>
    <n v="4"/>
    <d v="2016-09-15T00:00:00"/>
    <n v="0"/>
    <s v="Standard Class"/>
    <s v="Other"/>
    <n v="17"/>
    <n v="6246"/>
    <n v="4"/>
    <s v="Apparel"/>
    <x v="0"/>
    <s v="Antananarivo"/>
    <s v="Analamanga"/>
    <m/>
    <s v="Madagascar"/>
    <s v="East Africa"/>
    <n v="17"/>
    <s v="Cleats"/>
    <n v="365"/>
    <s v="Perfect Fitness Perfect Rip Deck"/>
    <n v="59.990001679999999"/>
    <n v="54.488929209402009"/>
    <n v="4"/>
    <n v="12"/>
    <n v="239.96000672"/>
    <n v="227.96000672"/>
    <s v="TRANSFER"/>
    <s v="Non Cash Payment"/>
  </r>
  <r>
    <n v="41345"/>
    <d v="2016-08-26T00:00:00"/>
    <n v="6"/>
    <n v="4"/>
    <d v="2016-09-01T00:00:00"/>
    <n v="0"/>
    <s v="Standard Class"/>
    <s v="Other"/>
    <n v="17"/>
    <n v="8741"/>
    <n v="4"/>
    <s v="Apparel"/>
    <x v="0"/>
    <s v="Algiers"/>
    <s v="Algiers"/>
    <m/>
    <s v="Algeria"/>
    <s v="North Africa"/>
    <n v="17"/>
    <s v="Cleats"/>
    <n v="365"/>
    <s v="Perfect Fitness Perfect Rip Deck"/>
    <n v="59.990001679999999"/>
    <n v="54.488929209402009"/>
    <n v="4"/>
    <n v="35.990001679999999"/>
    <n v="239.96000672"/>
    <n v="203.97000503999999"/>
    <s v="TRANSFER"/>
    <s v="Non Cash Payment"/>
  </r>
  <r>
    <n v="51168"/>
    <d v="2017-01-16T00:00:00"/>
    <n v="2"/>
    <n v="4"/>
    <d v="2017-01-20T00:00:00"/>
    <n v="0"/>
    <s v="Standard Class"/>
    <s v="Other"/>
    <n v="24"/>
    <n v="8050"/>
    <n v="5"/>
    <s v="Golf"/>
    <x v="0"/>
    <s v="Monrovia"/>
    <s v="Montserrado"/>
    <m/>
    <s v="Liberia"/>
    <s v="West Africa"/>
    <n v="24"/>
    <s v="Women's Apparel"/>
    <n v="502"/>
    <s v="Nike Men's Dri-FIT Victory Golf Polo"/>
    <n v="50"/>
    <n v="43.678035218757444"/>
    <n v="4"/>
    <n v="0"/>
    <n v="200"/>
    <n v="200"/>
    <s v="TRANSFER"/>
    <s v="Non Cash Payment"/>
  </r>
  <r>
    <n v="51168"/>
    <d v="2017-01-16T00:00:00"/>
    <n v="2"/>
    <n v="4"/>
    <d v="2017-01-20T00:00:00"/>
    <n v="0"/>
    <s v="Standard Class"/>
    <s v="Other"/>
    <n v="29"/>
    <n v="8050"/>
    <n v="5"/>
    <s v="Golf"/>
    <x v="0"/>
    <s v="Monrovia"/>
    <s v="Montserrado"/>
    <m/>
    <s v="Liberia"/>
    <s v="West Africa"/>
    <n v="29"/>
    <s v="Shop By Sport"/>
    <n v="627"/>
    <s v="Under Armour Girls' Toddler Spine Surge Runni"/>
    <n v="39.990001679999999"/>
    <n v="34.198098313835338"/>
    <n v="4"/>
    <n v="3.2000000480000002"/>
    <n v="159.96000672"/>
    <n v="156.760006672"/>
    <s v="TRANSFER"/>
    <s v="Non Cash Payment"/>
  </r>
  <r>
    <n v="43599"/>
    <d v="2016-09-28T00:00:00"/>
    <n v="4"/>
    <n v="4"/>
    <d v="2016-10-04T00:00:00"/>
    <n v="0"/>
    <s v="Standard Class"/>
    <s v="Other"/>
    <n v="24"/>
    <n v="5474"/>
    <n v="5"/>
    <s v="Golf"/>
    <x v="0"/>
    <s v="Khartoum"/>
    <s v="Khartoum"/>
    <m/>
    <s v="Sudan"/>
    <s v="North Africa"/>
    <n v="24"/>
    <s v="Women's Apparel"/>
    <n v="502"/>
    <s v="Nike Men's Dri-FIT Victory Golf Polo"/>
    <n v="50"/>
    <n v="43.678035218757444"/>
    <n v="4"/>
    <n v="11"/>
    <n v="200"/>
    <n v="189"/>
    <s v="TRANSFER"/>
    <s v="Non Cash Payment"/>
  </r>
  <r>
    <n v="41901"/>
    <d v="2016-03-09T00:00:00"/>
    <n v="4"/>
    <n v="4"/>
    <d v="2016-03-15T00:00:00"/>
    <n v="0"/>
    <s v="Standard Class"/>
    <s v="Other"/>
    <n v="40"/>
    <n v="474"/>
    <n v="6"/>
    <s v="Outdoors"/>
    <x v="0"/>
    <s v="Gagnoa"/>
    <s v="Fromager"/>
    <m/>
    <s v="Ivory Coast"/>
    <s v="West Africa"/>
    <n v="40"/>
    <s v="Accessories"/>
    <n v="905"/>
    <s v="Team Golf Texas Longhorns Putter Grip"/>
    <n v="24.989999770000001"/>
    <n v="20.52742837007143"/>
    <n v="4"/>
    <n v="19.989999770000001"/>
    <n v="99.959999080000003"/>
    <n v="79.969999310000006"/>
    <s v="TRANSFER"/>
    <s v="Non Cash Payment"/>
  </r>
  <r>
    <n v="42751"/>
    <d v="2016-09-16T00:00:00"/>
    <n v="6"/>
    <n v="4"/>
    <d v="2016-09-22T00:00:00"/>
    <n v="0"/>
    <s v="Standard Class"/>
    <s v="Other"/>
    <n v="9"/>
    <n v="12255"/>
    <n v="3"/>
    <s v="Footwear"/>
    <x v="0"/>
    <s v="Livingstone"/>
    <s v="Meridional"/>
    <m/>
    <s v="Zambia"/>
    <s v="East Africa"/>
    <n v="9"/>
    <s v="Cardio Equipment"/>
    <n v="191"/>
    <s v="Nike Men's Free 5.0+ Running Shoe"/>
    <n v="99.989997860000003"/>
    <n v="95.114003926871064"/>
    <n v="4"/>
    <n v="36"/>
    <n v="399.95999144000001"/>
    <n v="363.95999144000001"/>
    <s v="TRANSFER"/>
    <s v="Non Cash Payment"/>
  </r>
  <r>
    <n v="45088"/>
    <d v="2016-10-20T00:00:00"/>
    <n v="5"/>
    <n v="4"/>
    <d v="2016-10-26T00:00:00"/>
    <n v="0"/>
    <s v="Standard Class"/>
    <s v="Other"/>
    <n v="17"/>
    <n v="10288"/>
    <n v="4"/>
    <s v="Apparel"/>
    <x v="0"/>
    <s v="Fez"/>
    <s v="Fes-Boulemane"/>
    <m/>
    <s v="Morocco"/>
    <s v="North Africa"/>
    <n v="17"/>
    <s v="Cleats"/>
    <n v="365"/>
    <s v="Perfect Fitness Perfect Rip Deck"/>
    <n v="59.990001679999999"/>
    <n v="54.488929209402009"/>
    <n v="4"/>
    <n v="0"/>
    <n v="239.96000672"/>
    <n v="239.96000672"/>
    <s v="TRANSFER"/>
    <s v="Non Cash Payment"/>
  </r>
  <r>
    <n v="50489"/>
    <d v="2017-07-01T00:00:00"/>
    <n v="7"/>
    <n v="4"/>
    <d v="2017-07-06T00:00:00"/>
    <n v="1"/>
    <s v="Standard Class"/>
    <s v="Other"/>
    <n v="17"/>
    <n v="4717"/>
    <n v="4"/>
    <s v="Apparel"/>
    <x v="0"/>
    <s v="Cairo"/>
    <s v="Cairo"/>
    <m/>
    <s v="Egypt"/>
    <s v="North Africa"/>
    <n v="17"/>
    <s v="Cleats"/>
    <n v="365"/>
    <s v="Perfect Fitness Perfect Rip Deck"/>
    <n v="59.990001679999999"/>
    <n v="54.488929209402009"/>
    <n v="4"/>
    <n v="9.6000003809999992"/>
    <n v="239.96000672"/>
    <n v="230.36000633899999"/>
    <s v="TRANSFER"/>
    <s v="Non Cash Payment"/>
  </r>
  <r>
    <n v="44409"/>
    <d v="2016-10-10T00:00:00"/>
    <n v="2"/>
    <n v="4"/>
    <d v="2016-10-14T00:00:00"/>
    <n v="1"/>
    <s v="Standard Class"/>
    <s v="Other"/>
    <n v="17"/>
    <n v="4799"/>
    <n v="4"/>
    <s v="Apparel"/>
    <x v="0"/>
    <s v="Dakar"/>
    <s v="Dakar"/>
    <m/>
    <s v="Senegal"/>
    <s v="West Africa"/>
    <n v="17"/>
    <s v="Cleats"/>
    <n v="365"/>
    <s v="Perfect Fitness Perfect Rip Deck"/>
    <n v="59.990001679999999"/>
    <n v="54.488929209402009"/>
    <n v="4"/>
    <n v="12"/>
    <n v="239.96000672"/>
    <n v="227.96000672"/>
    <s v="TRANSFER"/>
    <s v="Non Cash Payment"/>
  </r>
  <r>
    <n v="42101"/>
    <d v="2016-06-09T00:00:00"/>
    <n v="5"/>
    <n v="4"/>
    <d v="2016-06-15T00:00:00"/>
    <n v="0"/>
    <s v="Standard Class"/>
    <s v="Other"/>
    <n v="17"/>
    <n v="4533"/>
    <n v="4"/>
    <s v="Apparel"/>
    <x v="0"/>
    <s v="Hurghada"/>
    <s v="Red Sea"/>
    <m/>
    <s v="Egypt"/>
    <s v="North Africa"/>
    <n v="17"/>
    <s v="Cleats"/>
    <n v="365"/>
    <s v="Perfect Fitness Perfect Rip Deck"/>
    <n v="59.990001679999999"/>
    <n v="54.488929209402009"/>
    <n v="4"/>
    <n v="13.19999981"/>
    <n v="239.96000672"/>
    <n v="226.76000690999999"/>
    <s v="TRANSFER"/>
    <s v="Non Cash Payment"/>
  </r>
  <r>
    <n v="50424"/>
    <d v="2017-06-01T00:00:00"/>
    <n v="5"/>
    <n v="4"/>
    <d v="2017-06-07T00:00:00"/>
    <n v="1"/>
    <s v="Standard Class"/>
    <s v="Other"/>
    <n v="17"/>
    <n v="12383"/>
    <n v="4"/>
    <s v="Apparel"/>
    <x v="0"/>
    <s v="Kenitra"/>
    <s v="Gharb-Chrarda-Beni Hssen"/>
    <m/>
    <s v="Morocco"/>
    <s v="North Africa"/>
    <n v="17"/>
    <s v="Cleats"/>
    <n v="365"/>
    <s v="Perfect Fitness Perfect Rip Deck"/>
    <n v="59.990001679999999"/>
    <n v="54.488929209402009"/>
    <n v="4"/>
    <n v="31.190000529999999"/>
    <n v="239.96000672"/>
    <n v="208.77000619"/>
    <s v="TRANSFER"/>
    <s v="Non Cash Payment"/>
  </r>
  <r>
    <n v="49825"/>
    <d v="2016-12-28T00:00:00"/>
    <n v="4"/>
    <n v="4"/>
    <d v="2017-01-03T00:00:00"/>
    <n v="1"/>
    <s v="Standard Class"/>
    <s v="Other"/>
    <n v="24"/>
    <n v="3518"/>
    <n v="5"/>
    <s v="Golf"/>
    <x v="0"/>
    <s v="Abidjan"/>
    <s v="Lagunes"/>
    <m/>
    <s v="Ivory Coast"/>
    <s v="West Africa"/>
    <n v="24"/>
    <s v="Women's Apparel"/>
    <n v="502"/>
    <s v="Nike Men's Dri-FIT Victory Golf Polo"/>
    <n v="50"/>
    <n v="43.678035218757444"/>
    <n v="4"/>
    <n v="0"/>
    <n v="200"/>
    <n v="200"/>
    <s v="TRANSFER"/>
    <s v="Non Cash Payment"/>
  </r>
  <r>
    <n v="41294"/>
    <d v="2016-08-25T00:00:00"/>
    <n v="5"/>
    <n v="4"/>
    <d v="2016-08-31T00:00:00"/>
    <n v="1"/>
    <s v="Standard Class"/>
    <s v="Other"/>
    <n v="24"/>
    <n v="4674"/>
    <n v="5"/>
    <s v="Golf"/>
    <x v="0"/>
    <s v="Hurghada"/>
    <s v="Red Sea"/>
    <m/>
    <s v="Egypt"/>
    <s v="North Africa"/>
    <n v="24"/>
    <s v="Women's Apparel"/>
    <n v="502"/>
    <s v="Nike Men's Dri-FIT Victory Golf Polo"/>
    <n v="50"/>
    <n v="43.678035218757444"/>
    <n v="4"/>
    <n v="2"/>
    <n v="200"/>
    <n v="198"/>
    <s v="TRANSFER"/>
    <s v="Non Cash Payment"/>
  </r>
  <r>
    <n v="42023"/>
    <d v="2016-05-09T00:00:00"/>
    <n v="2"/>
    <n v="4"/>
    <d v="2016-05-13T00:00:00"/>
    <n v="0"/>
    <s v="Standard Class"/>
    <s v="Other"/>
    <n v="29"/>
    <n v="8519"/>
    <n v="5"/>
    <s v="Golf"/>
    <x v="0"/>
    <s v="Niamey"/>
    <s v="Niamey"/>
    <m/>
    <s v="Niger"/>
    <s v="West Africa"/>
    <n v="29"/>
    <s v="Shop By Sport"/>
    <n v="627"/>
    <s v="Under Armour Girls' Toddler Spine Surge Runni"/>
    <n v="39.990001679999999"/>
    <n v="34.198098313835338"/>
    <n v="4"/>
    <n v="4.8000001909999996"/>
    <n v="159.96000672"/>
    <n v="155.16000652899999"/>
    <s v="TRANSFER"/>
    <s v="Non Cash Payment"/>
  </r>
  <r>
    <n v="47774"/>
    <d v="2016-11-28T00:00:00"/>
    <n v="2"/>
    <n v="4"/>
    <d v="2016-12-02T00:00:00"/>
    <n v="1"/>
    <s v="Standard Class"/>
    <s v="Other"/>
    <n v="29"/>
    <n v="5302"/>
    <n v="5"/>
    <s v="Golf"/>
    <x v="0"/>
    <s v="Sale"/>
    <s v="Rabat-Salé-Zemmour-Zaer"/>
    <m/>
    <s v="Morocco"/>
    <s v="North Africa"/>
    <n v="29"/>
    <s v="Shop By Sport"/>
    <n v="627"/>
    <s v="Under Armour Girls' Toddler Spine Surge Runni"/>
    <n v="39.990001679999999"/>
    <n v="34.198098313835338"/>
    <n v="4"/>
    <n v="8.8000001910000005"/>
    <n v="159.96000672"/>
    <n v="151.16000652899999"/>
    <s v="TRANSFER"/>
    <s v="Non Cash Payment"/>
  </r>
  <r>
    <n v="41827"/>
    <d v="2016-02-09T00:00:00"/>
    <n v="3"/>
    <n v="4"/>
    <d v="2016-02-15T00:00:00"/>
    <n v="0"/>
    <s v="Standard Class"/>
    <s v="Other"/>
    <n v="26"/>
    <n v="3594"/>
    <n v="5"/>
    <s v="Golf"/>
    <x v="0"/>
    <s v="Pretoria"/>
    <s v="Gauteng"/>
    <m/>
    <s v="South Africa"/>
    <s v="Southern Africa"/>
    <n v="26"/>
    <s v="Girls' Apparel"/>
    <n v="564"/>
    <s v="Nike Men's Deutschland Weltmeister Winners Bl"/>
    <n v="30"/>
    <n v="45.158749390000004"/>
    <n v="4"/>
    <n v="8.3999996190000008"/>
    <n v="120"/>
    <n v="111.600000381"/>
    <s v="TRANSFER"/>
    <s v="Non Cash Payment"/>
  </r>
  <r>
    <n v="47193"/>
    <d v="2016-11-19T00:00:00"/>
    <n v="7"/>
    <n v="4"/>
    <d v="2016-11-24T00:00:00"/>
    <n v="0"/>
    <s v="Standard Class"/>
    <s v="Other"/>
    <n v="24"/>
    <n v="9890"/>
    <n v="5"/>
    <s v="Golf"/>
    <x v="0"/>
    <s v="Marrakech"/>
    <s v="Marrakech-Tensift-Al Haouz"/>
    <m/>
    <s v="Morocco"/>
    <s v="North Africa"/>
    <n v="24"/>
    <s v="Women's Apparel"/>
    <n v="502"/>
    <s v="Nike Men's Dri-FIT Victory Golf Polo"/>
    <n v="50"/>
    <n v="43.678035218757444"/>
    <n v="4"/>
    <n v="30"/>
    <n v="200"/>
    <n v="170"/>
    <s v="TRANSFER"/>
    <s v="Non Cash Payment"/>
  </r>
  <r>
    <n v="42626"/>
    <d v="2016-09-14T00:00:00"/>
    <n v="4"/>
    <n v="4"/>
    <d v="2016-09-20T00:00:00"/>
    <n v="0"/>
    <s v="Standard Class"/>
    <s v="Other"/>
    <n v="24"/>
    <n v="1410"/>
    <n v="5"/>
    <s v="Golf"/>
    <x v="0"/>
    <s v="Bur Sudan"/>
    <s v="Red Sea"/>
    <m/>
    <s v="Sudan"/>
    <s v="North Africa"/>
    <n v="24"/>
    <s v="Women's Apparel"/>
    <n v="502"/>
    <s v="Nike Men's Dri-FIT Victory Golf Polo"/>
    <n v="50"/>
    <n v="43.678035218757444"/>
    <n v="4"/>
    <n v="40"/>
    <n v="200"/>
    <n v="160"/>
    <s v="TRANSFER"/>
    <s v="Non Cash Payment"/>
  </r>
  <r>
    <n v="46199"/>
    <d v="2016-05-11T00:00:00"/>
    <n v="4"/>
    <n v="4"/>
    <d v="2016-05-17T00:00:00"/>
    <n v="1"/>
    <s v="Standard Class"/>
    <s v="Other"/>
    <n v="24"/>
    <n v="7521"/>
    <n v="5"/>
    <s v="Golf"/>
    <x v="0"/>
    <s v="Lagos"/>
    <s v="Lagos"/>
    <m/>
    <s v="Nigeria"/>
    <s v="West Africa"/>
    <n v="24"/>
    <s v="Women's Apparel"/>
    <n v="502"/>
    <s v="Nike Men's Dri-FIT Victory Golf Polo"/>
    <n v="50"/>
    <n v="43.678035218757444"/>
    <n v="4"/>
    <n v="50"/>
    <n v="200"/>
    <n v="150"/>
    <s v="TRANSFER"/>
    <s v="Non Cash Payment"/>
  </r>
  <r>
    <n v="48468"/>
    <d v="2016-08-12T00:00:00"/>
    <n v="6"/>
    <n v="4"/>
    <d v="2016-08-18T00:00:00"/>
    <n v="0"/>
    <s v="Standard Class"/>
    <s v="Other"/>
    <n v="40"/>
    <n v="2106"/>
    <n v="6"/>
    <s v="Outdoors"/>
    <x v="0"/>
    <s v="Lagos"/>
    <s v="Lagos"/>
    <m/>
    <s v="Nigeria"/>
    <s v="West Africa"/>
    <n v="40"/>
    <s v="Accessories"/>
    <n v="885"/>
    <s v="Team Golf St. Louis Cardinals Putter Grip"/>
    <n v="24.989999770000001"/>
    <n v="29.483249567625002"/>
    <n v="4"/>
    <n v="5.5"/>
    <n v="99.959999080000003"/>
    <n v="94.459999080000003"/>
    <s v="TRANSFER"/>
    <s v="Non Cash Payment"/>
  </r>
  <r>
    <n v="51009"/>
    <d v="2017-01-14T00:00:00"/>
    <n v="7"/>
    <n v="4"/>
    <d v="2017-01-19T00:00:00"/>
    <n v="1"/>
    <s v="Standard Class"/>
    <s v="Other"/>
    <n v="9"/>
    <n v="8144"/>
    <n v="3"/>
    <s v="Footwear"/>
    <x v="0"/>
    <s v="Quelimane"/>
    <s v="Zambezia"/>
    <m/>
    <s v="Mozambique"/>
    <s v="East Africa"/>
    <n v="9"/>
    <s v="Cardio Equipment"/>
    <n v="191"/>
    <s v="Nike Men's Free 5.0+ Running Shoe"/>
    <n v="99.989997860000003"/>
    <n v="95.114003926871064"/>
    <n v="4"/>
    <n v="4"/>
    <n v="399.95999144000001"/>
    <n v="395.95999144000001"/>
    <s v="TRANSFER"/>
    <s v="Non Cash Payment"/>
  </r>
  <r>
    <n v="46229"/>
    <d v="2016-05-11T00:00:00"/>
    <n v="4"/>
    <n v="4"/>
    <d v="2016-05-17T00:00:00"/>
    <n v="1"/>
    <s v="Standard Class"/>
    <s v="Other"/>
    <n v="9"/>
    <n v="5643"/>
    <n v="3"/>
    <s v="Footwear"/>
    <x v="0"/>
    <s v="Port Elizabeth"/>
    <s v="Eastern Cape"/>
    <m/>
    <s v="South Africa"/>
    <s v="Southern Africa"/>
    <n v="9"/>
    <s v="Cardio Equipment"/>
    <n v="191"/>
    <s v="Nike Men's Free 5.0+ Running Shoe"/>
    <n v="99.989997860000003"/>
    <n v="95.114003926871064"/>
    <n v="4"/>
    <n v="8"/>
    <n v="399.95999144000001"/>
    <n v="391.95999144000001"/>
    <s v="TRANSFER"/>
    <s v="Non Cash Payment"/>
  </r>
  <r>
    <n v="42882"/>
    <d v="2016-09-17T00:00:00"/>
    <n v="7"/>
    <n v="4"/>
    <d v="2016-09-22T00:00:00"/>
    <n v="0"/>
    <s v="Standard Class"/>
    <s v="Other"/>
    <n v="9"/>
    <n v="2041"/>
    <n v="3"/>
    <s v="Footwear"/>
    <x v="0"/>
    <s v="Shinyanga"/>
    <s v="Shinyanga"/>
    <m/>
    <s v="Tanzania"/>
    <s v="East Africa"/>
    <n v="9"/>
    <s v="Cardio Equipment"/>
    <n v="191"/>
    <s v="Nike Men's Free 5.0+ Running Shoe"/>
    <n v="99.989997860000003"/>
    <n v="95.114003926871064"/>
    <n v="4"/>
    <n v="20"/>
    <n v="399.95999144000001"/>
    <n v="379.95999144000001"/>
    <s v="TRANSFER"/>
    <s v="Non Cash Payment"/>
  </r>
  <r>
    <n v="46827"/>
    <d v="2016-11-14T00:00:00"/>
    <n v="2"/>
    <n v="4"/>
    <d v="2016-11-18T00:00:00"/>
    <n v="0"/>
    <s v="Standard Class"/>
    <s v="Other"/>
    <n v="9"/>
    <n v="7537"/>
    <n v="3"/>
    <s v="Footwear"/>
    <x v="0"/>
    <s v="Kismaayo"/>
    <s v="Jubbada Hoose"/>
    <m/>
    <s v="Somalia"/>
    <s v="East Africa"/>
    <n v="9"/>
    <s v="Cardio Equipment"/>
    <n v="191"/>
    <s v="Nike Men's Free 5.0+ Running Shoe"/>
    <n v="99.989997860000003"/>
    <n v="95.114003926871064"/>
    <n v="4"/>
    <n v="36"/>
    <n v="399.95999144000001"/>
    <n v="363.95999144000001"/>
    <s v="TRANSFER"/>
    <s v="Non Cash Payment"/>
  </r>
  <r>
    <n v="48684"/>
    <d v="2016-11-12T00:00:00"/>
    <n v="7"/>
    <n v="4"/>
    <d v="2016-11-17T00:00:00"/>
    <n v="1"/>
    <s v="Standard Class"/>
    <s v="Other"/>
    <n v="9"/>
    <n v="3056"/>
    <n v="3"/>
    <s v="Footwear"/>
    <x v="0"/>
    <s v="Butare"/>
    <s v="Meridional"/>
    <m/>
    <s v="Rwanda"/>
    <s v="East Africa"/>
    <n v="9"/>
    <s v="Cardio Equipment"/>
    <n v="191"/>
    <s v="Nike Men's Free 5.0+ Running Shoe"/>
    <n v="99.989997860000003"/>
    <n v="95.114003926871064"/>
    <n v="4"/>
    <n v="40"/>
    <n v="399.95999144000001"/>
    <n v="359.95999144000001"/>
    <s v="TRANSFER"/>
    <s v="Non Cash Payment"/>
  </r>
  <r>
    <n v="48684"/>
    <d v="2016-11-12T00:00:00"/>
    <n v="7"/>
    <n v="4"/>
    <d v="2016-11-17T00:00:00"/>
    <n v="1"/>
    <s v="Standard Class"/>
    <s v="Other"/>
    <n v="9"/>
    <n v="3056"/>
    <n v="3"/>
    <s v="Footwear"/>
    <x v="0"/>
    <s v="Butare"/>
    <s v="Meridional"/>
    <m/>
    <s v="Rwanda"/>
    <s v="East Africa"/>
    <n v="9"/>
    <s v="Cardio Equipment"/>
    <n v="191"/>
    <s v="Nike Men's Free 5.0+ Running Shoe"/>
    <n v="99.989997860000003"/>
    <n v="95.114003926871064"/>
    <n v="4"/>
    <n v="48"/>
    <n v="399.95999144000001"/>
    <n v="351.95999144000001"/>
    <s v="TRANSFER"/>
    <s v="Non Cash Payment"/>
  </r>
  <r>
    <n v="46416"/>
    <d v="2016-08-11T00:00:00"/>
    <n v="5"/>
    <n v="4"/>
    <d v="2016-08-17T00:00:00"/>
    <n v="0"/>
    <s v="Standard Class"/>
    <s v="Other"/>
    <n v="9"/>
    <n v="7967"/>
    <n v="3"/>
    <s v="Footwear"/>
    <x v="0"/>
    <s v="Cairo"/>
    <s v="Cairo"/>
    <m/>
    <s v="Egypt"/>
    <s v="North Africa"/>
    <n v="9"/>
    <s v="Cardio Equipment"/>
    <n v="191"/>
    <s v="Nike Men's Free 5.0+ Running Shoe"/>
    <n v="99.989997860000003"/>
    <n v="95.114003926871064"/>
    <n v="4"/>
    <n v="48"/>
    <n v="399.95999144000001"/>
    <n v="351.95999144000001"/>
    <s v="TRANSFER"/>
    <s v="Non Cash Payment"/>
  </r>
  <r>
    <n v="47343"/>
    <d v="2016-11-22T00:00:00"/>
    <n v="3"/>
    <n v="4"/>
    <d v="2016-11-28T00:00:00"/>
    <n v="0"/>
    <s v="Standard Class"/>
    <s v="Other"/>
    <n v="9"/>
    <n v="1758"/>
    <n v="3"/>
    <s v="Footwear"/>
    <x v="0"/>
    <s v="Newcastle"/>
    <s v="KwaZulu-Natal"/>
    <m/>
    <s v="South Africa"/>
    <s v="Southern Africa"/>
    <n v="9"/>
    <s v="Cardio Equipment"/>
    <n v="191"/>
    <s v="Nike Men's Free 5.0+ Running Shoe"/>
    <n v="99.989997860000003"/>
    <n v="95.114003926871064"/>
    <n v="4"/>
    <n v="59.990001679999999"/>
    <n v="399.95999144000001"/>
    <n v="339.96998976000003"/>
    <s v="TRANSFER"/>
    <s v="Non Cash Payment"/>
  </r>
  <r>
    <n v="48608"/>
    <d v="2016-10-12T00:00:00"/>
    <n v="4"/>
    <n v="4"/>
    <d v="2016-10-18T00:00:00"/>
    <n v="0"/>
    <s v="Standard Class"/>
    <s v="Other"/>
    <n v="24"/>
    <n v="4398"/>
    <n v="5"/>
    <s v="Golf"/>
    <x v="0"/>
    <s v="Lokossa"/>
    <s v="Mono"/>
    <m/>
    <s v="Benin"/>
    <s v="West Africa"/>
    <n v="24"/>
    <s v="Women's Apparel"/>
    <n v="502"/>
    <s v="Nike Men's Dri-FIT Victory Golf Polo"/>
    <n v="50"/>
    <n v="43.678035218757444"/>
    <n v="5"/>
    <n v="25"/>
    <n v="250"/>
    <n v="225"/>
    <s v="DEBIT"/>
    <s v="Non Cash Payment"/>
  </r>
  <r>
    <n v="45506"/>
    <d v="2016-10-26T00:00:00"/>
    <n v="4"/>
    <n v="4"/>
    <d v="2016-11-01T00:00:00"/>
    <n v="0"/>
    <s v="Standard Class"/>
    <s v="Other"/>
    <n v="24"/>
    <n v="5687"/>
    <n v="5"/>
    <s v="Golf"/>
    <x v="0"/>
    <s v="Ikot Ekpene"/>
    <s v="Akwa Ibom"/>
    <m/>
    <s v="Nigeria"/>
    <s v="West Africa"/>
    <n v="24"/>
    <s v="Women's Apparel"/>
    <n v="502"/>
    <s v="Nike Men's Dri-FIT Victory Golf Polo"/>
    <n v="50"/>
    <n v="43.678035218757444"/>
    <n v="5"/>
    <n v="30"/>
    <n v="250"/>
    <n v="220"/>
    <s v="DEBIT"/>
    <s v="Non Cash Payment"/>
  </r>
  <r>
    <n v="45027"/>
    <d v="2016-10-19T00:00:00"/>
    <n v="4"/>
    <n v="4"/>
    <d v="2016-10-25T00:00:00"/>
    <n v="0"/>
    <s v="Standard Class"/>
    <s v="Other"/>
    <n v="29"/>
    <n v="8534"/>
    <n v="5"/>
    <s v="Golf"/>
    <x v="0"/>
    <s v="Warri"/>
    <s v="Delta"/>
    <m/>
    <s v="Nigeria"/>
    <s v="West Africa"/>
    <n v="29"/>
    <s v="Shop By Sport"/>
    <n v="627"/>
    <s v="Under Armour Girls' Toddler Spine Surge Runni"/>
    <n v="39.990001679999999"/>
    <n v="34.198098313835338"/>
    <n v="5"/>
    <n v="25.989999770000001"/>
    <n v="199.9500084"/>
    <n v="173.96000863"/>
    <s v="DEBIT"/>
    <s v="Non Cash Payment"/>
  </r>
  <r>
    <n v="46308"/>
    <d v="2016-06-11T00:00:00"/>
    <n v="7"/>
    <n v="4"/>
    <d v="2016-06-16T00:00:00"/>
    <n v="0"/>
    <s v="Standard Class"/>
    <s v="Other"/>
    <n v="29"/>
    <n v="3372"/>
    <n v="5"/>
    <s v="Golf"/>
    <x v="0"/>
    <s v="Bandundu"/>
    <s v="Bandundu"/>
    <m/>
    <s v="Democratic Republic of the Congo"/>
    <s v="Central Africa"/>
    <n v="29"/>
    <s v="Shop By Sport"/>
    <n v="627"/>
    <s v="Under Armour Girls' Toddler Spine Surge Runni"/>
    <n v="39.990001679999999"/>
    <n v="34.198098313835338"/>
    <n v="5"/>
    <n v="29.989999770000001"/>
    <n v="199.9500084"/>
    <n v="169.96000863"/>
    <s v="DEBIT"/>
    <s v="Non Cash Payment"/>
  </r>
  <r>
    <n v="43685"/>
    <d v="2016-09-29T00:00:00"/>
    <n v="5"/>
    <n v="4"/>
    <d v="2016-10-05T00:00:00"/>
    <n v="1"/>
    <s v="Standard Class"/>
    <s v="Other"/>
    <n v="24"/>
    <n v="10927"/>
    <n v="5"/>
    <s v="Golf"/>
    <x v="0"/>
    <s v="Lagos"/>
    <s v="Lagos"/>
    <m/>
    <s v="Nigeria"/>
    <s v="West Africa"/>
    <n v="24"/>
    <s v="Women's Apparel"/>
    <n v="502"/>
    <s v="Nike Men's Dri-FIT Victory Golf Polo"/>
    <n v="50"/>
    <n v="43.678035218757444"/>
    <n v="5"/>
    <n v="40"/>
    <n v="250"/>
    <n v="210"/>
    <s v="DEBIT"/>
    <s v="Non Cash Payment"/>
  </r>
  <r>
    <n v="41893"/>
    <d v="2016-03-09T00:00:00"/>
    <n v="4"/>
    <n v="4"/>
    <d v="2016-03-15T00:00:00"/>
    <n v="0"/>
    <s v="Standard Class"/>
    <s v="Other"/>
    <n v="24"/>
    <n v="3597"/>
    <n v="5"/>
    <s v="Golf"/>
    <x v="0"/>
    <s v="Foumban"/>
    <s v="West"/>
    <m/>
    <s v="Cameroon"/>
    <s v="Central Africa"/>
    <n v="24"/>
    <s v="Women's Apparel"/>
    <n v="502"/>
    <s v="Nike Men's Dri-FIT Victory Golf Polo"/>
    <n v="50"/>
    <n v="43.678035218757444"/>
    <n v="5"/>
    <n v="42.5"/>
    <n v="250"/>
    <n v="207.5"/>
    <s v="DEBIT"/>
    <s v="Non Cash Payment"/>
  </r>
  <r>
    <n v="46339"/>
    <d v="2016-07-11T00:00:00"/>
    <n v="2"/>
    <n v="4"/>
    <d v="2016-07-15T00:00:00"/>
    <n v="1"/>
    <s v="Standard Class"/>
    <s v="Other"/>
    <n v="24"/>
    <n v="2052"/>
    <n v="5"/>
    <s v="Golf"/>
    <x v="0"/>
    <s v="Luanda"/>
    <s v="Luanda"/>
    <m/>
    <s v="Angola"/>
    <s v="Central Africa"/>
    <n v="24"/>
    <s v="Women's Apparel"/>
    <n v="502"/>
    <s v="Nike Men's Dri-FIT Victory Golf Polo"/>
    <n v="50"/>
    <n v="43.678035218757444"/>
    <n v="5"/>
    <n v="42.5"/>
    <n v="250"/>
    <n v="207.5"/>
    <s v="DEBIT"/>
    <s v="Non Cash Payment"/>
  </r>
  <r>
    <n v="46667"/>
    <d v="2016-12-11T00:00:00"/>
    <n v="1"/>
    <n v="4"/>
    <d v="2016-12-15T00:00:00"/>
    <n v="0"/>
    <s v="Standard Class"/>
    <s v="Other"/>
    <n v="24"/>
    <n v="4399"/>
    <n v="5"/>
    <s v="Golf"/>
    <x v="0"/>
    <s v="Maiduguri"/>
    <s v="Borno"/>
    <m/>
    <s v="Nigeria"/>
    <s v="West Africa"/>
    <n v="24"/>
    <s v="Women's Apparel"/>
    <n v="502"/>
    <s v="Nike Men's Dri-FIT Victory Golf Polo"/>
    <n v="50"/>
    <n v="43.678035218757444"/>
    <n v="5"/>
    <n v="42.5"/>
    <n v="250"/>
    <n v="207.5"/>
    <s v="DEBIT"/>
    <s v="Non Cash Payment"/>
  </r>
  <r>
    <n v="47647"/>
    <d v="2016-11-26T00:00:00"/>
    <n v="7"/>
    <n v="4"/>
    <d v="2016-12-01T00:00:00"/>
    <n v="0"/>
    <s v="Standard Class"/>
    <s v="Other"/>
    <n v="24"/>
    <n v="185"/>
    <n v="5"/>
    <s v="Golf"/>
    <x v="0"/>
    <s v="Nairobi"/>
    <s v="Nairobi"/>
    <m/>
    <s v="Kenya"/>
    <s v="East Africa"/>
    <n v="24"/>
    <s v="Women's Apparel"/>
    <n v="502"/>
    <s v="Nike Men's Dri-FIT Victory Golf Polo"/>
    <n v="50"/>
    <n v="43.678035218757444"/>
    <n v="5"/>
    <n v="45"/>
    <n v="250"/>
    <n v="205"/>
    <s v="DEBIT"/>
    <s v="Non Cash Payment"/>
  </r>
  <r>
    <n v="48565"/>
    <d v="2016-09-12T00:00:00"/>
    <n v="2"/>
    <n v="4"/>
    <d v="2016-09-16T00:00:00"/>
    <n v="1"/>
    <s v="Standard Class"/>
    <s v="Other"/>
    <n v="24"/>
    <n v="3441"/>
    <n v="5"/>
    <s v="Golf"/>
    <x v="0"/>
    <s v="Kitwe"/>
    <s v="Copperbelt"/>
    <m/>
    <s v="Zambia"/>
    <s v="East Africa"/>
    <n v="24"/>
    <s v="Women's Apparel"/>
    <n v="502"/>
    <s v="Nike Men's Dri-FIT Victory Golf Polo"/>
    <n v="50"/>
    <n v="43.678035218757444"/>
    <n v="5"/>
    <n v="45"/>
    <n v="250"/>
    <n v="205"/>
    <s v="DEBIT"/>
    <s v="Non Cash Payment"/>
  </r>
  <r>
    <n v="43889"/>
    <d v="2016-02-10T00:00:00"/>
    <n v="4"/>
    <n v="4"/>
    <d v="2016-02-16T00:00:00"/>
    <n v="1"/>
    <s v="Standard Class"/>
    <s v="Other"/>
    <n v="24"/>
    <n v="11947"/>
    <n v="5"/>
    <s v="Golf"/>
    <x v="0"/>
    <s v="Lagos"/>
    <s v="Lagos"/>
    <m/>
    <s v="Nigeria"/>
    <s v="West Africa"/>
    <n v="24"/>
    <s v="Women's Apparel"/>
    <n v="502"/>
    <s v="Nike Men's Dri-FIT Victory Golf Polo"/>
    <n v="50"/>
    <n v="43.678035218757444"/>
    <n v="5"/>
    <n v="45"/>
    <n v="250"/>
    <n v="205"/>
    <s v="DEBIT"/>
    <s v="Non Cash Payment"/>
  </r>
  <r>
    <n v="45138"/>
    <d v="2016-10-20T00:00:00"/>
    <n v="5"/>
    <n v="4"/>
    <d v="2016-10-26T00:00:00"/>
    <n v="0"/>
    <s v="Standard Class"/>
    <s v="Other"/>
    <n v="24"/>
    <n v="1555"/>
    <n v="5"/>
    <s v="Golf"/>
    <x v="0"/>
    <s v="Nkongsamba"/>
    <s v="Littoral"/>
    <m/>
    <s v="Cameroon"/>
    <s v="Central Africa"/>
    <n v="24"/>
    <s v="Women's Apparel"/>
    <n v="502"/>
    <s v="Nike Men's Dri-FIT Victory Golf Polo"/>
    <n v="50"/>
    <n v="43.678035218757444"/>
    <n v="5"/>
    <n v="50"/>
    <n v="250"/>
    <n v="200"/>
    <s v="DEBIT"/>
    <s v="Non Cash Payment"/>
  </r>
  <r>
    <n v="44160"/>
    <d v="2016-06-10T00:00:00"/>
    <n v="6"/>
    <n v="4"/>
    <d v="2016-06-16T00:00:00"/>
    <n v="1"/>
    <s v="Standard Class"/>
    <s v="Other"/>
    <n v="29"/>
    <n v="9399"/>
    <n v="5"/>
    <s v="Golf"/>
    <x v="0"/>
    <s v="Mbuji-Mayi"/>
    <s v="Kasai-Oriental"/>
    <m/>
    <s v="Democratic Republic of the Congo"/>
    <s v="Central Africa"/>
    <n v="29"/>
    <s v="Shop By Sport"/>
    <n v="627"/>
    <s v="Under Armour Girls' Toddler Spine Surge Runni"/>
    <n v="39.990001679999999"/>
    <n v="34.198098313835338"/>
    <n v="5"/>
    <n v="49.990001679999999"/>
    <n v="199.9500084"/>
    <n v="149.96000672"/>
    <s v="DEBIT"/>
    <s v="Non Cash Payment"/>
  </r>
  <r>
    <n v="49214"/>
    <d v="2016-12-19T00:00:00"/>
    <n v="2"/>
    <n v="4"/>
    <d v="2016-12-23T00:00:00"/>
    <n v="1"/>
    <s v="Standard Class"/>
    <s v="Other"/>
    <n v="24"/>
    <n v="2792"/>
    <n v="5"/>
    <s v="Golf"/>
    <x v="0"/>
    <s v="Lomé"/>
    <s v="Maritime"/>
    <m/>
    <s v="Togo"/>
    <s v="West Africa"/>
    <n v="24"/>
    <s v="Women's Apparel"/>
    <n v="502"/>
    <s v="Nike Men's Dri-FIT Victory Golf Polo"/>
    <n v="50"/>
    <n v="43.678035218757444"/>
    <n v="5"/>
    <n v="62.5"/>
    <n v="250"/>
    <n v="187.5"/>
    <s v="DEBIT"/>
    <s v="Non Cash Payment"/>
  </r>
  <r>
    <n v="41825"/>
    <d v="2016-02-09T00:00:00"/>
    <n v="3"/>
    <n v="4"/>
    <d v="2016-02-15T00:00:00"/>
    <n v="1"/>
    <s v="Standard Class"/>
    <s v="Other"/>
    <n v="40"/>
    <n v="10118"/>
    <n v="6"/>
    <s v="Outdoors"/>
    <x v="0"/>
    <s v="Pretoria"/>
    <s v="Gauteng"/>
    <m/>
    <s v="South Africa"/>
    <s v="Southern Africa"/>
    <n v="40"/>
    <s v="Accessories"/>
    <n v="906"/>
    <s v="Team Golf Tennessee Volunteers Putter Grip"/>
    <n v="24.989999770000001"/>
    <n v="16.911999892000001"/>
    <n v="5"/>
    <n v="0"/>
    <n v="124.94999885"/>
    <n v="124.94999885"/>
    <s v="DEBIT"/>
    <s v="Non Cash Payment"/>
  </r>
  <r>
    <n v="44504"/>
    <d v="2016-11-10T00:00:00"/>
    <n v="5"/>
    <n v="4"/>
    <d v="2016-11-16T00:00:00"/>
    <n v="1"/>
    <s v="Standard Class"/>
    <s v="Other"/>
    <n v="40"/>
    <n v="8544"/>
    <n v="6"/>
    <s v="Outdoors"/>
    <x v="0"/>
    <s v="Dakar"/>
    <s v="Dakar"/>
    <m/>
    <s v="Senegal"/>
    <s v="West Africa"/>
    <n v="40"/>
    <s v="Accessories"/>
    <n v="885"/>
    <s v="Team Golf St. Louis Cardinals Putter Grip"/>
    <n v="24.989999770000001"/>
    <n v="29.483249567625002"/>
    <n v="5"/>
    <n v="6.25"/>
    <n v="124.94999885"/>
    <n v="118.69999885"/>
    <s v="DEBIT"/>
    <s v="Non Cash Payment"/>
  </r>
  <r>
    <n v="44496"/>
    <d v="2016-11-10T00:00:00"/>
    <n v="5"/>
    <n v="4"/>
    <d v="2016-11-16T00:00:00"/>
    <n v="0"/>
    <s v="Standard Class"/>
    <s v="Other"/>
    <n v="40"/>
    <n v="4296"/>
    <n v="6"/>
    <s v="Outdoors"/>
    <x v="0"/>
    <s v="Mahajanga"/>
    <s v="Boeny"/>
    <m/>
    <s v="Madagascar"/>
    <s v="East Africa"/>
    <n v="40"/>
    <s v="Accessories"/>
    <n v="886"/>
    <s v="Team Golf San Francisco Giants Putter Grip"/>
    <n v="24.989999770000001"/>
    <n v="18.459749817000002"/>
    <n v="5"/>
    <n v="6.8699998860000004"/>
    <n v="124.94999885"/>
    <n v="118.079998964"/>
    <s v="DEBIT"/>
    <s v="Non Cash Payment"/>
  </r>
  <r>
    <n v="45559"/>
    <d v="2016-10-27T00:00:00"/>
    <n v="5"/>
    <n v="4"/>
    <d v="2016-11-02T00:00:00"/>
    <n v="1"/>
    <s v="Standard Class"/>
    <s v="Other"/>
    <n v="41"/>
    <n v="4391"/>
    <n v="6"/>
    <s v="Outdoors"/>
    <x v="0"/>
    <s v="Lomé"/>
    <s v="Maritime"/>
    <m/>
    <s v="Togo"/>
    <s v="West Africa"/>
    <n v="41"/>
    <s v="Trade-In"/>
    <n v="926"/>
    <s v="Glove It Imperial Golf Towel"/>
    <n v="15.989999770000001"/>
    <n v="12.230249713200003"/>
    <n v="5"/>
    <n v="5.5999999049999998"/>
    <n v="79.94999885"/>
    <n v="74.349998944999996"/>
    <s v="DEBIT"/>
    <s v="Non Cash Payment"/>
  </r>
  <r>
    <n v="44074"/>
    <d v="2016-05-10T00:00:00"/>
    <n v="3"/>
    <n v="4"/>
    <d v="2016-05-16T00:00:00"/>
    <n v="1"/>
    <s v="Standard Class"/>
    <s v="Other"/>
    <n v="41"/>
    <n v="2882"/>
    <n v="6"/>
    <s v="Outdoors"/>
    <x v="0"/>
    <s v="Kano"/>
    <s v="Kano"/>
    <m/>
    <s v="Nigeria"/>
    <s v="West Africa"/>
    <n v="41"/>
    <s v="Trade-In"/>
    <n v="924"/>
    <s v="Glove It Urban Brick Golf Towel"/>
    <n v="15.989999770000001"/>
    <n v="16.143866608000003"/>
    <n v="5"/>
    <n v="12.789999959999999"/>
    <n v="79.94999885"/>
    <n v="67.159998889999997"/>
    <s v="DEBIT"/>
    <s v="Non Cash Payment"/>
  </r>
  <r>
    <n v="49857"/>
    <d v="2016-12-28T00:00:00"/>
    <n v="4"/>
    <n v="4"/>
    <d v="2017-01-03T00:00:00"/>
    <n v="0"/>
    <s v="Standard Class"/>
    <s v="Other"/>
    <n v="37"/>
    <n v="3283"/>
    <n v="6"/>
    <s v="Outdoors"/>
    <x v="0"/>
    <s v="Annaba"/>
    <s v="Annaba"/>
    <m/>
    <s v="Algeria"/>
    <s v="North Africa"/>
    <n v="37"/>
    <s v="Electronics"/>
    <n v="825"/>
    <s v="Bridgestone e6 Straight Distance NFL Tennesse"/>
    <n v="31.989999770000001"/>
    <n v="23.973333102666668"/>
    <n v="5"/>
    <n v="28.790000920000001"/>
    <n v="159.94999885000001"/>
    <n v="131.15999793"/>
    <s v="DEBIT"/>
    <s v="Non Cash Payment"/>
  </r>
  <r>
    <n v="41786"/>
    <d v="2016-01-09T00:00:00"/>
    <n v="7"/>
    <n v="4"/>
    <d v="2016-01-14T00:00:00"/>
    <n v="0"/>
    <s v="Standard Class"/>
    <s v="Other"/>
    <n v="44"/>
    <n v="397"/>
    <n v="7"/>
    <s v="Fan Shop"/>
    <x v="0"/>
    <s v="Casablanca"/>
    <s v="Grand Casablanca"/>
    <m/>
    <s v="Morocco"/>
    <s v="North Africa"/>
    <n v="44"/>
    <s v="Hunting &amp; Shooting"/>
    <n v="977"/>
    <s v="ENO Atlas Hammock Straps"/>
    <n v="29.989999770000001"/>
    <n v="21.106999969000004"/>
    <n v="5"/>
    <n v="29.989999770000001"/>
    <n v="149.94999885000001"/>
    <n v="119.95999908000002"/>
    <s v="DEBIT"/>
    <s v="Non Cash Payment"/>
  </r>
  <r>
    <n v="48042"/>
    <d v="2016-02-12T00:00:00"/>
    <n v="6"/>
    <n v="4"/>
    <d v="2016-02-18T00:00:00"/>
    <n v="0"/>
    <s v="Standard Class"/>
    <s v="Other"/>
    <n v="6"/>
    <n v="4104"/>
    <n v="2"/>
    <s v="Fitness"/>
    <x v="0"/>
    <s v="Cotonou"/>
    <s v="Littoral"/>
    <m/>
    <s v="Benin"/>
    <s v="West Africa"/>
    <n v="6"/>
    <s v="Tennis &amp; Racquet"/>
    <n v="116"/>
    <s v="Nike Men's Comfort 2 Slide"/>
    <n v="44.990001679999999"/>
    <n v="30.409585080374999"/>
    <n v="5"/>
    <n v="38.240001679999999"/>
    <n v="224.9500084"/>
    <n v="186.71000672"/>
    <s v="DEBIT"/>
    <s v="Non Cash Payment"/>
  </r>
  <r>
    <n v="44301"/>
    <d v="2016-08-10T00:00:00"/>
    <n v="4"/>
    <n v="4"/>
    <d v="2016-08-16T00:00:00"/>
    <n v="0"/>
    <s v="Standard Class"/>
    <s v="Other"/>
    <n v="9"/>
    <n v="12214"/>
    <n v="3"/>
    <s v="Footwear"/>
    <x v="0"/>
    <s v="Khartoum"/>
    <s v="Khartoum"/>
    <m/>
    <s v="Sudan"/>
    <s v="North Africa"/>
    <n v="9"/>
    <s v="Cardio Equipment"/>
    <n v="191"/>
    <s v="Nike Men's Free 5.0+ Running Shoe"/>
    <n v="99.989997860000003"/>
    <n v="95.114003926871064"/>
    <n v="5"/>
    <n v="25"/>
    <n v="499.94998930000003"/>
    <n v="474.94998930000003"/>
    <s v="DEBIT"/>
    <s v="Non Cash Payment"/>
  </r>
  <r>
    <n v="41591"/>
    <d v="2016-08-30T00:00:00"/>
    <n v="3"/>
    <n v="4"/>
    <d v="2016-09-05T00:00:00"/>
    <n v="0"/>
    <s v="Standard Class"/>
    <s v="Other"/>
    <n v="17"/>
    <n v="10699"/>
    <n v="4"/>
    <s v="Apparel"/>
    <x v="0"/>
    <s v="Dar es Salaam"/>
    <s v="Dar es Salaam"/>
    <m/>
    <s v="Tanzania"/>
    <s v="East Africa"/>
    <n v="17"/>
    <s v="Cleats"/>
    <n v="365"/>
    <s v="Perfect Fitness Perfect Rip Deck"/>
    <n v="59.990001679999999"/>
    <n v="54.488929209402009"/>
    <n v="5"/>
    <n v="0"/>
    <n v="299.9500084"/>
    <n v="299.9500084"/>
    <s v="DEBIT"/>
    <s v="Non Cash Payment"/>
  </r>
  <r>
    <n v="44981"/>
    <d v="2016-10-18T00:00:00"/>
    <n v="3"/>
    <n v="4"/>
    <d v="2016-10-24T00:00:00"/>
    <n v="0"/>
    <s v="Standard Class"/>
    <s v="Other"/>
    <n v="29"/>
    <n v="2091"/>
    <n v="5"/>
    <s v="Golf"/>
    <x v="0"/>
    <s v="Cairo"/>
    <s v="Cairo"/>
    <m/>
    <s v="Egypt"/>
    <s v="North Africa"/>
    <n v="29"/>
    <s v="Shop By Sport"/>
    <n v="627"/>
    <s v="Under Armour Girls' Toddler Spine Surge Runni"/>
    <n v="39.990001679999999"/>
    <n v="34.198098313835338"/>
    <n v="5"/>
    <n v="33.990001679999999"/>
    <n v="199.9500084"/>
    <n v="165.96000672"/>
    <s v="DEBIT"/>
    <s v="Non Cash Payment"/>
  </r>
  <r>
    <n v="41545"/>
    <d v="2016-08-29T00:00:00"/>
    <n v="2"/>
    <n v="4"/>
    <d v="2016-09-02T00:00:00"/>
    <n v="1"/>
    <s v="Standard Class"/>
    <s v="Other"/>
    <n v="24"/>
    <n v="10474"/>
    <n v="5"/>
    <s v="Golf"/>
    <x v="0"/>
    <s v="Cape Town"/>
    <s v="Western Cape"/>
    <m/>
    <s v="South Africa"/>
    <s v="Southern Africa"/>
    <n v="24"/>
    <s v="Women's Apparel"/>
    <n v="502"/>
    <s v="Nike Men's Dri-FIT Victory Golf Polo"/>
    <n v="50"/>
    <n v="43.678035218757444"/>
    <n v="5"/>
    <n v="50"/>
    <n v="250"/>
    <n v="200"/>
    <s v="DEBIT"/>
    <s v="Non Cash Payment"/>
  </r>
  <r>
    <n v="49910"/>
    <d v="2016-12-29T00:00:00"/>
    <n v="5"/>
    <n v="4"/>
    <d v="2017-01-04T00:00:00"/>
    <n v="1"/>
    <s v="Standard Class"/>
    <s v="Other"/>
    <n v="37"/>
    <n v="7504"/>
    <n v="6"/>
    <s v="Outdoors"/>
    <x v="0"/>
    <s v="Cape Town"/>
    <s v="Western Cape"/>
    <m/>
    <s v="South Africa"/>
    <s v="Southern Africa"/>
    <n v="37"/>
    <s v="Electronics"/>
    <n v="818"/>
    <s v="Titleist Pro V1x Golf Balls"/>
    <n v="47.990001679999999"/>
    <n v="51.274287170714288"/>
    <n v="5"/>
    <n v="43.189998629999998"/>
    <n v="239.9500084"/>
    <n v="196.76000977000001"/>
    <s v="DEBIT"/>
    <s v="Non Cash Payment"/>
  </r>
  <r>
    <n v="47262"/>
    <d v="2016-11-20T00:00:00"/>
    <n v="1"/>
    <n v="2"/>
    <d v="2016-11-22T00:00:00"/>
    <n v="1"/>
    <s v="Second Class"/>
    <s v="Other"/>
    <n v="9"/>
    <n v="8133"/>
    <n v="3"/>
    <s v="Footwear"/>
    <x v="0"/>
    <s v="Potchefstroom"/>
    <s v="Northwest"/>
    <m/>
    <s v="South Africa"/>
    <s v="Southern Africa"/>
    <n v="9"/>
    <s v="Cardio Equipment"/>
    <n v="191"/>
    <s v="Nike Men's Free 5.0+ Running Shoe"/>
    <n v="99.989997860000003"/>
    <n v="95.114003926871064"/>
    <n v="4"/>
    <n v="63.990001679999999"/>
    <n v="399.95999144000001"/>
    <n v="335.96998976000003"/>
    <s v="CASH"/>
    <s v="Cash Over 200"/>
  </r>
  <r>
    <n v="44771"/>
    <d v="2016-10-15T00:00:00"/>
    <n v="7"/>
    <n v="2"/>
    <d v="2016-10-18T00:00:00"/>
    <n v="0"/>
    <s v="Second Class"/>
    <s v="Other"/>
    <n v="37"/>
    <n v="1429"/>
    <n v="6"/>
    <s v="Outdoors"/>
    <x v="0"/>
    <s v="Cape Town"/>
    <s v="Western Cape"/>
    <m/>
    <s v="South Africa"/>
    <s v="Southern Africa"/>
    <n v="37"/>
    <s v="Electronics"/>
    <n v="835"/>
    <s v="Bridgestone e6 Straight Distance NFL Carolina"/>
    <n v="31.989999770000001"/>
    <n v="21.242499350000003"/>
    <n v="4"/>
    <n v="5.1199998860000004"/>
    <n v="127.95999908"/>
    <n v="122.839999194"/>
    <s v="CASH"/>
    <s v="Cash Not Over 200"/>
  </r>
  <r>
    <n v="48374"/>
    <d v="2016-07-12T00:00:00"/>
    <n v="3"/>
    <n v="2"/>
    <d v="2016-07-14T00:00:00"/>
    <n v="1"/>
    <s v="Second Class"/>
    <s v="Other"/>
    <n v="9"/>
    <n v="1834"/>
    <n v="3"/>
    <s v="Footwear"/>
    <x v="0"/>
    <s v="Kinshasa"/>
    <s v="Kinshasa"/>
    <m/>
    <s v="Democratic Republic of the Congo"/>
    <s v="Central Africa"/>
    <n v="9"/>
    <s v="Cardio Equipment"/>
    <n v="191"/>
    <s v="Nike Men's Free 5.0+ Running Shoe"/>
    <n v="99.989997860000003"/>
    <n v="95.114003926871064"/>
    <n v="5"/>
    <n v="64.989997860000003"/>
    <n v="499.94998930000003"/>
    <n v="434.95999144000001"/>
    <s v="CASH"/>
    <s v="Cash Over 200"/>
  </r>
  <r>
    <n v="48434"/>
    <d v="2016-08-12T00:00:00"/>
    <n v="6"/>
    <n v="2"/>
    <d v="2016-08-16T00:00:00"/>
    <n v="1"/>
    <s v="Second Class"/>
    <s v="Other"/>
    <n v="24"/>
    <n v="9451"/>
    <n v="5"/>
    <s v="Golf"/>
    <x v="0"/>
    <s v="Casablanca"/>
    <s v="Grand Casablanca"/>
    <m/>
    <s v="Morocco"/>
    <s v="North Africa"/>
    <n v="24"/>
    <s v="Women's Apparel"/>
    <n v="502"/>
    <s v="Nike Men's Dri-FIT Victory Golf Polo"/>
    <n v="50"/>
    <n v="43.678035218757444"/>
    <n v="5"/>
    <n v="22.5"/>
    <n v="250"/>
    <n v="227.5"/>
    <s v="CASH"/>
    <s v="Cash Over 200"/>
  </r>
  <r>
    <n v="44425"/>
    <d v="2016-10-10T00:00:00"/>
    <n v="2"/>
    <n v="4"/>
    <d v="2016-10-14T00:00:00"/>
    <n v="1"/>
    <s v="Standard Class"/>
    <s v="Other"/>
    <n v="9"/>
    <n v="3497"/>
    <n v="3"/>
    <s v="Footwear"/>
    <x v="0"/>
    <s v="Khouribga"/>
    <s v="Chukotka Autonomous Okrug"/>
    <m/>
    <s v="Morocco"/>
    <s v="North Africa"/>
    <n v="9"/>
    <s v="Cardio Equipment"/>
    <n v="191"/>
    <s v="Nike Men's Free 5.0+ Running Shoe"/>
    <n v="99.989997860000003"/>
    <n v="95.114003926871064"/>
    <n v="4"/>
    <n v="67.989997860000003"/>
    <n v="399.95999144000001"/>
    <n v="331.96999357999999"/>
    <s v="TRANSFER"/>
    <s v="Non Cash Payment"/>
  </r>
  <r>
    <n v="49570"/>
    <d v="2016-12-24T00:00:00"/>
    <n v="7"/>
    <n v="4"/>
    <d v="2016-12-29T00:00:00"/>
    <n v="1"/>
    <s v="Standard Class"/>
    <s v="Other"/>
    <n v="9"/>
    <n v="10066"/>
    <n v="3"/>
    <s v="Footwear"/>
    <x v="0"/>
    <s v="Lagos"/>
    <s v="Lagos"/>
    <m/>
    <s v="Nigeria"/>
    <s v="West Africa"/>
    <n v="9"/>
    <s v="Cardio Equipment"/>
    <n v="191"/>
    <s v="Nike Men's Free 5.0+ Running Shoe"/>
    <n v="99.989997860000003"/>
    <n v="95.114003926871064"/>
    <n v="4"/>
    <n v="67.989997860000003"/>
    <n v="399.95999144000001"/>
    <n v="331.96999357999999"/>
    <s v="TRANSFER"/>
    <s v="Non Cash Payment"/>
  </r>
  <r>
    <n v="42099"/>
    <d v="2016-06-09T00:00:00"/>
    <n v="5"/>
    <n v="4"/>
    <d v="2016-06-15T00:00:00"/>
    <n v="1"/>
    <s v="Standard Class"/>
    <s v="Other"/>
    <n v="17"/>
    <n v="4248"/>
    <n v="4"/>
    <s v="Apparel"/>
    <x v="0"/>
    <s v="Hurghada"/>
    <s v="Red Sea"/>
    <m/>
    <s v="Egypt"/>
    <s v="North Africa"/>
    <n v="17"/>
    <s v="Cleats"/>
    <n v="365"/>
    <s v="Perfect Fitness Perfect Rip Deck"/>
    <n v="59.990001679999999"/>
    <n v="54.488929209402009"/>
    <n v="4"/>
    <n v="21.600000380000001"/>
    <n v="239.96000672"/>
    <n v="218.36000633999998"/>
    <s v="TRANSFER"/>
    <s v="Non Cash Payment"/>
  </r>
  <r>
    <n v="47731"/>
    <d v="2016-11-27T00:00:00"/>
    <n v="1"/>
    <n v="4"/>
    <d v="2016-12-01T00:00:00"/>
    <n v="0"/>
    <s v="Standard Class"/>
    <s v="Other"/>
    <n v="17"/>
    <n v="6473"/>
    <n v="4"/>
    <s v="Apparel"/>
    <x v="0"/>
    <s v="Accra"/>
    <s v="Greater Accra"/>
    <m/>
    <s v="Ghana"/>
    <s v="West Africa"/>
    <n v="17"/>
    <s v="Cleats"/>
    <n v="365"/>
    <s v="Perfect Fitness Perfect Rip Deck"/>
    <n v="59.990001679999999"/>
    <n v="54.488929209402009"/>
    <n v="4"/>
    <n v="21.600000380000001"/>
    <n v="239.96000672"/>
    <n v="218.36000633999998"/>
    <s v="TRANSFER"/>
    <s v="Non Cash Payment"/>
  </r>
  <r>
    <n v="46062"/>
    <d v="2016-03-11T00:00:00"/>
    <n v="6"/>
    <n v="4"/>
    <d v="2016-03-17T00:00:00"/>
    <n v="0"/>
    <s v="Standard Class"/>
    <s v="Other"/>
    <n v="17"/>
    <n v="12288"/>
    <n v="4"/>
    <s v="Apparel"/>
    <x v="0"/>
    <s v="Boghni"/>
    <s v="Tizi Ouzou"/>
    <m/>
    <s v="Algeria"/>
    <s v="North Africa"/>
    <n v="17"/>
    <s v="Cleats"/>
    <n v="365"/>
    <s v="Perfect Fitness Perfect Rip Deck"/>
    <n v="59.990001679999999"/>
    <n v="54.488929209402009"/>
    <n v="4"/>
    <n v="28.799999239999998"/>
    <n v="239.96000672"/>
    <n v="211.16000747999999"/>
    <s v="TRANSFER"/>
    <s v="Non Cash Payment"/>
  </r>
  <r>
    <n v="44938"/>
    <d v="2016-10-17T00:00:00"/>
    <n v="2"/>
    <n v="4"/>
    <d v="2016-10-21T00:00:00"/>
    <n v="0"/>
    <s v="Standard Class"/>
    <s v="Other"/>
    <n v="17"/>
    <n v="7764"/>
    <n v="4"/>
    <s v="Apparel"/>
    <x v="0"/>
    <s v="Meknes"/>
    <s v="Meknes-Tafilalet"/>
    <m/>
    <s v="Morocco"/>
    <s v="North Africa"/>
    <n v="17"/>
    <s v="Cleats"/>
    <n v="365"/>
    <s v="Perfect Fitness Perfect Rip Deck"/>
    <n v="59.990001679999999"/>
    <n v="54.488929209402009"/>
    <n v="4"/>
    <n v="28.799999239999998"/>
    <n v="239.96000672"/>
    <n v="211.16000747999999"/>
    <s v="TRANSFER"/>
    <s v="Non Cash Payment"/>
  </r>
  <r>
    <n v="50688"/>
    <d v="2017-09-01T00:00:00"/>
    <n v="6"/>
    <n v="4"/>
    <d v="2017-09-07T00:00:00"/>
    <n v="0"/>
    <s v="Standard Class"/>
    <s v="Other"/>
    <n v="17"/>
    <n v="11720"/>
    <n v="4"/>
    <s v="Apparel"/>
    <x v="0"/>
    <s v="Abidjan"/>
    <s v="Lagunes"/>
    <m/>
    <s v="Ivory Coast"/>
    <s v="West Africa"/>
    <n v="17"/>
    <s v="Cleats"/>
    <n v="365"/>
    <s v="Perfect Fitness Perfect Rip Deck"/>
    <n v="59.990001679999999"/>
    <n v="54.488929209402009"/>
    <n v="4"/>
    <n v="35.990001679999999"/>
    <n v="239.96000672"/>
    <n v="203.97000503999999"/>
    <s v="TRANSFER"/>
    <s v="Non Cash Payment"/>
  </r>
  <r>
    <n v="49445"/>
    <d v="2016-12-22T00:00:00"/>
    <n v="5"/>
    <n v="4"/>
    <d v="2016-12-28T00:00:00"/>
    <n v="1"/>
    <s v="Standard Class"/>
    <s v="Other"/>
    <n v="17"/>
    <n v="3935"/>
    <n v="4"/>
    <s v="Apparel"/>
    <x v="0"/>
    <s v="Thika"/>
    <s v="Central"/>
    <m/>
    <s v="Kenya"/>
    <s v="East Africa"/>
    <n v="17"/>
    <s v="Cleats"/>
    <n v="365"/>
    <s v="Perfect Fitness Perfect Rip Deck"/>
    <n v="59.990001679999999"/>
    <n v="54.488929209402009"/>
    <n v="4"/>
    <n v="38.38999939"/>
    <n v="239.96000672"/>
    <n v="201.57000733000001"/>
    <s v="TRANSFER"/>
    <s v="Non Cash Payment"/>
  </r>
  <r>
    <n v="47938"/>
    <d v="2016-11-30T00:00:00"/>
    <n v="4"/>
    <n v="4"/>
    <d v="2016-12-06T00:00:00"/>
    <n v="0"/>
    <s v="Standard Class"/>
    <s v="Other"/>
    <n v="29"/>
    <n v="8792"/>
    <n v="5"/>
    <s v="Golf"/>
    <x v="0"/>
    <s v="Cairo"/>
    <s v="Cairo"/>
    <m/>
    <s v="Egypt"/>
    <s v="North Africa"/>
    <n v="29"/>
    <s v="Shop By Sport"/>
    <n v="627"/>
    <s v="Under Armour Girls' Toddler Spine Surge Runni"/>
    <n v="39.990001679999999"/>
    <n v="34.198098313835338"/>
    <n v="4"/>
    <n v="1.6000000240000001"/>
    <n v="159.96000672"/>
    <n v="158.360006696"/>
    <s v="TRANSFER"/>
    <s v="Non Cash Payment"/>
  </r>
  <r>
    <n v="45249"/>
    <d v="2016-10-22T00:00:00"/>
    <n v="7"/>
    <n v="4"/>
    <d v="2016-10-27T00:00:00"/>
    <n v="1"/>
    <s v="Standard Class"/>
    <s v="Other"/>
    <n v="29"/>
    <n v="10416"/>
    <n v="5"/>
    <s v="Golf"/>
    <x v="0"/>
    <s v="Ad Diwem"/>
    <s v="White Nile"/>
    <m/>
    <s v="Sudan"/>
    <s v="North Africa"/>
    <n v="29"/>
    <s v="Shop By Sport"/>
    <n v="627"/>
    <s v="Under Armour Girls' Toddler Spine Surge Runni"/>
    <n v="39.990001679999999"/>
    <n v="34.198098313835338"/>
    <n v="4"/>
    <n v="1.6000000240000001"/>
    <n v="159.96000672"/>
    <n v="158.360006696"/>
    <s v="TRANSFER"/>
    <s v="Non Cash Payment"/>
  </r>
  <r>
    <n v="41874"/>
    <d v="2016-03-09T00:00:00"/>
    <n v="4"/>
    <n v="4"/>
    <d v="2016-03-15T00:00:00"/>
    <n v="1"/>
    <s v="Standard Class"/>
    <s v="Other"/>
    <n v="24"/>
    <n v="424"/>
    <n v="5"/>
    <s v="Golf"/>
    <x v="0"/>
    <s v="Abu Kabir"/>
    <s v="Eastern Province"/>
    <m/>
    <s v="Egypt"/>
    <s v="North Africa"/>
    <n v="24"/>
    <s v="Women's Apparel"/>
    <n v="502"/>
    <s v="Nike Men's Dri-FIT Victory Golf Polo"/>
    <n v="50"/>
    <n v="43.678035218757444"/>
    <n v="4"/>
    <n v="6"/>
    <n v="200"/>
    <n v="194"/>
    <s v="TRANSFER"/>
    <s v="Non Cash Payment"/>
  </r>
  <r>
    <n v="41572"/>
    <d v="2016-08-29T00:00:00"/>
    <n v="2"/>
    <n v="4"/>
    <d v="2016-09-02T00:00:00"/>
    <n v="0"/>
    <s v="Standard Class"/>
    <s v="Other"/>
    <n v="24"/>
    <n v="10031"/>
    <n v="5"/>
    <s v="Golf"/>
    <x v="0"/>
    <s v="Alexandria"/>
    <s v="Alexandria"/>
    <m/>
    <s v="Egypt"/>
    <s v="North Africa"/>
    <n v="24"/>
    <s v="Women's Apparel"/>
    <n v="502"/>
    <s v="Nike Men's Dri-FIT Victory Golf Polo"/>
    <n v="50"/>
    <n v="43.678035218757444"/>
    <n v="4"/>
    <n v="14"/>
    <n v="200"/>
    <n v="186"/>
    <s v="TRANSFER"/>
    <s v="Non Cash Payment"/>
  </r>
  <r>
    <n v="46062"/>
    <d v="2016-03-11T00:00:00"/>
    <n v="6"/>
    <n v="4"/>
    <d v="2016-03-17T00:00:00"/>
    <n v="0"/>
    <s v="Standard Class"/>
    <s v="Other"/>
    <n v="24"/>
    <n v="12288"/>
    <n v="5"/>
    <s v="Golf"/>
    <x v="0"/>
    <s v="Boghni"/>
    <s v="Tizi Ouzou"/>
    <m/>
    <s v="Algeria"/>
    <s v="North Africa"/>
    <n v="24"/>
    <s v="Women's Apparel"/>
    <n v="502"/>
    <s v="Nike Men's Dri-FIT Victory Golf Polo"/>
    <n v="50"/>
    <n v="43.678035218757444"/>
    <n v="4"/>
    <n v="20"/>
    <n v="200"/>
    <n v="180"/>
    <s v="TRANSFER"/>
    <s v="Non Cash Payment"/>
  </r>
  <r>
    <n v="41785"/>
    <d v="2016-01-09T00:00:00"/>
    <n v="7"/>
    <n v="4"/>
    <d v="2016-01-14T00:00:00"/>
    <n v="1"/>
    <s v="Standard Class"/>
    <s v="Other"/>
    <n v="29"/>
    <n v="10819"/>
    <n v="5"/>
    <s v="Golf"/>
    <x v="0"/>
    <s v="Casablanca"/>
    <s v="Grand Casablanca"/>
    <m/>
    <s v="Morocco"/>
    <s v="North Africa"/>
    <n v="29"/>
    <s v="Shop By Sport"/>
    <n v="627"/>
    <s v="Under Armour Girls' Toddler Spine Surge Runni"/>
    <n v="39.990001679999999"/>
    <n v="34.198098313835338"/>
    <n v="4"/>
    <n v="20.790000920000001"/>
    <n v="159.96000672"/>
    <n v="139.17000579999998"/>
    <s v="TRANSFER"/>
    <s v="Non Cash Payment"/>
  </r>
  <r>
    <n v="42971"/>
    <d v="2016-09-19T00:00:00"/>
    <n v="2"/>
    <n v="4"/>
    <d v="2016-09-23T00:00:00"/>
    <n v="0"/>
    <s v="Standard Class"/>
    <s v="Other"/>
    <n v="29"/>
    <n v="5418"/>
    <n v="5"/>
    <s v="Golf"/>
    <x v="0"/>
    <s v="Sale"/>
    <s v="Rabat-Salé-Zemmour-Zaer"/>
    <m/>
    <s v="Morocco"/>
    <s v="North Africa"/>
    <n v="29"/>
    <s v="Shop By Sport"/>
    <n v="627"/>
    <s v="Under Armour Girls' Toddler Spine Surge Runni"/>
    <n v="39.990001679999999"/>
    <n v="34.198098313835338"/>
    <n v="4"/>
    <n v="20.790000920000001"/>
    <n v="159.96000672"/>
    <n v="139.17000579999998"/>
    <s v="TRANSFER"/>
    <s v="Non Cash Payment"/>
  </r>
  <r>
    <n v="44677"/>
    <d v="2016-10-14T00:00:00"/>
    <n v="6"/>
    <n v="4"/>
    <d v="2016-10-20T00:00:00"/>
    <n v="0"/>
    <s v="Standard Class"/>
    <s v="Other"/>
    <n v="24"/>
    <n v="7272"/>
    <n v="5"/>
    <s v="Golf"/>
    <x v="0"/>
    <s v="Kalemie"/>
    <s v="Katanga"/>
    <m/>
    <s v="Democratic Republic of the Congo"/>
    <s v="Central Africa"/>
    <n v="24"/>
    <s v="Women's Apparel"/>
    <n v="502"/>
    <s v="Nike Men's Dri-FIT Victory Golf Polo"/>
    <n v="50"/>
    <n v="43.678035218757444"/>
    <n v="4"/>
    <n v="34"/>
    <n v="200"/>
    <n v="166"/>
    <s v="TRANSFER"/>
    <s v="Non Cash Payment"/>
  </r>
  <r>
    <n v="43266"/>
    <d v="2016-09-23T00:00:00"/>
    <n v="6"/>
    <n v="4"/>
    <d v="2016-09-29T00:00:00"/>
    <n v="0"/>
    <s v="Standard Class"/>
    <s v="Other"/>
    <n v="24"/>
    <n v="5329"/>
    <n v="5"/>
    <s v="Golf"/>
    <x v="0"/>
    <s v="Wad Madani"/>
    <s v="Gezira"/>
    <m/>
    <s v="Sudan"/>
    <s v="North Africa"/>
    <n v="24"/>
    <s v="Women's Apparel"/>
    <n v="502"/>
    <s v="Nike Men's Dri-FIT Victory Golf Polo"/>
    <n v="50"/>
    <n v="43.678035218757444"/>
    <n v="4"/>
    <n v="34"/>
    <n v="200"/>
    <n v="166"/>
    <s v="TRANSFER"/>
    <s v="Non Cash Payment"/>
  </r>
  <r>
    <n v="50688"/>
    <d v="2017-09-01T00:00:00"/>
    <n v="6"/>
    <n v="4"/>
    <d v="2017-09-07T00:00:00"/>
    <n v="0"/>
    <s v="Standard Class"/>
    <s v="Other"/>
    <n v="29"/>
    <n v="11720"/>
    <n v="5"/>
    <s v="Golf"/>
    <x v="0"/>
    <s v="Abidjan"/>
    <s v="Lagunes"/>
    <m/>
    <s v="Ivory Coast"/>
    <s v="West Africa"/>
    <n v="29"/>
    <s v="Shop By Sport"/>
    <n v="627"/>
    <s v="Under Armour Girls' Toddler Spine Surge Runni"/>
    <n v="39.990001679999999"/>
    <n v="34.198098313835338"/>
    <n v="4"/>
    <n v="27.190000529999999"/>
    <n v="159.96000672"/>
    <n v="132.77000619"/>
    <s v="TRANSFER"/>
    <s v="Non Cash Payment"/>
  </r>
  <r>
    <n v="47917"/>
    <d v="2016-11-30T00:00:00"/>
    <n v="4"/>
    <n v="4"/>
    <d v="2016-12-06T00:00:00"/>
    <n v="0"/>
    <s v="Standard Class"/>
    <s v="Other"/>
    <n v="24"/>
    <n v="7810"/>
    <n v="5"/>
    <s v="Golf"/>
    <x v="0"/>
    <s v="Kinshasa"/>
    <s v="Kinshasa"/>
    <m/>
    <s v="Democratic Republic of the Congo"/>
    <s v="Central Africa"/>
    <n v="24"/>
    <s v="Women's Apparel"/>
    <n v="502"/>
    <s v="Nike Men's Dri-FIT Victory Golf Polo"/>
    <n v="50"/>
    <n v="43.678035218757444"/>
    <n v="4"/>
    <n v="36"/>
    <n v="200"/>
    <n v="164"/>
    <s v="TRANSFER"/>
    <s v="Non Cash Payment"/>
  </r>
  <r>
    <n v="48901"/>
    <d v="2016-12-14T00:00:00"/>
    <n v="4"/>
    <n v="4"/>
    <d v="2016-12-20T00:00:00"/>
    <n v="0"/>
    <s v="Standard Class"/>
    <s v="Other"/>
    <n v="36"/>
    <n v="3624"/>
    <n v="6"/>
    <s v="Outdoors"/>
    <x v="0"/>
    <s v="Mogadishu"/>
    <s v="Benadir"/>
    <m/>
    <s v="Somalia"/>
    <s v="East Africa"/>
    <n v="36"/>
    <s v="Golf Balls"/>
    <n v="810"/>
    <s v="Glove It Women's Mod Oval Golf Glove"/>
    <n v="19.989999770000001"/>
    <n v="13.40499973"/>
    <n v="4"/>
    <n v="12.789999959999999"/>
    <n v="79.959999080000003"/>
    <n v="67.16999912"/>
    <s v="TRANSFER"/>
    <s v="Non Cash Payment"/>
  </r>
  <r>
    <n v="44265"/>
    <d v="2016-08-10T00:00:00"/>
    <n v="4"/>
    <n v="4"/>
    <d v="2016-08-16T00:00:00"/>
    <n v="0"/>
    <s v="Standard Class"/>
    <s v="Other"/>
    <n v="6"/>
    <n v="7331"/>
    <n v="2"/>
    <s v="Fitness"/>
    <x v="0"/>
    <s v="Luanda"/>
    <s v="Luanda"/>
    <m/>
    <s v="Angola"/>
    <s v="Central Africa"/>
    <n v="6"/>
    <s v="Tennis &amp; Racquet"/>
    <n v="116"/>
    <s v="Nike Men's Comfort 2 Slide"/>
    <n v="44.990001679999999"/>
    <n v="30.409585080374999"/>
    <n v="4"/>
    <n v="9"/>
    <n v="179.96000672"/>
    <n v="170.96000672"/>
    <s v="TRANSFER"/>
    <s v="Non Cash Payment"/>
  </r>
  <r>
    <n v="41590"/>
    <d v="2016-08-30T00:00:00"/>
    <n v="3"/>
    <n v="4"/>
    <d v="2016-09-05T00:00:00"/>
    <n v="0"/>
    <s v="Standard Class"/>
    <s v="Other"/>
    <n v="9"/>
    <n v="125"/>
    <n v="3"/>
    <s v="Footwear"/>
    <x v="0"/>
    <s v="Dar es Salaam"/>
    <s v="Dar es Salaam"/>
    <m/>
    <s v="Tanzania"/>
    <s v="East Africa"/>
    <n v="9"/>
    <s v="Cardio Equipment"/>
    <n v="191"/>
    <s v="Nike Men's Free 5.0+ Running Shoe"/>
    <n v="99.989997860000003"/>
    <n v="95.114003926871064"/>
    <n v="4"/>
    <n v="12"/>
    <n v="399.95999144000001"/>
    <n v="387.95999144000001"/>
    <s v="TRANSFER"/>
    <s v="Non Cash Payment"/>
  </r>
  <r>
    <n v="45987"/>
    <d v="2016-02-11T00:00:00"/>
    <n v="5"/>
    <n v="4"/>
    <d v="2016-02-17T00:00:00"/>
    <n v="0"/>
    <s v="Standard Class"/>
    <s v="Other"/>
    <n v="17"/>
    <n v="9419"/>
    <n v="4"/>
    <s v="Apparel"/>
    <x v="0"/>
    <s v="Cairo"/>
    <s v="Cairo"/>
    <m/>
    <s v="Egypt"/>
    <s v="North Africa"/>
    <n v="17"/>
    <s v="Cleats"/>
    <n v="365"/>
    <s v="Perfect Fitness Perfect Rip Deck"/>
    <n v="59.990001679999999"/>
    <n v="54.488929209402009"/>
    <n v="4"/>
    <n v="47.990001679999999"/>
    <n v="239.96000672"/>
    <n v="191.97000503999999"/>
    <s v="TRANSFER"/>
    <s v="Non Cash Payment"/>
  </r>
  <r>
    <n v="44452"/>
    <d v="2016-10-10T00:00:00"/>
    <n v="2"/>
    <n v="4"/>
    <d v="2016-10-14T00:00:00"/>
    <n v="0"/>
    <s v="Standard Class"/>
    <s v="Other"/>
    <n v="24"/>
    <n v="1250"/>
    <n v="5"/>
    <s v="Golf"/>
    <x v="0"/>
    <s v="Ad Diwem"/>
    <s v="White Nile"/>
    <m/>
    <s v="Sudan"/>
    <s v="North Africa"/>
    <n v="24"/>
    <s v="Women's Apparel"/>
    <n v="502"/>
    <s v="Nike Men's Dri-FIT Victory Golf Polo"/>
    <n v="50"/>
    <n v="43.678035218757444"/>
    <n v="4"/>
    <n v="24"/>
    <n v="200"/>
    <n v="176"/>
    <s v="TRANSFER"/>
    <s v="Non Cash Payment"/>
  </r>
  <r>
    <n v="49218"/>
    <d v="2016-12-19T00:00:00"/>
    <n v="2"/>
    <n v="4"/>
    <d v="2016-12-23T00:00:00"/>
    <n v="0"/>
    <s v="Standard Class"/>
    <s v="Other"/>
    <n v="29"/>
    <n v="7683"/>
    <n v="5"/>
    <s v="Golf"/>
    <x v="0"/>
    <s v="Kindia"/>
    <s v="Kindia"/>
    <m/>
    <s v="Guinea"/>
    <s v="West Africa"/>
    <n v="29"/>
    <s v="Shop By Sport"/>
    <n v="627"/>
    <s v="Under Armour Girls' Toddler Spine Surge Runni"/>
    <n v="39.990001679999999"/>
    <n v="34.198098313835338"/>
    <n v="4"/>
    <n v="20.790000920000001"/>
    <n v="159.96000672"/>
    <n v="139.17000579999998"/>
    <s v="TRANSFER"/>
    <s v="Non Cash Payment"/>
  </r>
  <r>
    <n v="47840"/>
    <d v="2016-11-29T00:00:00"/>
    <n v="3"/>
    <n v="4"/>
    <d v="2016-12-05T00:00:00"/>
    <n v="0"/>
    <s v="Standard Class"/>
    <s v="Other"/>
    <n v="26"/>
    <n v="2728"/>
    <n v="5"/>
    <s v="Golf"/>
    <x v="0"/>
    <s v="Taza"/>
    <s v="Taza-Al Hoceima-Taounate"/>
    <m/>
    <s v="Morocco"/>
    <s v="North Africa"/>
    <n v="26"/>
    <s v="Girls' Apparel"/>
    <n v="565"/>
    <s v="adidas Youth Germany Black/Red Away Match Soc"/>
    <n v="70"/>
    <n v="62.759999940857142"/>
    <n v="4"/>
    <n v="44.799999239999998"/>
    <n v="280"/>
    <n v="235.20000075999999"/>
    <s v="TRANSFER"/>
    <s v="Non Cash Payment"/>
  </r>
  <r>
    <n v="47493"/>
    <d v="2016-11-24T00:00:00"/>
    <n v="5"/>
    <n v="4"/>
    <d v="2016-11-30T00:00:00"/>
    <n v="0"/>
    <s v="Standard Class"/>
    <s v="Other"/>
    <n v="29"/>
    <n v="4612"/>
    <n v="5"/>
    <s v="Golf"/>
    <x v="0"/>
    <s v="Dire Dawa"/>
    <s v="Dire Dawa"/>
    <m/>
    <s v="Ethiopia"/>
    <s v="East Africa"/>
    <n v="29"/>
    <s v="Shop By Sport"/>
    <n v="627"/>
    <s v="Under Armour Girls' Toddler Spine Surge Runni"/>
    <n v="39.990001679999999"/>
    <n v="34.198098313835338"/>
    <n v="4"/>
    <n v="28.790000920000001"/>
    <n v="159.96000672"/>
    <n v="131.17000579999998"/>
    <s v="TRANSFER"/>
    <s v="Non Cash Payment"/>
  </r>
  <r>
    <n v="45987"/>
    <d v="2016-02-11T00:00:00"/>
    <n v="5"/>
    <n v="4"/>
    <d v="2016-02-17T00:00:00"/>
    <n v="0"/>
    <s v="Standard Class"/>
    <s v="Other"/>
    <n v="24"/>
    <n v="9419"/>
    <n v="5"/>
    <s v="Golf"/>
    <x v="0"/>
    <s v="Cairo"/>
    <s v="Cairo"/>
    <m/>
    <s v="Egypt"/>
    <s v="North Africa"/>
    <n v="24"/>
    <s v="Women's Apparel"/>
    <n v="502"/>
    <s v="Nike Men's Dri-FIT Victory Golf Polo"/>
    <n v="50"/>
    <n v="43.678035218757444"/>
    <n v="4"/>
    <n v="40"/>
    <n v="200"/>
    <n v="160"/>
    <s v="TRANSFER"/>
    <s v="Non Cash Payment"/>
  </r>
  <r>
    <n v="41590"/>
    <d v="2016-08-30T00:00:00"/>
    <n v="3"/>
    <n v="4"/>
    <d v="2016-09-05T00:00:00"/>
    <n v="0"/>
    <s v="Standard Class"/>
    <s v="Other"/>
    <n v="37"/>
    <n v="125"/>
    <n v="6"/>
    <s v="Outdoors"/>
    <x v="0"/>
    <s v="Dar es Salaam"/>
    <s v="Dar es Salaam"/>
    <m/>
    <s v="Tanzania"/>
    <s v="East Africa"/>
    <n v="37"/>
    <s v="Electronics"/>
    <n v="821"/>
    <s v="Titleist Pro V1 High Numbers Personalized Gol"/>
    <n v="51.990001679999999"/>
    <n v="36.5500021"/>
    <n v="4"/>
    <n v="2.079999924"/>
    <n v="207.96000672"/>
    <n v="205.880006796"/>
    <s v="TRANSFER"/>
    <s v="Non Cash Payment"/>
  </r>
  <r>
    <n v="46951"/>
    <d v="2016-11-16T00:00:00"/>
    <n v="4"/>
    <n v="4"/>
    <d v="2016-11-22T00:00:00"/>
    <n v="0"/>
    <s v="Standard Class"/>
    <s v="Other"/>
    <n v="24"/>
    <n v="6408"/>
    <n v="5"/>
    <s v="Golf"/>
    <x v="0"/>
    <s v="Zaria"/>
    <s v="Kaduna"/>
    <m/>
    <s v="Nigeria"/>
    <s v="West Africa"/>
    <n v="24"/>
    <s v="Women's Apparel"/>
    <n v="502"/>
    <s v="Nike Men's Dri-FIT Victory Golf Polo"/>
    <n v="50"/>
    <n v="43.678035218757444"/>
    <n v="1"/>
    <n v="12.5"/>
    <n v="50"/>
    <n v="37.5"/>
    <s v="CASH"/>
    <s v="Cash Not Over 200"/>
  </r>
  <r>
    <n v="46725"/>
    <d v="2016-11-13T00:00:00"/>
    <n v="1"/>
    <n v="4"/>
    <d v="2016-11-17T00:00:00"/>
    <n v="1"/>
    <s v="Standard Class"/>
    <s v="Other"/>
    <n v="9"/>
    <n v="2431"/>
    <n v="3"/>
    <s v="Footwear"/>
    <x v="0"/>
    <s v="Kinshasa"/>
    <s v="Kinshasa"/>
    <m/>
    <s v="Democratic Republic of the Congo"/>
    <s v="Central Africa"/>
    <n v="9"/>
    <s v="Cardio Equipment"/>
    <n v="191"/>
    <s v="Nike Men's Free 5.0+ Running Shoe"/>
    <n v="99.989997860000003"/>
    <n v="95.114003926871064"/>
    <n v="1"/>
    <n v="25"/>
    <n v="99.989997860000003"/>
    <n v="74.989997860000003"/>
    <s v="CASH"/>
    <s v="Cash Not Over 200"/>
  </r>
  <r>
    <n v="45198"/>
    <d v="2016-10-21T00:00:00"/>
    <n v="6"/>
    <n v="4"/>
    <d v="2016-10-27T00:00:00"/>
    <n v="0"/>
    <s v="Standard Class"/>
    <s v="Other"/>
    <n v="18"/>
    <n v="6497"/>
    <n v="4"/>
    <s v="Apparel"/>
    <x v="0"/>
    <s v="Luanda"/>
    <s v="Luanda"/>
    <m/>
    <s v="Angola"/>
    <s v="Central Africa"/>
    <n v="18"/>
    <s v="Men's Footwear"/>
    <n v="403"/>
    <s v="Nike Men's CJ Elite 2 TD Football Cleat"/>
    <n v="129.9900055"/>
    <n v="110.80340837177086"/>
    <n v="1"/>
    <n v="0"/>
    <n v="129.9900055"/>
    <n v="129.9900055"/>
    <s v="CASH"/>
    <s v="Cash Not Over 200"/>
  </r>
  <r>
    <n v="45418"/>
    <d v="2016-10-24T00:00:00"/>
    <n v="2"/>
    <n v="4"/>
    <d v="2016-10-28T00:00:00"/>
    <n v="0"/>
    <s v="Standard Class"/>
    <s v="Other"/>
    <n v="18"/>
    <n v="9011"/>
    <n v="4"/>
    <s v="Apparel"/>
    <x v="0"/>
    <s v="Kampala"/>
    <s v="Kampala"/>
    <m/>
    <s v="Uganda"/>
    <s v="East Africa"/>
    <n v="18"/>
    <s v="Men's Footwear"/>
    <n v="403"/>
    <s v="Nike Men's CJ Elite 2 TD Football Cleat"/>
    <n v="129.9900055"/>
    <n v="110.80340837177086"/>
    <n v="1"/>
    <n v="0"/>
    <n v="129.9900055"/>
    <n v="129.9900055"/>
    <s v="CASH"/>
    <s v="Cash Not Over 200"/>
  </r>
  <r>
    <n v="45198"/>
    <d v="2016-10-21T00:00:00"/>
    <n v="6"/>
    <n v="4"/>
    <d v="2016-10-27T00:00:00"/>
    <n v="0"/>
    <s v="Standard Class"/>
    <s v="Other"/>
    <n v="18"/>
    <n v="6497"/>
    <n v="4"/>
    <s v="Apparel"/>
    <x v="0"/>
    <s v="Luanda"/>
    <s v="Luanda"/>
    <m/>
    <s v="Angola"/>
    <s v="Central Africa"/>
    <n v="18"/>
    <s v="Men's Footwear"/>
    <n v="403"/>
    <s v="Nike Men's CJ Elite 2 TD Football Cleat"/>
    <n v="129.9900055"/>
    <n v="110.80340837177086"/>
    <n v="1"/>
    <n v="1.2999999520000001"/>
    <n v="129.9900055"/>
    <n v="128.69000554799999"/>
    <s v="CASH"/>
    <s v="Cash Not Over 200"/>
  </r>
  <r>
    <n v="42920"/>
    <d v="2016-09-18T00:00:00"/>
    <n v="1"/>
    <n v="4"/>
    <d v="2016-09-22T00:00:00"/>
    <n v="1"/>
    <s v="Standard Class"/>
    <s v="Other"/>
    <n v="18"/>
    <n v="716"/>
    <n v="4"/>
    <s v="Apparel"/>
    <x v="0"/>
    <s v="Port Harcourt"/>
    <s v="Rivers"/>
    <m/>
    <s v="Nigeria"/>
    <s v="West Africa"/>
    <n v="18"/>
    <s v="Men's Footwear"/>
    <n v="403"/>
    <s v="Nike Men's CJ Elite 2 TD Football Cleat"/>
    <n v="129.9900055"/>
    <n v="110.80340837177086"/>
    <n v="1"/>
    <n v="2.5999999049999998"/>
    <n v="129.9900055"/>
    <n v="127.39000559499999"/>
    <s v="CASH"/>
    <s v="Cash Not Over 200"/>
  </r>
  <r>
    <n v="44485"/>
    <d v="2016-11-10T00:00:00"/>
    <n v="5"/>
    <n v="4"/>
    <d v="2016-11-16T00:00:00"/>
    <n v="1"/>
    <s v="Standard Class"/>
    <s v="Other"/>
    <n v="18"/>
    <n v="7393"/>
    <n v="4"/>
    <s v="Apparel"/>
    <x v="0"/>
    <s v="Johannesburg"/>
    <s v="Gauteng"/>
    <m/>
    <s v="South Africa"/>
    <s v="Southern Africa"/>
    <n v="18"/>
    <s v="Men's Footwear"/>
    <n v="403"/>
    <s v="Nike Men's CJ Elite 2 TD Football Cleat"/>
    <n v="129.9900055"/>
    <n v="110.80340837177086"/>
    <n v="1"/>
    <n v="3.9000000950000002"/>
    <n v="129.9900055"/>
    <n v="126.090005405"/>
    <s v="CASH"/>
    <s v="Cash Not Over 200"/>
  </r>
  <r>
    <n v="50213"/>
    <d v="2017-02-01T00:00:00"/>
    <n v="4"/>
    <n v="4"/>
    <d v="2017-02-07T00:00:00"/>
    <n v="0"/>
    <s v="Standard Class"/>
    <s v="Other"/>
    <n v="17"/>
    <n v="3405"/>
    <n v="4"/>
    <s v="Apparel"/>
    <x v="0"/>
    <s v="Minna"/>
    <s v="Niger"/>
    <m/>
    <s v="Nigeria"/>
    <s v="West Africa"/>
    <n v="17"/>
    <s v="Cleats"/>
    <n v="365"/>
    <s v="Perfect Fitness Perfect Rip Deck"/>
    <n v="59.990001679999999"/>
    <n v="54.488929209402009"/>
    <n v="1"/>
    <n v="1.7999999520000001"/>
    <n v="59.990001679999999"/>
    <n v="58.190001727999999"/>
    <s v="CASH"/>
    <s v="Cash Not Over 200"/>
  </r>
  <r>
    <n v="48622"/>
    <d v="2016-10-12T00:00:00"/>
    <n v="4"/>
    <n v="4"/>
    <d v="2016-10-18T00:00:00"/>
    <n v="0"/>
    <s v="Standard Class"/>
    <s v="Other"/>
    <n v="18"/>
    <n v="3150"/>
    <n v="4"/>
    <s v="Apparel"/>
    <x v="0"/>
    <s v="Kinshasa"/>
    <s v="Kinshasa"/>
    <m/>
    <s v="Democratic Republic of the Congo"/>
    <s v="Central Africa"/>
    <n v="18"/>
    <s v="Men's Footwear"/>
    <n v="403"/>
    <s v="Nike Men's CJ Elite 2 TD Football Cleat"/>
    <n v="129.9900055"/>
    <n v="110.80340837177086"/>
    <n v="1"/>
    <n v="5.1999998090000004"/>
    <n v="129.9900055"/>
    <n v="124.79000569099999"/>
    <s v="CASH"/>
    <s v="Cash Not Over 200"/>
  </r>
  <r>
    <n v="49172"/>
    <d v="2016-12-18T00:00:00"/>
    <n v="1"/>
    <n v="4"/>
    <d v="2016-12-22T00:00:00"/>
    <n v="0"/>
    <s v="Standard Class"/>
    <s v="Other"/>
    <n v="17"/>
    <n v="7687"/>
    <n v="4"/>
    <s v="Apparel"/>
    <x v="0"/>
    <s v="Constantina"/>
    <s v="Constantine"/>
    <m/>
    <s v="Algeria"/>
    <s v="North Africa"/>
    <n v="17"/>
    <s v="Cleats"/>
    <n v="365"/>
    <s v="Perfect Fitness Perfect Rip Deck"/>
    <n v="59.990001679999999"/>
    <n v="54.488929209402009"/>
    <n v="1"/>
    <n v="5.4000000950000002"/>
    <n v="59.990001679999999"/>
    <n v="54.590001584999996"/>
    <s v="CASH"/>
    <s v="Cash Not Over 200"/>
  </r>
  <r>
    <n v="46907"/>
    <d v="2016-11-15T00:00:00"/>
    <n v="3"/>
    <n v="4"/>
    <d v="2016-11-21T00:00:00"/>
    <n v="0"/>
    <s v="Standard Class"/>
    <s v="Other"/>
    <n v="18"/>
    <n v="2324"/>
    <n v="4"/>
    <s v="Apparel"/>
    <x v="0"/>
    <s v="Abakaliki"/>
    <s v="Ebonyi"/>
    <m/>
    <s v="Nigeria"/>
    <s v="West Africa"/>
    <n v="18"/>
    <s v="Men's Footwear"/>
    <n v="403"/>
    <s v="Nike Men's CJ Elite 2 TD Football Cleat"/>
    <n v="129.9900055"/>
    <n v="110.80340837177086"/>
    <n v="1"/>
    <n v="19.5"/>
    <n v="129.9900055"/>
    <n v="110.4900055"/>
    <s v="CASH"/>
    <s v="Cash Not Over 200"/>
  </r>
  <r>
    <n v="44485"/>
    <d v="2016-11-10T00:00:00"/>
    <n v="5"/>
    <n v="4"/>
    <d v="2016-11-16T00:00:00"/>
    <n v="1"/>
    <s v="Standard Class"/>
    <s v="Other"/>
    <n v="17"/>
    <n v="7393"/>
    <n v="4"/>
    <s v="Apparel"/>
    <x v="0"/>
    <s v="Johannesburg"/>
    <s v="Gauteng"/>
    <m/>
    <s v="South Africa"/>
    <s v="Southern Africa"/>
    <n v="17"/>
    <s v="Cleats"/>
    <n v="365"/>
    <s v="Perfect Fitness Perfect Rip Deck"/>
    <n v="59.990001679999999"/>
    <n v="54.488929209402009"/>
    <n v="1"/>
    <n v="9.6000003809999992"/>
    <n v="59.990001679999999"/>
    <n v="50.390001298999998"/>
    <s v="CASH"/>
    <s v="Cash Not Over 200"/>
  </r>
  <r>
    <n v="44027"/>
    <d v="2016-04-10T00:00:00"/>
    <n v="1"/>
    <n v="4"/>
    <d v="2016-04-14T00:00:00"/>
    <n v="0"/>
    <s v="Standard Class"/>
    <s v="Other"/>
    <n v="18"/>
    <n v="4594"/>
    <n v="4"/>
    <s v="Apparel"/>
    <x v="0"/>
    <s v="Kano"/>
    <s v="Kano"/>
    <m/>
    <s v="Nigeria"/>
    <s v="West Africa"/>
    <n v="18"/>
    <s v="Men's Footwear"/>
    <n v="403"/>
    <s v="Nike Men's CJ Elite 2 TD Football Cleat"/>
    <n v="129.9900055"/>
    <n v="110.80340837177086"/>
    <n v="1"/>
    <n v="20.799999239999998"/>
    <n v="129.9900055"/>
    <n v="109.19000625999999"/>
    <s v="CASH"/>
    <s v="Cash Not Over 200"/>
  </r>
  <r>
    <n v="43976"/>
    <d v="2016-03-10T00:00:00"/>
    <n v="5"/>
    <n v="4"/>
    <d v="2016-03-16T00:00:00"/>
    <n v="0"/>
    <s v="Standard Class"/>
    <s v="Other"/>
    <n v="18"/>
    <n v="1171"/>
    <n v="4"/>
    <s v="Apparel"/>
    <x v="0"/>
    <s v="Stellenbosch"/>
    <s v="Western Cape"/>
    <m/>
    <s v="South Africa"/>
    <s v="Southern Africa"/>
    <n v="18"/>
    <s v="Men's Footwear"/>
    <n v="403"/>
    <s v="Nike Men's CJ Elite 2 TD Football Cleat"/>
    <n v="129.9900055"/>
    <n v="110.80340837177086"/>
    <n v="1"/>
    <n v="22.100000380000001"/>
    <n v="129.9900055"/>
    <n v="107.89000512"/>
    <s v="CASH"/>
    <s v="Cash Not Over 200"/>
  </r>
  <r>
    <n v="41404"/>
    <d v="2016-08-27T00:00:00"/>
    <n v="7"/>
    <n v="4"/>
    <d v="2016-09-01T00:00:00"/>
    <n v="1"/>
    <s v="Standard Class"/>
    <s v="Other"/>
    <n v="18"/>
    <n v="2851"/>
    <n v="4"/>
    <s v="Apparel"/>
    <x v="0"/>
    <s v="Casablanca"/>
    <s v="Grand Casablanca"/>
    <m/>
    <s v="Morocco"/>
    <s v="North Africa"/>
    <n v="18"/>
    <s v="Men's Footwear"/>
    <n v="403"/>
    <s v="Nike Men's CJ Elite 2 TD Football Cleat"/>
    <n v="129.9900055"/>
    <n v="110.80340837177086"/>
    <n v="1"/>
    <n v="23.399999619999999"/>
    <n v="129.9900055"/>
    <n v="106.59000587999999"/>
    <s v="CASH"/>
    <s v="Cash Not Over 200"/>
  </r>
  <r>
    <n v="46725"/>
    <d v="2016-11-13T00:00:00"/>
    <n v="1"/>
    <n v="4"/>
    <d v="2016-11-17T00:00:00"/>
    <n v="1"/>
    <s v="Standard Class"/>
    <s v="Other"/>
    <n v="18"/>
    <n v="2431"/>
    <n v="4"/>
    <s v="Apparel"/>
    <x v="0"/>
    <s v="Kinshasa"/>
    <s v="Kinshasa"/>
    <m/>
    <s v="Democratic Republic of the Congo"/>
    <s v="Central Africa"/>
    <n v="18"/>
    <s v="Men's Footwear"/>
    <n v="403"/>
    <s v="Nike Men's CJ Elite 2 TD Football Cleat"/>
    <n v="129.9900055"/>
    <n v="110.80340837177086"/>
    <n v="1"/>
    <n v="32.5"/>
    <n v="129.9900055"/>
    <n v="97.490005499999995"/>
    <s v="CASH"/>
    <s v="Cash Not Over 200"/>
  </r>
  <r>
    <n v="41442"/>
    <d v="2016-08-27T00:00:00"/>
    <n v="7"/>
    <n v="4"/>
    <d v="2016-09-01T00:00:00"/>
    <n v="0"/>
    <s v="Standard Class"/>
    <s v="Other"/>
    <n v="17"/>
    <n v="223"/>
    <n v="4"/>
    <s v="Apparel"/>
    <x v="0"/>
    <s v="Abu Kabir"/>
    <s v="Eastern Province"/>
    <m/>
    <s v="Egypt"/>
    <s v="North Africa"/>
    <n v="17"/>
    <s v="Cleats"/>
    <n v="365"/>
    <s v="Perfect Fitness Perfect Rip Deck"/>
    <n v="59.990001679999999"/>
    <n v="54.488929209402009"/>
    <n v="1"/>
    <n v="15"/>
    <n v="59.990001679999999"/>
    <n v="44.990001679999999"/>
    <s v="CASH"/>
    <s v="Cash Not Over 200"/>
  </r>
  <r>
    <n v="41640"/>
    <d v="2016-08-30T00:00:00"/>
    <n v="3"/>
    <n v="4"/>
    <d v="2016-09-05T00:00:00"/>
    <n v="1"/>
    <s v="Standard Class"/>
    <s v="Other"/>
    <n v="18"/>
    <n v="9189"/>
    <n v="4"/>
    <s v="Apparel"/>
    <x v="0"/>
    <s v="Tangier"/>
    <s v="Tangier-Tétouan"/>
    <m/>
    <s v="Morocco"/>
    <s v="North Africa"/>
    <n v="18"/>
    <s v="Men's Footwear"/>
    <n v="403"/>
    <s v="Nike Men's CJ Elite 2 TD Football Cleat"/>
    <n v="129.9900055"/>
    <n v="110.80340837177086"/>
    <n v="1"/>
    <n v="32.5"/>
    <n v="129.9900055"/>
    <n v="97.490005499999995"/>
    <s v="CASH"/>
    <s v="Cash Not Over 200"/>
  </r>
  <r>
    <n v="50000"/>
    <d v="2016-12-30T00:00:00"/>
    <n v="6"/>
    <n v="4"/>
    <d v="2017-01-05T00:00:00"/>
    <n v="1"/>
    <s v="Standard Class"/>
    <s v="Other"/>
    <n v="17"/>
    <n v="6827"/>
    <n v="4"/>
    <s v="Apparel"/>
    <x v="0"/>
    <s v="Maseru"/>
    <s v="Maseru"/>
    <m/>
    <s v="Lesotho"/>
    <s v="Southern Africa"/>
    <n v="17"/>
    <s v="Cleats"/>
    <n v="365"/>
    <s v="Perfect Fitness Perfect Rip Deck"/>
    <n v="59.990001679999999"/>
    <n v="54.488929209402009"/>
    <n v="1"/>
    <n v="15"/>
    <n v="59.990001679999999"/>
    <n v="44.990001679999999"/>
    <s v="CASH"/>
    <s v="Cash Not Over 200"/>
  </r>
  <r>
    <n v="47908"/>
    <d v="2016-11-30T00:00:00"/>
    <n v="4"/>
    <n v="4"/>
    <d v="2016-12-06T00:00:00"/>
    <n v="0"/>
    <s v="Standard Class"/>
    <s v="Other"/>
    <n v="24"/>
    <n v="6944"/>
    <n v="5"/>
    <s v="Golf"/>
    <x v="0"/>
    <s v="Dakar"/>
    <s v="Dakar"/>
    <m/>
    <s v="Senegal"/>
    <s v="West Africa"/>
    <n v="24"/>
    <s v="Women's Apparel"/>
    <n v="502"/>
    <s v="Nike Men's Dri-FIT Victory Golf Polo"/>
    <n v="50"/>
    <n v="43.678035218757444"/>
    <n v="1"/>
    <n v="3.5"/>
    <n v="50"/>
    <n v="46.5"/>
    <s v="CASH"/>
    <s v="Cash Not Over 200"/>
  </r>
  <r>
    <n v="44485"/>
    <d v="2016-11-10T00:00:00"/>
    <n v="5"/>
    <n v="4"/>
    <d v="2016-11-16T00:00:00"/>
    <n v="1"/>
    <s v="Standard Class"/>
    <s v="Other"/>
    <n v="24"/>
    <n v="7393"/>
    <n v="5"/>
    <s v="Golf"/>
    <x v="0"/>
    <s v="Johannesburg"/>
    <s v="Gauteng"/>
    <m/>
    <s v="South Africa"/>
    <s v="Southern Africa"/>
    <n v="24"/>
    <s v="Women's Apparel"/>
    <n v="502"/>
    <s v="Nike Men's Dri-FIT Victory Golf Polo"/>
    <n v="50"/>
    <n v="43.678035218757444"/>
    <n v="1"/>
    <n v="6"/>
    <n v="50"/>
    <n v="44"/>
    <s v="CASH"/>
    <s v="Cash Not Over 200"/>
  </r>
  <r>
    <n v="41322"/>
    <d v="2016-08-26T00:00:00"/>
    <n v="6"/>
    <n v="4"/>
    <d v="2016-09-01T00:00:00"/>
    <n v="0"/>
    <s v="Standard Class"/>
    <s v="Other"/>
    <n v="37"/>
    <n v="2924"/>
    <n v="6"/>
    <s v="Outdoors"/>
    <x v="0"/>
    <s v="Soweto"/>
    <s v="Gauteng"/>
    <m/>
    <s v="South Africa"/>
    <s v="Southern Africa"/>
    <n v="37"/>
    <s v="Electronics"/>
    <n v="825"/>
    <s v="Bridgestone e6 Straight Distance NFL Tennesse"/>
    <n v="31.989999770000001"/>
    <n v="23.973333102666668"/>
    <n v="1"/>
    <n v="0.31999999299999998"/>
    <n v="31.989999770000001"/>
    <n v="31.669999777000001"/>
    <s v="CASH"/>
    <s v="Cash Not Over 200"/>
  </r>
  <r>
    <n v="50419"/>
    <d v="2017-05-01T00:00:00"/>
    <n v="2"/>
    <n v="4"/>
    <d v="2017-05-05T00:00:00"/>
    <n v="1"/>
    <s v="Standard Class"/>
    <s v="Other"/>
    <n v="40"/>
    <n v="3546"/>
    <n v="6"/>
    <s v="Outdoors"/>
    <x v="0"/>
    <s v="Antananarivo"/>
    <s v="Analamanga"/>
    <m/>
    <s v="Madagascar"/>
    <s v="East Africa"/>
    <n v="40"/>
    <s v="Accessories"/>
    <n v="897"/>
    <s v="Team Golf New England Patriots Putter Grip"/>
    <n v="24.989999770000001"/>
    <n v="31.600000078500003"/>
    <n v="1"/>
    <n v="2.25"/>
    <n v="24.989999770000001"/>
    <n v="22.739999770000001"/>
    <s v="CASH"/>
    <s v="Cash Not Over 200"/>
  </r>
  <r>
    <n v="50364"/>
    <d v="2017-05-01T00:00:00"/>
    <n v="2"/>
    <n v="4"/>
    <d v="2017-05-05T00:00:00"/>
    <n v="1"/>
    <s v="Standard Class"/>
    <s v="Other"/>
    <n v="43"/>
    <n v="9082"/>
    <n v="7"/>
    <s v="Fan Shop"/>
    <x v="0"/>
    <s v="Lagos"/>
    <s v="Lagos"/>
    <m/>
    <s v="Nigeria"/>
    <s v="West Africa"/>
    <n v="43"/>
    <s v="Camping &amp; Hiking"/>
    <n v="957"/>
    <s v="Diamondback Women's Serene Classic Comfort Bi"/>
    <n v="299.98001099999999"/>
    <n v="295.0300103351052"/>
    <n v="1"/>
    <n v="9"/>
    <n v="299.98001099999999"/>
    <n v="290.98001099999999"/>
    <s v="CASH"/>
    <s v="Cash Over 200"/>
  </r>
  <r>
    <n v="42920"/>
    <d v="2016-09-18T00:00:00"/>
    <n v="1"/>
    <n v="4"/>
    <d v="2016-09-22T00:00:00"/>
    <n v="1"/>
    <s v="Standard Class"/>
    <s v="Other"/>
    <n v="43"/>
    <n v="716"/>
    <n v="7"/>
    <s v="Fan Shop"/>
    <x v="0"/>
    <s v="Port Harcourt"/>
    <s v="Rivers"/>
    <m/>
    <s v="Nigeria"/>
    <s v="West Africa"/>
    <n v="43"/>
    <s v="Camping &amp; Hiking"/>
    <n v="957"/>
    <s v="Diamondback Women's Serene Classic Comfort Bi"/>
    <n v="299.98001099999999"/>
    <n v="295.0300103351052"/>
    <n v="1"/>
    <n v="12"/>
    <n v="299.98001099999999"/>
    <n v="287.98001099999999"/>
    <s v="CASH"/>
    <s v="Cash Over 200"/>
  </r>
  <r>
    <n v="47908"/>
    <d v="2016-11-30T00:00:00"/>
    <n v="4"/>
    <n v="4"/>
    <d v="2016-12-06T00:00:00"/>
    <n v="0"/>
    <s v="Standard Class"/>
    <s v="Other"/>
    <n v="43"/>
    <n v="6944"/>
    <n v="7"/>
    <s v="Fan Shop"/>
    <x v="0"/>
    <s v="Dakar"/>
    <s v="Dakar"/>
    <m/>
    <s v="Senegal"/>
    <s v="West Africa"/>
    <n v="43"/>
    <s v="Camping &amp; Hiking"/>
    <n v="957"/>
    <s v="Diamondback Women's Serene Classic Comfort Bi"/>
    <n v="299.98001099999999"/>
    <n v="295.0300103351052"/>
    <n v="1"/>
    <n v="21"/>
    <n v="299.98001099999999"/>
    <n v="278.98001099999999"/>
    <s v="CASH"/>
    <s v="Cash Over 200"/>
  </r>
  <r>
    <n v="46907"/>
    <d v="2016-11-15T00:00:00"/>
    <n v="3"/>
    <n v="4"/>
    <d v="2016-11-21T00:00:00"/>
    <n v="0"/>
    <s v="Standard Class"/>
    <s v="Other"/>
    <n v="43"/>
    <n v="2324"/>
    <n v="7"/>
    <s v="Fan Shop"/>
    <x v="0"/>
    <s v="Abakaliki"/>
    <s v="Ebonyi"/>
    <m/>
    <s v="Nigeria"/>
    <s v="West Africa"/>
    <n v="43"/>
    <s v="Camping &amp; Hiking"/>
    <n v="957"/>
    <s v="Diamondback Women's Serene Classic Comfort Bi"/>
    <n v="299.98001099999999"/>
    <n v="295.0300103351052"/>
    <n v="1"/>
    <n v="21"/>
    <n v="299.98001099999999"/>
    <n v="278.98001099999999"/>
    <s v="CASH"/>
    <s v="Cash Over 200"/>
  </r>
  <r>
    <n v="42712"/>
    <d v="2016-09-15T00:00:00"/>
    <n v="5"/>
    <n v="4"/>
    <d v="2016-09-21T00:00:00"/>
    <n v="0"/>
    <s v="Standard Class"/>
    <s v="Other"/>
    <n v="43"/>
    <n v="11782"/>
    <n v="7"/>
    <s v="Fan Shop"/>
    <x v="0"/>
    <s v="Antananarivo"/>
    <s v="Analamanga"/>
    <m/>
    <s v="Madagascar"/>
    <s v="East Africa"/>
    <n v="43"/>
    <s v="Camping &amp; Hiking"/>
    <n v="957"/>
    <s v="Diamondback Women's Serene Classic Comfort Bi"/>
    <n v="299.98001099999999"/>
    <n v="295.0300103351052"/>
    <n v="1"/>
    <n v="36"/>
    <n v="299.98001099999999"/>
    <n v="263.98001099999999"/>
    <s v="CASH"/>
    <s v="Cash Over 200"/>
  </r>
  <r>
    <n v="51110"/>
    <d v="2017-01-16T00:00:00"/>
    <n v="2"/>
    <n v="4"/>
    <d v="2017-01-20T00:00:00"/>
    <n v="1"/>
    <s v="Standard Class"/>
    <s v="Other"/>
    <n v="43"/>
    <n v="8511"/>
    <n v="7"/>
    <s v="Fan Shop"/>
    <x v="0"/>
    <s v="Dar es Salaam"/>
    <s v="Dar es Salaam"/>
    <m/>
    <s v="Tanzania"/>
    <s v="East Africa"/>
    <n v="43"/>
    <s v="Camping &amp; Hiking"/>
    <n v="957"/>
    <s v="Diamondback Women's Serene Classic Comfort Bi"/>
    <n v="299.98001099999999"/>
    <n v="295.0300103351052"/>
    <n v="1"/>
    <n v="39"/>
    <n v="299.98001099999999"/>
    <n v="260.98001099999999"/>
    <s v="CASH"/>
    <s v="Cash Over 200"/>
  </r>
  <r>
    <n v="41404"/>
    <d v="2016-08-27T00:00:00"/>
    <n v="7"/>
    <n v="4"/>
    <d v="2016-09-01T00:00:00"/>
    <n v="1"/>
    <s v="Standard Class"/>
    <s v="Other"/>
    <n v="43"/>
    <n v="2851"/>
    <n v="7"/>
    <s v="Fan Shop"/>
    <x v="0"/>
    <s v="Casablanca"/>
    <s v="Grand Casablanca"/>
    <m/>
    <s v="Morocco"/>
    <s v="North Africa"/>
    <n v="43"/>
    <s v="Camping &amp; Hiking"/>
    <n v="957"/>
    <s v="Diamondback Women's Serene Classic Comfort Bi"/>
    <n v="299.98001099999999"/>
    <n v="295.0300103351052"/>
    <n v="1"/>
    <n v="45"/>
    <n v="299.98001099999999"/>
    <n v="254.98001099999999"/>
    <s v="CASH"/>
    <s v="Cash Over 200"/>
  </r>
  <r>
    <n v="44485"/>
    <d v="2016-11-10T00:00:00"/>
    <n v="5"/>
    <n v="4"/>
    <d v="2016-11-16T00:00:00"/>
    <n v="1"/>
    <s v="Standard Class"/>
    <s v="Other"/>
    <n v="43"/>
    <n v="7393"/>
    <n v="7"/>
    <s v="Fan Shop"/>
    <x v="0"/>
    <s v="Johannesburg"/>
    <s v="Gauteng"/>
    <m/>
    <s v="South Africa"/>
    <s v="Southern Africa"/>
    <n v="43"/>
    <s v="Camping &amp; Hiking"/>
    <n v="957"/>
    <s v="Diamondback Women's Serene Classic Comfort Bi"/>
    <n v="299.98001099999999"/>
    <n v="295.0300103351052"/>
    <n v="1"/>
    <n v="51"/>
    <n v="299.98001099999999"/>
    <n v="248.98001099999999"/>
    <s v="CASH"/>
    <s v="Cash Over 200"/>
  </r>
  <r>
    <n v="45418"/>
    <d v="2016-10-24T00:00:00"/>
    <n v="2"/>
    <n v="4"/>
    <d v="2016-10-28T00:00:00"/>
    <n v="0"/>
    <s v="Standard Class"/>
    <s v="Other"/>
    <n v="43"/>
    <n v="9011"/>
    <n v="7"/>
    <s v="Fan Shop"/>
    <x v="0"/>
    <s v="Kampala"/>
    <s v="Kampala"/>
    <m/>
    <s v="Uganda"/>
    <s v="East Africa"/>
    <n v="43"/>
    <s v="Camping &amp; Hiking"/>
    <n v="957"/>
    <s v="Diamondback Women's Serene Classic Comfort Bi"/>
    <n v="299.98001099999999"/>
    <n v="295.0300103351052"/>
    <n v="1"/>
    <n v="54"/>
    <n v="299.98001099999999"/>
    <n v="245.98001099999999"/>
    <s v="CASH"/>
    <s v="Cash Over 200"/>
  </r>
  <r>
    <n v="45418"/>
    <d v="2016-10-24T00:00:00"/>
    <n v="2"/>
    <n v="4"/>
    <d v="2016-10-28T00:00:00"/>
    <n v="0"/>
    <s v="Standard Class"/>
    <s v="Other"/>
    <n v="43"/>
    <n v="9011"/>
    <n v="7"/>
    <s v="Fan Shop"/>
    <x v="0"/>
    <s v="Kampala"/>
    <s v="Kampala"/>
    <m/>
    <s v="Uganda"/>
    <s v="East Africa"/>
    <n v="43"/>
    <s v="Camping &amp; Hiking"/>
    <n v="957"/>
    <s v="Diamondback Women's Serene Classic Comfort Bi"/>
    <n v="299.98001099999999"/>
    <n v="295.0300103351052"/>
    <n v="1"/>
    <n v="60"/>
    <n v="299.98001099999999"/>
    <n v="239.98001099999999"/>
    <s v="CASH"/>
    <s v="Cash Over 200"/>
  </r>
  <r>
    <n v="46495"/>
    <d v="2016-09-11T00:00:00"/>
    <n v="1"/>
    <n v="1"/>
    <d v="2016-09-12T00:00:00"/>
    <n v="1"/>
    <s v="First Class"/>
    <s v="Other"/>
    <n v="18"/>
    <n v="10610"/>
    <n v="4"/>
    <s v="Apparel"/>
    <x v="0"/>
    <s v="Cape Town"/>
    <s v="Western Cape"/>
    <m/>
    <s v="South Africa"/>
    <s v="Southern Africa"/>
    <n v="18"/>
    <s v="Men's Footwear"/>
    <n v="403"/>
    <s v="Nike Men's CJ Elite 2 TD Football Cleat"/>
    <n v="129.9900055"/>
    <n v="110.80340837177086"/>
    <n v="1"/>
    <n v="5.1999998090000004"/>
    <n v="129.9900055"/>
    <n v="124.79000569099999"/>
    <s v="CASH"/>
    <s v="Cash Not Over 200"/>
  </r>
  <r>
    <n v="50236"/>
    <d v="2017-03-01T00:00:00"/>
    <n v="4"/>
    <n v="1"/>
    <d v="2017-03-02T00:00:00"/>
    <n v="1"/>
    <s v="First Class"/>
    <s v="Other"/>
    <n v="18"/>
    <n v="10046"/>
    <n v="4"/>
    <s v="Apparel"/>
    <x v="0"/>
    <s v="Fayún"/>
    <s v="Fayoum"/>
    <m/>
    <s v="Egypt"/>
    <s v="North Africa"/>
    <n v="18"/>
    <s v="Men's Footwear"/>
    <n v="403"/>
    <s v="Nike Men's CJ Elite 2 TD Football Cleat"/>
    <n v="129.9900055"/>
    <n v="110.80340837177086"/>
    <n v="1"/>
    <n v="7.1500000950000002"/>
    <n v="129.9900055"/>
    <n v="122.840005405"/>
    <s v="CASH"/>
    <s v="Cash Not Over 200"/>
  </r>
  <r>
    <n v="48978"/>
    <d v="2016-12-15T00:00:00"/>
    <n v="5"/>
    <n v="4"/>
    <d v="2016-12-21T00:00:00"/>
    <n v="0"/>
    <s v="Standard Class"/>
    <s v="Other"/>
    <n v="17"/>
    <n v="4429"/>
    <n v="4"/>
    <s v="Apparel"/>
    <x v="0"/>
    <s v="Edea"/>
    <s v="Littoral"/>
    <m/>
    <s v="Cameroon"/>
    <s v="Central Africa"/>
    <n v="17"/>
    <s v="Cleats"/>
    <n v="365"/>
    <s v="Perfect Fitness Perfect Rip Deck"/>
    <n v="59.990001679999999"/>
    <n v="54.488929209402009"/>
    <n v="3"/>
    <n v="0"/>
    <n v="179.97000503999999"/>
    <n v="179.97000503999999"/>
    <s v="TRANSFER"/>
    <s v="Non Cash Payment"/>
  </r>
  <r>
    <n v="50002"/>
    <d v="2016-12-30T00:00:00"/>
    <n v="6"/>
    <n v="4"/>
    <d v="2017-01-05T00:00:00"/>
    <n v="0"/>
    <s v="Standard Class"/>
    <s v="Other"/>
    <n v="17"/>
    <n v="8037"/>
    <n v="4"/>
    <s v="Apparel"/>
    <x v="0"/>
    <s v="Mogadishu"/>
    <s v="Benadir"/>
    <m/>
    <s v="Somalia"/>
    <s v="East Africa"/>
    <n v="17"/>
    <s v="Cleats"/>
    <n v="365"/>
    <s v="Perfect Fitness Perfect Rip Deck"/>
    <n v="59.990001679999999"/>
    <n v="54.488929209402009"/>
    <n v="3"/>
    <n v="16.200000760000002"/>
    <n v="179.97000503999999"/>
    <n v="163.77000427999999"/>
    <s v="TRANSFER"/>
    <s v="Non Cash Payment"/>
  </r>
  <r>
    <n v="50002"/>
    <d v="2016-12-30T00:00:00"/>
    <n v="6"/>
    <n v="4"/>
    <d v="2017-01-05T00:00:00"/>
    <n v="0"/>
    <s v="Standard Class"/>
    <s v="Other"/>
    <n v="17"/>
    <n v="8037"/>
    <n v="4"/>
    <s v="Apparel"/>
    <x v="0"/>
    <s v="Mogadishu"/>
    <s v="Benadir"/>
    <m/>
    <s v="Somalia"/>
    <s v="East Africa"/>
    <n v="17"/>
    <s v="Cleats"/>
    <n v="365"/>
    <s v="Perfect Fitness Perfect Rip Deck"/>
    <n v="59.990001679999999"/>
    <n v="54.488929209402009"/>
    <n v="3"/>
    <n v="18"/>
    <n v="179.97000503999999"/>
    <n v="161.97000503999999"/>
    <s v="TRANSFER"/>
    <s v="Non Cash Payment"/>
  </r>
  <r>
    <n v="47208"/>
    <d v="2016-11-20T00:00:00"/>
    <n v="1"/>
    <n v="4"/>
    <d v="2016-11-24T00:00:00"/>
    <n v="0"/>
    <s v="Standard Class"/>
    <s v="Other"/>
    <n v="24"/>
    <n v="9352"/>
    <n v="5"/>
    <s v="Golf"/>
    <x v="0"/>
    <s v="Minna"/>
    <s v="Niger"/>
    <m/>
    <s v="Nigeria"/>
    <s v="West Africa"/>
    <n v="24"/>
    <s v="Women's Apparel"/>
    <n v="502"/>
    <s v="Nike Men's Dri-FIT Victory Golf Polo"/>
    <n v="50"/>
    <n v="43.678035218757444"/>
    <n v="3"/>
    <n v="10.5"/>
    <n v="150"/>
    <n v="139.5"/>
    <s v="TRANSFER"/>
    <s v="Non Cash Payment"/>
  </r>
  <r>
    <n v="43689"/>
    <d v="2016-09-29T00:00:00"/>
    <n v="5"/>
    <n v="4"/>
    <d v="2016-10-05T00:00:00"/>
    <n v="1"/>
    <s v="Standard Class"/>
    <s v="Other"/>
    <n v="9"/>
    <n v="10081"/>
    <n v="3"/>
    <s v="Footwear"/>
    <x v="0"/>
    <s v="Pretoria"/>
    <s v="Gauteng"/>
    <m/>
    <s v="South Africa"/>
    <s v="Southern Africa"/>
    <n v="9"/>
    <s v="Cardio Equipment"/>
    <n v="191"/>
    <s v="Nike Men's Free 5.0+ Running Shoe"/>
    <n v="99.989997860000003"/>
    <n v="95.114003926871064"/>
    <n v="3"/>
    <n v="48"/>
    <n v="299.96999357999999"/>
    <n v="251.96999357999999"/>
    <s v="TRANSFER"/>
    <s v="Non Cash Payment"/>
  </r>
  <r>
    <n v="43681"/>
    <d v="2016-09-29T00:00:00"/>
    <n v="5"/>
    <n v="4"/>
    <d v="2016-10-05T00:00:00"/>
    <n v="0"/>
    <s v="Standard Class"/>
    <s v="Other"/>
    <n v="9"/>
    <n v="9432"/>
    <n v="3"/>
    <s v="Footwear"/>
    <x v="0"/>
    <s v="Cairo"/>
    <s v="Cairo"/>
    <m/>
    <s v="Egypt"/>
    <s v="North Africa"/>
    <n v="9"/>
    <s v="Cardio Equipment"/>
    <n v="191"/>
    <s v="Nike Men's Free 5.0+ Running Shoe"/>
    <n v="99.989997860000003"/>
    <n v="95.114003926871064"/>
    <n v="3"/>
    <n v="50.990001679999999"/>
    <n v="299.96999357999999"/>
    <n v="248.97999189999999"/>
    <s v="TRANSFER"/>
    <s v="Non Cash Payment"/>
  </r>
  <r>
    <n v="44895"/>
    <d v="2016-10-17T00:00:00"/>
    <n v="2"/>
    <n v="4"/>
    <d v="2016-10-21T00:00:00"/>
    <n v="1"/>
    <s v="Standard Class"/>
    <s v="Other"/>
    <n v="17"/>
    <n v="695"/>
    <n v="4"/>
    <s v="Apparel"/>
    <x v="0"/>
    <s v="Chitungwiza"/>
    <s v="Harare"/>
    <m/>
    <s v="Zimbabwe"/>
    <s v="East Africa"/>
    <n v="17"/>
    <s v="Cleats"/>
    <n v="365"/>
    <s v="Perfect Fitness Perfect Rip Deck"/>
    <n v="59.990001679999999"/>
    <n v="54.488929209402009"/>
    <n v="3"/>
    <n v="0"/>
    <n v="179.97000503999999"/>
    <n v="179.97000503999999"/>
    <s v="TRANSFER"/>
    <s v="Non Cash Payment"/>
  </r>
  <r>
    <n v="50365"/>
    <d v="2017-05-01T00:00:00"/>
    <n v="2"/>
    <n v="4"/>
    <d v="2017-05-05T00:00:00"/>
    <n v="1"/>
    <s v="Standard Class"/>
    <s v="Other"/>
    <n v="17"/>
    <n v="9511"/>
    <n v="4"/>
    <s v="Apparel"/>
    <x v="0"/>
    <s v="Lagos"/>
    <s v="Lagos"/>
    <m/>
    <s v="Nigeria"/>
    <s v="West Africa"/>
    <n v="17"/>
    <s v="Cleats"/>
    <n v="365"/>
    <s v="Perfect Fitness Perfect Rip Deck"/>
    <n v="59.990001679999999"/>
    <n v="54.488929209402009"/>
    <n v="3"/>
    <n v="0"/>
    <n v="179.97000503999999"/>
    <n v="179.97000503999999"/>
    <s v="TRANSFER"/>
    <s v="Non Cash Payment"/>
  </r>
  <r>
    <n v="43908"/>
    <d v="2016-02-10T00:00:00"/>
    <n v="4"/>
    <n v="4"/>
    <d v="2016-02-16T00:00:00"/>
    <n v="0"/>
    <s v="Standard Class"/>
    <s v="Other"/>
    <n v="17"/>
    <n v="2035"/>
    <n v="4"/>
    <s v="Apparel"/>
    <x v="0"/>
    <s v="Harare"/>
    <s v="Harare"/>
    <m/>
    <s v="Zimbabwe"/>
    <s v="East Africa"/>
    <n v="17"/>
    <s v="Cleats"/>
    <n v="365"/>
    <s v="Perfect Fitness Perfect Rip Deck"/>
    <n v="59.990001679999999"/>
    <n v="54.488929209402009"/>
    <n v="3"/>
    <n v="23.399999619999999"/>
    <n v="179.97000503999999"/>
    <n v="156.57000542"/>
    <s v="TRANSFER"/>
    <s v="Non Cash Payment"/>
  </r>
  <r>
    <n v="50437"/>
    <d v="2017-06-01T00:00:00"/>
    <n v="5"/>
    <n v="4"/>
    <d v="2017-06-07T00:00:00"/>
    <n v="0"/>
    <s v="Standard Class"/>
    <s v="Other"/>
    <n v="26"/>
    <n v="6492"/>
    <n v="5"/>
    <s v="Golf"/>
    <x v="0"/>
    <s v="Khouribga"/>
    <s v="Chukotka Autonomous Okrug"/>
    <m/>
    <s v="Morocco"/>
    <s v="North Africa"/>
    <n v="26"/>
    <s v="Girls' Apparel"/>
    <n v="567"/>
    <s v="adidas Men's Germany Black Crest Away Tee"/>
    <n v="25"/>
    <n v="17.922466723766668"/>
    <n v="3"/>
    <n v="2.25"/>
    <n v="75"/>
    <n v="72.75"/>
    <s v="TRANSFER"/>
    <s v="Non Cash Payment"/>
  </r>
  <r>
    <n v="50566"/>
    <d v="2017-08-01T00:00:00"/>
    <n v="3"/>
    <n v="4"/>
    <d v="2017-08-07T00:00:00"/>
    <n v="0"/>
    <s v="Standard Class"/>
    <s v="Other"/>
    <n v="24"/>
    <n v="9112"/>
    <n v="5"/>
    <s v="Golf"/>
    <x v="0"/>
    <s v="Kinshasa"/>
    <s v="Kinshasa"/>
    <m/>
    <s v="Democratic Republic of the Congo"/>
    <s v="Central Africa"/>
    <n v="24"/>
    <s v="Women's Apparel"/>
    <n v="502"/>
    <s v="Nike Men's Dri-FIT Victory Golf Polo"/>
    <n v="50"/>
    <n v="43.678035218757444"/>
    <n v="3"/>
    <n v="8.25"/>
    <n v="150"/>
    <n v="141.75"/>
    <s v="TRANSFER"/>
    <s v="Non Cash Payment"/>
  </r>
  <r>
    <n v="47468"/>
    <d v="2016-11-23T00:00:00"/>
    <n v="4"/>
    <n v="4"/>
    <d v="2016-11-29T00:00:00"/>
    <n v="0"/>
    <s v="Standard Class"/>
    <s v="Other"/>
    <n v="24"/>
    <n v="7532"/>
    <n v="5"/>
    <s v="Golf"/>
    <x v="0"/>
    <s v="Lubumbashi"/>
    <s v="Katanga"/>
    <m/>
    <s v="Democratic Republic of the Congo"/>
    <s v="Central Africa"/>
    <n v="24"/>
    <s v="Women's Apparel"/>
    <n v="502"/>
    <s v="Nike Men's Dri-FIT Victory Golf Polo"/>
    <n v="50"/>
    <n v="43.678035218757444"/>
    <n v="3"/>
    <n v="22.5"/>
    <n v="150"/>
    <n v="127.5"/>
    <s v="TRANSFER"/>
    <s v="Non Cash Payment"/>
  </r>
  <r>
    <n v="43689"/>
    <d v="2016-09-29T00:00:00"/>
    <n v="5"/>
    <n v="4"/>
    <d v="2016-10-05T00:00:00"/>
    <n v="1"/>
    <s v="Standard Class"/>
    <s v="Other"/>
    <n v="29"/>
    <n v="10081"/>
    <n v="5"/>
    <s v="Golf"/>
    <x v="0"/>
    <s v="Pretoria"/>
    <s v="Gauteng"/>
    <m/>
    <s v="South Africa"/>
    <s v="Southern Africa"/>
    <n v="29"/>
    <s v="Shop By Sport"/>
    <n v="627"/>
    <s v="Under Armour Girls' Toddler Spine Surge Runni"/>
    <n v="39.990001679999999"/>
    <n v="34.198098313835338"/>
    <n v="3"/>
    <n v="20.38999939"/>
    <n v="119.97000503999999"/>
    <n v="99.58000564999999"/>
    <s v="TRANSFER"/>
    <s v="Non Cash Payment"/>
  </r>
  <r>
    <n v="49528"/>
    <d v="2016-12-23T00:00:00"/>
    <n v="6"/>
    <n v="4"/>
    <d v="2016-12-29T00:00:00"/>
    <n v="0"/>
    <s v="Standard Class"/>
    <s v="Other"/>
    <n v="9"/>
    <n v="6950"/>
    <n v="3"/>
    <s v="Footwear"/>
    <x v="0"/>
    <s v="Annaba"/>
    <s v="Annaba"/>
    <m/>
    <s v="Algeria"/>
    <s v="North Africa"/>
    <n v="9"/>
    <s v="Cardio Equipment"/>
    <n v="191"/>
    <s v="Nike Men's Free 5.0+ Running Shoe"/>
    <n v="99.989997860000003"/>
    <n v="95.114003926871064"/>
    <n v="3"/>
    <n v="39"/>
    <n v="299.96999357999999"/>
    <n v="260.96999357999999"/>
    <s v="TRANSFER"/>
    <s v="Non Cash Payment"/>
  </r>
  <r>
    <n v="44474"/>
    <d v="2016-11-10T00:00:00"/>
    <n v="5"/>
    <n v="4"/>
    <d v="2016-11-16T00:00:00"/>
    <n v="1"/>
    <s v="Standard Class"/>
    <s v="Other"/>
    <n v="9"/>
    <n v="4830"/>
    <n v="3"/>
    <s v="Footwear"/>
    <x v="0"/>
    <s v="Djougou"/>
    <s v="Donga"/>
    <m/>
    <s v="Benin"/>
    <s v="West Africa"/>
    <n v="9"/>
    <s v="Cardio Equipment"/>
    <n v="191"/>
    <s v="Nike Men's Free 5.0+ Running Shoe"/>
    <n v="99.989997860000003"/>
    <n v="95.114003926871064"/>
    <n v="3"/>
    <n v="53.990001679999999"/>
    <n v="299.96999357999999"/>
    <n v="245.97999189999999"/>
    <s v="TRANSFER"/>
    <s v="Non Cash Payment"/>
  </r>
  <r>
    <n v="41832"/>
    <d v="2016-02-09T00:00:00"/>
    <n v="3"/>
    <n v="4"/>
    <d v="2016-02-15T00:00:00"/>
    <n v="0"/>
    <s v="Standard Class"/>
    <s v="Other"/>
    <n v="17"/>
    <n v="11797"/>
    <n v="4"/>
    <s v="Apparel"/>
    <x v="0"/>
    <s v="Pretoria"/>
    <s v="Gauteng"/>
    <m/>
    <s v="South Africa"/>
    <s v="Southern Africa"/>
    <n v="17"/>
    <s v="Cleats"/>
    <n v="365"/>
    <s v="Perfect Fitness Perfect Rip Deck"/>
    <n v="59.990001679999999"/>
    <n v="54.488929209402009"/>
    <n v="3"/>
    <n v="21.600000380000001"/>
    <n v="179.97000503999999"/>
    <n v="158.37000465999998"/>
    <s v="TRANSFER"/>
    <s v="Non Cash Payment"/>
  </r>
  <r>
    <n v="49765"/>
    <d v="2016-12-27T00:00:00"/>
    <n v="3"/>
    <n v="4"/>
    <d v="2017-01-02T00:00:00"/>
    <n v="1"/>
    <s v="Standard Class"/>
    <s v="Other"/>
    <n v="17"/>
    <n v="6967"/>
    <n v="4"/>
    <s v="Apparel"/>
    <x v="0"/>
    <s v="Keren"/>
    <s v="Anseba"/>
    <m/>
    <s v="Eritrea"/>
    <s v="East Africa"/>
    <n v="17"/>
    <s v="Cleats"/>
    <n v="365"/>
    <s v="Perfect Fitness Perfect Rip Deck"/>
    <n v="59.990001679999999"/>
    <n v="54.488929209402009"/>
    <n v="3"/>
    <n v="23.399999619999999"/>
    <n v="179.97000503999999"/>
    <n v="156.57000542"/>
    <s v="TRANSFER"/>
    <s v="Non Cash Payment"/>
  </r>
  <r>
    <n v="42885"/>
    <d v="2016-09-18T00:00:00"/>
    <n v="1"/>
    <n v="4"/>
    <d v="2016-09-22T00:00:00"/>
    <n v="1"/>
    <s v="Standard Class"/>
    <s v="Other"/>
    <n v="17"/>
    <n v="2891"/>
    <n v="4"/>
    <s v="Apparel"/>
    <x v="0"/>
    <s v="Kinshasa"/>
    <s v="Kinshasa"/>
    <m/>
    <s v="Democratic Republic of the Congo"/>
    <s v="Central Africa"/>
    <n v="17"/>
    <s v="Cleats"/>
    <n v="365"/>
    <s v="Perfect Fitness Perfect Rip Deck"/>
    <n v="59.990001679999999"/>
    <n v="54.488929209402009"/>
    <n v="3"/>
    <n v="27"/>
    <n v="179.97000503999999"/>
    <n v="152.97000503999999"/>
    <s v="TRANSFER"/>
    <s v="Non Cash Payment"/>
  </r>
  <r>
    <n v="50620"/>
    <d v="2017-08-01T00:00:00"/>
    <n v="3"/>
    <n v="4"/>
    <d v="2017-08-07T00:00:00"/>
    <n v="1"/>
    <s v="Standard Class"/>
    <s v="Other"/>
    <n v="17"/>
    <n v="9345"/>
    <n v="4"/>
    <s v="Apparel"/>
    <x v="0"/>
    <s v="Kinshasa"/>
    <s v="Kinshasa"/>
    <m/>
    <s v="Democratic Republic of the Congo"/>
    <s v="Central Africa"/>
    <n v="17"/>
    <s v="Cleats"/>
    <n v="365"/>
    <s v="Perfect Fitness Perfect Rip Deck"/>
    <n v="59.990001679999999"/>
    <n v="54.488929209402009"/>
    <n v="3"/>
    <n v="27"/>
    <n v="179.97000503999999"/>
    <n v="152.97000503999999"/>
    <s v="TRANSFER"/>
    <s v="Non Cash Payment"/>
  </r>
  <r>
    <n v="50620"/>
    <d v="2017-08-01T00:00:00"/>
    <n v="3"/>
    <n v="4"/>
    <d v="2017-08-07T00:00:00"/>
    <n v="1"/>
    <s v="Standard Class"/>
    <s v="Other"/>
    <n v="17"/>
    <n v="9345"/>
    <n v="4"/>
    <s v="Apparel"/>
    <x v="0"/>
    <s v="Kinshasa"/>
    <s v="Kinshasa"/>
    <m/>
    <s v="Democratic Republic of the Congo"/>
    <s v="Central Africa"/>
    <n v="17"/>
    <s v="Cleats"/>
    <n v="365"/>
    <s v="Perfect Fitness Perfect Rip Deck"/>
    <n v="59.990001679999999"/>
    <n v="54.488929209402009"/>
    <n v="3"/>
    <n v="28.799999239999998"/>
    <n v="179.97000503999999"/>
    <n v="151.17000579999998"/>
    <s v="TRANSFER"/>
    <s v="Non Cash Payment"/>
  </r>
  <r>
    <n v="46636"/>
    <d v="2016-11-11T00:00:00"/>
    <n v="6"/>
    <n v="4"/>
    <d v="2016-11-17T00:00:00"/>
    <n v="0"/>
    <s v="Standard Class"/>
    <s v="Other"/>
    <n v="17"/>
    <n v="3306"/>
    <n v="4"/>
    <s v="Apparel"/>
    <x v="0"/>
    <s v="Kinshasa"/>
    <s v="Kinshasa"/>
    <m/>
    <s v="Democratic Republic of the Congo"/>
    <s v="Central Africa"/>
    <n v="17"/>
    <s v="Cleats"/>
    <n v="365"/>
    <s v="Perfect Fitness Perfect Rip Deck"/>
    <n v="59.990001679999999"/>
    <n v="54.488929209402009"/>
    <n v="3"/>
    <n v="32.38999939"/>
    <n v="179.97000503999999"/>
    <n v="147.58000564999998"/>
    <s v="TRANSFER"/>
    <s v="Non Cash Payment"/>
  </r>
  <r>
    <n v="43268"/>
    <d v="2016-09-23T00:00:00"/>
    <n v="6"/>
    <n v="4"/>
    <d v="2016-09-29T00:00:00"/>
    <n v="0"/>
    <s v="Standard Class"/>
    <s v="Other"/>
    <n v="24"/>
    <n v="6670"/>
    <n v="5"/>
    <s v="Golf"/>
    <x v="0"/>
    <s v="Wad Madani"/>
    <s v="Gezira"/>
    <m/>
    <s v="Sudan"/>
    <s v="North Africa"/>
    <n v="24"/>
    <s v="Women's Apparel"/>
    <n v="502"/>
    <s v="Nike Men's Dri-FIT Victory Golf Polo"/>
    <n v="50"/>
    <n v="43.678035218757444"/>
    <n v="3"/>
    <n v="6"/>
    <n v="150"/>
    <n v="144"/>
    <s v="TRANSFER"/>
    <s v="Non Cash Payment"/>
  </r>
  <r>
    <n v="48208"/>
    <d v="2016-04-12T00:00:00"/>
    <n v="3"/>
    <n v="4"/>
    <d v="2016-04-18T00:00:00"/>
    <n v="0"/>
    <s v="Standard Class"/>
    <s v="Other"/>
    <n v="29"/>
    <n v="9723"/>
    <n v="5"/>
    <s v="Golf"/>
    <x v="0"/>
    <s v="Marrakech"/>
    <s v="Marrakech-Tensift-Al Haouz"/>
    <m/>
    <s v="Morocco"/>
    <s v="North Africa"/>
    <n v="29"/>
    <s v="Shop By Sport"/>
    <n v="627"/>
    <s v="Under Armour Girls' Toddler Spine Surge Runni"/>
    <n v="39.990001679999999"/>
    <n v="34.198098313835338"/>
    <n v="3"/>
    <n v="6.5999999049999998"/>
    <n v="119.97000503999999"/>
    <n v="113.37000513499999"/>
    <s v="TRANSFER"/>
    <s v="Non Cash Payment"/>
  </r>
  <r>
    <n v="43157"/>
    <d v="2016-09-21T00:00:00"/>
    <n v="4"/>
    <n v="4"/>
    <d v="2016-09-27T00:00:00"/>
    <n v="0"/>
    <s v="Standard Class"/>
    <s v="Other"/>
    <n v="24"/>
    <n v="1662"/>
    <n v="5"/>
    <s v="Golf"/>
    <x v="0"/>
    <s v="Ouagadougou"/>
    <s v="Centro"/>
    <m/>
    <s v="Burkina Faso"/>
    <s v="West Africa"/>
    <n v="24"/>
    <s v="Women's Apparel"/>
    <n v="502"/>
    <s v="Nike Men's Dri-FIT Victory Golf Polo"/>
    <n v="50"/>
    <n v="43.678035218757444"/>
    <n v="3"/>
    <n v="10.5"/>
    <n v="150"/>
    <n v="139.5"/>
    <s v="TRANSFER"/>
    <s v="Non Cash Payment"/>
  </r>
  <r>
    <n v="48018"/>
    <d v="2016-01-12T00:00:00"/>
    <n v="3"/>
    <n v="4"/>
    <d v="2016-01-18T00:00:00"/>
    <n v="0"/>
    <s v="Standard Class"/>
    <s v="Other"/>
    <n v="24"/>
    <n v="2709"/>
    <n v="5"/>
    <s v="Golf"/>
    <x v="0"/>
    <s v="Harare"/>
    <s v="Harare"/>
    <m/>
    <s v="Zimbabwe"/>
    <s v="East Africa"/>
    <n v="24"/>
    <s v="Women's Apparel"/>
    <n v="502"/>
    <s v="Nike Men's Dri-FIT Victory Golf Polo"/>
    <n v="50"/>
    <n v="43.678035218757444"/>
    <n v="3"/>
    <n v="24"/>
    <n v="150"/>
    <n v="126"/>
    <s v="TRANSFER"/>
    <s v="Non Cash Payment"/>
  </r>
  <r>
    <n v="46870"/>
    <d v="2016-11-15T00:00:00"/>
    <n v="3"/>
    <n v="4"/>
    <d v="2016-11-21T00:00:00"/>
    <n v="1"/>
    <s v="Standard Class"/>
    <s v="Other"/>
    <n v="29"/>
    <n v="12101"/>
    <n v="5"/>
    <s v="Golf"/>
    <x v="0"/>
    <s v="Bandundu"/>
    <s v="Bandundu"/>
    <m/>
    <s v="Democratic Republic of the Congo"/>
    <s v="Central Africa"/>
    <n v="29"/>
    <s v="Shop By Sport"/>
    <n v="627"/>
    <s v="Under Armour Girls' Toddler Spine Surge Runni"/>
    <n v="39.990001679999999"/>
    <n v="34.198098313835338"/>
    <n v="3"/>
    <n v="20.38999939"/>
    <n v="119.97000503999999"/>
    <n v="99.58000564999999"/>
    <s v="TRANSFER"/>
    <s v="Non Cash Payment"/>
  </r>
  <r>
    <n v="45611"/>
    <d v="2016-10-27T00:00:00"/>
    <n v="5"/>
    <n v="4"/>
    <d v="2016-11-02T00:00:00"/>
    <n v="0"/>
    <s v="Standard Class"/>
    <s v="Other"/>
    <n v="24"/>
    <n v="8078"/>
    <n v="5"/>
    <s v="Golf"/>
    <x v="0"/>
    <s v="Casablanca"/>
    <s v="Grand Casablanca"/>
    <m/>
    <s v="Morocco"/>
    <s v="North Africa"/>
    <n v="24"/>
    <s v="Women's Apparel"/>
    <n v="502"/>
    <s v="Nike Men's Dri-FIT Victory Golf Polo"/>
    <n v="50"/>
    <n v="43.678035218757444"/>
    <n v="3"/>
    <n v="25.5"/>
    <n v="150"/>
    <n v="124.5"/>
    <s v="TRANSFER"/>
    <s v="Non Cash Payment"/>
  </r>
  <r>
    <n v="42885"/>
    <d v="2016-09-18T00:00:00"/>
    <n v="1"/>
    <n v="4"/>
    <d v="2016-09-22T00:00:00"/>
    <n v="1"/>
    <s v="Standard Class"/>
    <s v="Other"/>
    <n v="41"/>
    <n v="2891"/>
    <n v="6"/>
    <s v="Outdoors"/>
    <x v="0"/>
    <s v="Kinshasa"/>
    <s v="Kinshasa"/>
    <m/>
    <s v="Democratic Republic of the Congo"/>
    <s v="Central Africa"/>
    <n v="41"/>
    <s v="Trade-In"/>
    <n v="917"/>
    <s v="Glove It Women's Mod Oval 3-Zip Carry All Gol"/>
    <n v="21.989999770000001"/>
    <n v="20.391999720066668"/>
    <n v="3"/>
    <n v="4.6199998860000004"/>
    <n v="65.969999310000006"/>
    <n v="61.349999424000004"/>
    <s v="TRANSFER"/>
    <s v="Non Cash Payment"/>
  </r>
  <r>
    <n v="51248"/>
    <d v="2017-01-18T00:00:00"/>
    <n v="4"/>
    <n v="4"/>
    <d v="2017-01-24T00:00:00"/>
    <n v="0"/>
    <s v="Standard Class"/>
    <s v="Other"/>
    <n v="9"/>
    <n v="2540"/>
    <n v="3"/>
    <s v="Footwear"/>
    <x v="0"/>
    <s v="Casablanca"/>
    <s v="Grand Casablanca"/>
    <m/>
    <s v="Morocco"/>
    <s v="North Africa"/>
    <n v="9"/>
    <s v="Cardio Equipment"/>
    <n v="191"/>
    <s v="Nike Men's Free 5.0+ Running Shoe"/>
    <n v="99.989997860000003"/>
    <n v="95.114003926871064"/>
    <n v="3"/>
    <n v="45"/>
    <n v="299.96999357999999"/>
    <n v="254.96999357999999"/>
    <s v="TRANSFER"/>
    <s v="Non Cash Payment"/>
  </r>
  <r>
    <n v="48163"/>
    <d v="2016-04-12T00:00:00"/>
    <n v="3"/>
    <n v="4"/>
    <d v="2016-04-18T00:00:00"/>
    <n v="0"/>
    <s v="Standard Class"/>
    <s v="Other"/>
    <n v="17"/>
    <n v="4329"/>
    <n v="4"/>
    <s v="Apparel"/>
    <x v="0"/>
    <s v="Dakar"/>
    <s v="Dakar"/>
    <m/>
    <s v="Senegal"/>
    <s v="West Africa"/>
    <n v="17"/>
    <s v="Cleats"/>
    <n v="365"/>
    <s v="Perfect Fitness Perfect Rip Deck"/>
    <n v="59.990001679999999"/>
    <n v="54.488929209402009"/>
    <n v="3"/>
    <n v="7.1999998090000004"/>
    <n v="179.97000503999999"/>
    <n v="172.770005231"/>
    <s v="TRANSFER"/>
    <s v="Non Cash Payment"/>
  </r>
  <r>
    <n v="41569"/>
    <d v="2016-08-29T00:00:00"/>
    <n v="2"/>
    <n v="4"/>
    <d v="2016-09-02T00:00:00"/>
    <n v="0"/>
    <s v="Standard Class"/>
    <s v="Other"/>
    <n v="17"/>
    <n v="8841"/>
    <n v="4"/>
    <s v="Apparel"/>
    <x v="0"/>
    <s v="Alexandria"/>
    <s v="Alexandria"/>
    <m/>
    <s v="Egypt"/>
    <s v="North Africa"/>
    <n v="17"/>
    <s v="Cleats"/>
    <n v="365"/>
    <s v="Perfect Fitness Perfect Rip Deck"/>
    <n v="59.990001679999999"/>
    <n v="54.488929209402009"/>
    <n v="3"/>
    <n v="9"/>
    <n v="179.97000503999999"/>
    <n v="170.97000503999999"/>
    <s v="TRANSFER"/>
    <s v="Non Cash Payment"/>
  </r>
  <r>
    <n v="51255"/>
    <d v="2017-01-18T00:00:00"/>
    <n v="4"/>
    <n v="4"/>
    <d v="2017-01-24T00:00:00"/>
    <n v="1"/>
    <s v="Standard Class"/>
    <s v="Other"/>
    <n v="7"/>
    <n v="6248"/>
    <n v="2"/>
    <s v="Fitness"/>
    <x v="0"/>
    <s v="Abidjan"/>
    <s v="Lagunes"/>
    <m/>
    <s v="Ivory Coast"/>
    <s v="West Africa"/>
    <n v="7"/>
    <s v="Hockey"/>
    <n v="135"/>
    <s v="Nike Dri-FIT Crew Sock 6 Pack"/>
    <n v="22"/>
    <n v="19.656208341820829"/>
    <n v="4"/>
    <n v="6.1599998469999999"/>
    <n v="88"/>
    <n v="81.840000153000005"/>
    <s v="CASH"/>
    <s v="Cash Not Over 200"/>
  </r>
  <r>
    <n v="50813"/>
    <d v="2017-11-01T00:00:00"/>
    <n v="4"/>
    <n v="2"/>
    <d v="2017-11-03T00:00:00"/>
    <n v="1"/>
    <s v="Second Class"/>
    <s v="Other"/>
    <n v="7"/>
    <n v="7832"/>
    <n v="2"/>
    <s v="Fitness"/>
    <x v="0"/>
    <s v="Lomé"/>
    <s v="Maritime"/>
    <m/>
    <s v="Togo"/>
    <s v="West Africa"/>
    <n v="7"/>
    <s v="Hockey"/>
    <n v="135"/>
    <s v="Nike Dri-FIT Crew Sock 6 Pack"/>
    <n v="22"/>
    <n v="19.656208341820829"/>
    <n v="1"/>
    <n v="2.8599998950000001"/>
    <n v="22"/>
    <n v="19.140000104999999"/>
    <s v="DEBIT"/>
    <s v="Non Cash Payment"/>
  </r>
  <r>
    <n v="50607"/>
    <d v="2017-08-01T00:00:00"/>
    <n v="3"/>
    <n v="4"/>
    <d v="2017-08-07T00:00:00"/>
    <n v="0"/>
    <s v="Standard Class"/>
    <s v="Other"/>
    <n v="7"/>
    <n v="1944"/>
    <n v="2"/>
    <s v="Fitness"/>
    <x v="0"/>
    <s v="Porto-Novo"/>
    <s v="Ouémé"/>
    <m/>
    <s v="Benin"/>
    <s v="West Africa"/>
    <n v="7"/>
    <s v="Hockey"/>
    <n v="135"/>
    <s v="Nike Dri-FIT Crew Sock 6 Pack"/>
    <n v="22"/>
    <n v="19.656208341820829"/>
    <n v="5"/>
    <n v="7.6999998090000004"/>
    <n v="110"/>
    <n v="102.300000191"/>
    <s v="CASH"/>
    <s v="Cash Not Over 200"/>
  </r>
  <r>
    <n v="49413"/>
    <d v="2016-12-22T00:00:00"/>
    <n v="5"/>
    <n v="1"/>
    <d v="2016-12-23T00:00:00"/>
    <n v="1"/>
    <s v="First Class"/>
    <s v="Other"/>
    <n v="7"/>
    <n v="1788"/>
    <n v="2"/>
    <s v="Fitness"/>
    <x v="0"/>
    <s v="Ugep"/>
    <s v="Cross River"/>
    <m/>
    <s v="Nigeria"/>
    <s v="West Africa"/>
    <n v="7"/>
    <s v="Hockey"/>
    <n v="135"/>
    <s v="Nike Dri-FIT Crew Sock 6 Pack"/>
    <n v="22"/>
    <n v="19.656208341820829"/>
    <n v="4"/>
    <n v="8.8000001910000005"/>
    <n v="88"/>
    <n v="79.199999809000005"/>
    <s v="DEBIT"/>
    <s v="Non Cash Payment"/>
  </r>
  <r>
    <n v="49302"/>
    <d v="2016-12-20T00:00:00"/>
    <n v="3"/>
    <n v="4"/>
    <d v="2016-12-26T00:00:00"/>
    <n v="0"/>
    <s v="Standard Class"/>
    <s v="Other"/>
    <n v="7"/>
    <n v="8480"/>
    <n v="2"/>
    <s v="Fitness"/>
    <x v="0"/>
    <s v="Cairo"/>
    <s v="Cairo"/>
    <m/>
    <s v="Egypt"/>
    <s v="North Africa"/>
    <n v="7"/>
    <s v="Hockey"/>
    <n v="135"/>
    <s v="Nike Dri-FIT Crew Sock 6 Pack"/>
    <n v="22"/>
    <n v="19.656208341820829"/>
    <n v="5"/>
    <n v="9.8999996190000008"/>
    <n v="110"/>
    <n v="100.100000381"/>
    <s v="DEBIT"/>
    <s v="Non Cash Payment"/>
  </r>
  <r>
    <n v="49113"/>
    <d v="2016-12-17T00:00:00"/>
    <n v="7"/>
    <n v="2"/>
    <d v="2016-12-20T00:00:00"/>
    <n v="1"/>
    <s v="Second Class"/>
    <s v="Other"/>
    <n v="7"/>
    <n v="7465"/>
    <n v="2"/>
    <s v="Fitness"/>
    <x v="0"/>
    <s v="Luanda"/>
    <s v="Luanda"/>
    <m/>
    <s v="Angola"/>
    <s v="Central Africa"/>
    <n v="7"/>
    <s v="Hockey"/>
    <n v="135"/>
    <s v="Nike Dri-FIT Crew Sock 6 Pack"/>
    <n v="22"/>
    <n v="19.656208341820829"/>
    <n v="2"/>
    <n v="6.5999999049999998"/>
    <n v="44"/>
    <n v="37.400000095000003"/>
    <s v="CASH"/>
    <s v="Cash Not Over 200"/>
  </r>
  <r>
    <n v="49109"/>
    <d v="2016-12-17T00:00:00"/>
    <n v="7"/>
    <n v="4"/>
    <d v="2016-12-22T00:00:00"/>
    <n v="1"/>
    <s v="Standard Class"/>
    <s v="Other"/>
    <n v="7"/>
    <n v="10173"/>
    <n v="2"/>
    <s v="Fitness"/>
    <x v="0"/>
    <s v="Kampala"/>
    <s v="Kampala"/>
    <m/>
    <s v="Uganda"/>
    <s v="East Africa"/>
    <n v="7"/>
    <s v="Hockey"/>
    <n v="135"/>
    <s v="Nike Dri-FIT Crew Sock 6 Pack"/>
    <n v="22"/>
    <n v="19.656208341820829"/>
    <n v="4"/>
    <n v="10.56000042"/>
    <n v="88"/>
    <n v="77.439999580000006"/>
    <s v="TRANSFER"/>
    <s v="Non Cash Payment"/>
  </r>
  <r>
    <n v="48029"/>
    <d v="2016-02-12T00:00:00"/>
    <n v="6"/>
    <n v="2"/>
    <d v="2016-02-16T00:00:00"/>
    <n v="1"/>
    <s v="Second Class"/>
    <s v="Other"/>
    <n v="7"/>
    <n v="3754"/>
    <n v="2"/>
    <s v="Fitness"/>
    <x v="0"/>
    <s v="Dar es Salaam"/>
    <s v="Dar es Salaam"/>
    <m/>
    <s v="Tanzania"/>
    <s v="East Africa"/>
    <n v="7"/>
    <s v="Hockey"/>
    <n v="135"/>
    <s v="Nike Dri-FIT Crew Sock 6 Pack"/>
    <n v="22"/>
    <n v="19.656208341820829"/>
    <n v="5"/>
    <n v="13.19999981"/>
    <n v="110"/>
    <n v="96.800000190000006"/>
    <s v="CASH"/>
    <s v="Cash Not Over 200"/>
  </r>
  <r>
    <n v="47917"/>
    <d v="2016-11-30T00:00:00"/>
    <n v="4"/>
    <n v="4"/>
    <d v="2016-12-06T00:00:00"/>
    <n v="0"/>
    <s v="Standard Class"/>
    <s v="Other"/>
    <n v="7"/>
    <n v="7810"/>
    <n v="2"/>
    <s v="Fitness"/>
    <x v="0"/>
    <s v="Kinshasa"/>
    <s v="Kinshasa"/>
    <m/>
    <s v="Democratic Republic of the Congo"/>
    <s v="Central Africa"/>
    <n v="7"/>
    <s v="Hockey"/>
    <n v="135"/>
    <s v="Nike Dri-FIT Crew Sock 6 Pack"/>
    <n v="22"/>
    <n v="19.656208341820829"/>
    <n v="3"/>
    <n v="13.19999981"/>
    <n v="66"/>
    <n v="52.800000189999999"/>
    <s v="TRANSFER"/>
    <s v="Non Cash Payment"/>
  </r>
  <r>
    <n v="47330"/>
    <d v="2016-11-21T00:00:00"/>
    <n v="2"/>
    <n v="4"/>
    <d v="2016-11-25T00:00:00"/>
    <n v="1"/>
    <s v="Standard Class"/>
    <s v="Other"/>
    <n v="7"/>
    <n v="6370"/>
    <n v="2"/>
    <s v="Fitness"/>
    <x v="0"/>
    <s v="Kinshasa"/>
    <s v="Kinshasa"/>
    <m/>
    <s v="Democratic Republic of the Congo"/>
    <s v="Central Africa"/>
    <n v="7"/>
    <s v="Hockey"/>
    <n v="135"/>
    <s v="Nike Dri-FIT Crew Sock 6 Pack"/>
    <n v="22"/>
    <n v="19.656208341820829"/>
    <n v="5"/>
    <n v="14.30000019"/>
    <n v="110"/>
    <n v="95.699999809999994"/>
    <s v="CASH"/>
    <s v="Cash Not Over 200"/>
  </r>
  <r>
    <n v="46984"/>
    <d v="2016-11-16T00:00:00"/>
    <n v="4"/>
    <n v="4"/>
    <d v="2016-11-22T00:00:00"/>
    <n v="1"/>
    <s v="Standard Class"/>
    <s v="Other"/>
    <n v="7"/>
    <n v="6374"/>
    <n v="2"/>
    <s v="Fitness"/>
    <x v="0"/>
    <s v="Kananga"/>
    <s v="Kasai-Occidental"/>
    <m/>
    <s v="Democratic Republic of the Congo"/>
    <s v="Central Africa"/>
    <n v="7"/>
    <s v="Hockey"/>
    <n v="135"/>
    <s v="Nike Dri-FIT Crew Sock 6 Pack"/>
    <n v="22"/>
    <n v="19.656208341820829"/>
    <n v="1"/>
    <n v="3.7400000100000002"/>
    <n v="22"/>
    <n v="18.259999990000001"/>
    <s v="DEBIT"/>
    <s v="Non Cash Payment"/>
  </r>
  <r>
    <n v="46687"/>
    <d v="2016-12-11T00:00:00"/>
    <n v="1"/>
    <n v="2"/>
    <d v="2016-12-13T00:00:00"/>
    <n v="1"/>
    <s v="Second Class"/>
    <s v="Other"/>
    <n v="7"/>
    <n v="12355"/>
    <n v="2"/>
    <s v="Fitness"/>
    <x v="0"/>
    <s v="Mbandaka"/>
    <s v="Équateur"/>
    <m/>
    <s v="Democratic Republic of the Congo"/>
    <s v="Central Africa"/>
    <n v="7"/>
    <s v="Hockey"/>
    <n v="135"/>
    <s v="Nike Dri-FIT Crew Sock 6 Pack"/>
    <n v="22"/>
    <n v="19.656208341820829"/>
    <n v="4"/>
    <n v="11.43999958"/>
    <n v="88"/>
    <n v="76.560000419999994"/>
    <s v="TRANSFER"/>
    <s v="Non Cash Payment"/>
  </r>
  <r>
    <n v="46443"/>
    <d v="2016-08-11T00:00:00"/>
    <n v="5"/>
    <n v="4"/>
    <d v="2016-08-17T00:00:00"/>
    <n v="0"/>
    <s v="Standard Class"/>
    <s v="Other"/>
    <n v="7"/>
    <n v="9727"/>
    <n v="2"/>
    <s v="Fitness"/>
    <x v="0"/>
    <s v="Lagos"/>
    <s v="Lagos"/>
    <m/>
    <s v="Nigeria"/>
    <s v="West Africa"/>
    <n v="7"/>
    <s v="Hockey"/>
    <n v="135"/>
    <s v="Nike Dri-FIT Crew Sock 6 Pack"/>
    <n v="22"/>
    <n v="19.656208341820829"/>
    <n v="3"/>
    <n v="16.5"/>
    <n v="66"/>
    <n v="49.5"/>
    <s v="TRANSFER"/>
    <s v="Non Cash Payment"/>
  </r>
  <r>
    <n v="46292"/>
    <d v="2016-06-11T00:00:00"/>
    <n v="7"/>
    <n v="4"/>
    <d v="2016-06-16T00:00:00"/>
    <n v="0"/>
    <s v="Standard Class"/>
    <s v="Other"/>
    <n v="7"/>
    <n v="1169"/>
    <n v="2"/>
    <s v="Fitness"/>
    <x v="0"/>
    <s v="Tamale"/>
    <s v="Northern"/>
    <m/>
    <s v="Ghana"/>
    <s v="West Africa"/>
    <n v="7"/>
    <s v="Hockey"/>
    <n v="135"/>
    <s v="Nike Dri-FIT Crew Sock 6 Pack"/>
    <n v="22"/>
    <n v="19.656208341820829"/>
    <n v="1"/>
    <n v="4.4000000950000002"/>
    <n v="22"/>
    <n v="17.599999905000001"/>
    <s v="CASH"/>
    <s v="Cash Not Over 200"/>
  </r>
  <r>
    <n v="45219"/>
    <d v="2016-10-22T00:00:00"/>
    <n v="7"/>
    <n v="4"/>
    <d v="2016-10-27T00:00:00"/>
    <n v="1"/>
    <s v="Standard Class"/>
    <s v="Other"/>
    <n v="7"/>
    <n v="7269"/>
    <n v="2"/>
    <s v="Fitness"/>
    <x v="0"/>
    <s v="Abidjan"/>
    <s v="Lagunes"/>
    <m/>
    <s v="Ivory Coast"/>
    <s v="West Africa"/>
    <n v="7"/>
    <s v="Hockey"/>
    <n v="135"/>
    <s v="Nike Dri-FIT Crew Sock 6 Pack"/>
    <n v="22"/>
    <n v="19.656208341820829"/>
    <n v="2"/>
    <n v="11"/>
    <n v="44"/>
    <n v="33"/>
    <s v="DEBIT"/>
    <s v="Non Cash Payment"/>
  </r>
  <r>
    <n v="44567"/>
    <d v="2016-12-10T00:00:00"/>
    <n v="7"/>
    <n v="4"/>
    <d v="2016-12-15T00:00:00"/>
    <n v="0"/>
    <s v="Standard Class"/>
    <s v="Other"/>
    <n v="7"/>
    <n v="2588"/>
    <n v="2"/>
    <s v="Fitness"/>
    <x v="0"/>
    <s v="Rabat"/>
    <s v="Rabat-Salé-Zemmour-Zaer"/>
    <m/>
    <s v="Morocco"/>
    <s v="North Africa"/>
    <n v="7"/>
    <s v="Hockey"/>
    <n v="135"/>
    <s v="Nike Dri-FIT Crew Sock 6 Pack"/>
    <n v="22"/>
    <n v="19.656208341820829"/>
    <n v="2"/>
    <n v="0.439999998"/>
    <n v="44"/>
    <n v="43.560000002000002"/>
    <s v="CASH"/>
    <s v="Cash Not Over 200"/>
  </r>
  <r>
    <n v="44504"/>
    <d v="2016-11-10T00:00:00"/>
    <n v="5"/>
    <n v="4"/>
    <d v="2016-11-16T00:00:00"/>
    <n v="1"/>
    <s v="Standard Class"/>
    <s v="Other"/>
    <n v="7"/>
    <n v="8544"/>
    <n v="2"/>
    <s v="Fitness"/>
    <x v="0"/>
    <s v="Dakar"/>
    <s v="Dakar"/>
    <m/>
    <s v="Senegal"/>
    <s v="West Africa"/>
    <n v="7"/>
    <s v="Hockey"/>
    <n v="135"/>
    <s v="Nike Dri-FIT Crew Sock 6 Pack"/>
    <n v="22"/>
    <n v="19.656208341820829"/>
    <n v="3"/>
    <n v="0"/>
    <n v="66"/>
    <n v="66"/>
    <s v="DEBIT"/>
    <s v="Non Cash Payment"/>
  </r>
  <r>
    <n v="44279"/>
    <d v="2016-08-10T00:00:00"/>
    <n v="4"/>
    <n v="4"/>
    <d v="2016-08-16T00:00:00"/>
    <n v="1"/>
    <s v="Standard Class"/>
    <s v="Other"/>
    <n v="7"/>
    <n v="11412"/>
    <n v="2"/>
    <s v="Fitness"/>
    <x v="0"/>
    <s v="Kaduna"/>
    <s v="Kaduna"/>
    <m/>
    <s v="Nigeria"/>
    <s v="West Africa"/>
    <n v="7"/>
    <s v="Hockey"/>
    <n v="135"/>
    <s v="Nike Dri-FIT Crew Sock 6 Pack"/>
    <n v="22"/>
    <n v="19.656208341820829"/>
    <n v="4"/>
    <n v="14.079999920000001"/>
    <n v="88"/>
    <n v="73.920000079999994"/>
    <s v="CASH"/>
    <s v="Cash Not Over 200"/>
  </r>
  <r>
    <n v="42307"/>
    <d v="2016-09-09T00:00:00"/>
    <n v="6"/>
    <n v="4"/>
    <d v="2016-09-15T00:00:00"/>
    <n v="0"/>
    <s v="Standard Class"/>
    <s v="Other"/>
    <n v="7"/>
    <n v="10428"/>
    <n v="2"/>
    <s v="Fitness"/>
    <x v="0"/>
    <s v="Kinshasa"/>
    <s v="Kinshasa"/>
    <m/>
    <s v="Democratic Republic of the Congo"/>
    <s v="Central Africa"/>
    <n v="7"/>
    <s v="Hockey"/>
    <n v="135"/>
    <s v="Nike Dri-FIT Crew Sock 6 Pack"/>
    <n v="22"/>
    <n v="19.656208341820829"/>
    <n v="3"/>
    <n v="1.980000019"/>
    <n v="66"/>
    <n v="64.019999980999998"/>
    <s v="DEBIT"/>
    <s v="Non Cash Payment"/>
  </r>
  <r>
    <n v="42210"/>
    <d v="2016-08-09T00:00:00"/>
    <n v="3"/>
    <n v="4"/>
    <d v="2016-08-15T00:00:00"/>
    <n v="1"/>
    <s v="Standard Class"/>
    <s v="Other"/>
    <n v="7"/>
    <n v="8663"/>
    <n v="2"/>
    <s v="Fitness"/>
    <x v="0"/>
    <s v="Thies Nones"/>
    <s v="Thiès"/>
    <m/>
    <s v="Senegal"/>
    <s v="West Africa"/>
    <n v="7"/>
    <s v="Hockey"/>
    <n v="135"/>
    <s v="Nike Dri-FIT Crew Sock 6 Pack"/>
    <n v="22"/>
    <n v="19.656208341820829"/>
    <n v="2"/>
    <n v="0.87999999500000003"/>
    <n v="44"/>
    <n v="43.120000005000001"/>
    <s v="CASH"/>
    <s v="Cash Not Over 200"/>
  </r>
  <r>
    <n v="41735"/>
    <d v="2016-01-09T00:00:00"/>
    <n v="7"/>
    <n v="0"/>
    <d v="2016-01-09T00:00:00"/>
    <n v="0"/>
    <s v="Same Day"/>
    <s v="Same Day - On Time"/>
    <n v="7"/>
    <n v="7114"/>
    <n v="2"/>
    <s v="Fitness"/>
    <x v="0"/>
    <s v="Orán"/>
    <s v="Oran"/>
    <m/>
    <s v="Algeria"/>
    <s v="North Africa"/>
    <n v="7"/>
    <s v="Hockey"/>
    <n v="135"/>
    <s v="Nike Dri-FIT Crew Sock 6 Pack"/>
    <n v="22"/>
    <n v="19.656208341820829"/>
    <n v="2"/>
    <n v="1.3200000519999999"/>
    <n v="44"/>
    <n v="42.679999948000003"/>
    <s v="DEBIT"/>
    <s v="Non Cash Payment"/>
  </r>
  <r>
    <n v="41304"/>
    <d v="2016-08-25T00:00:00"/>
    <n v="5"/>
    <n v="2"/>
    <d v="2016-08-29T00:00:00"/>
    <n v="1"/>
    <s v="Second Class"/>
    <s v="Other"/>
    <n v="7"/>
    <n v="9316"/>
    <n v="2"/>
    <s v="Fitness"/>
    <x v="0"/>
    <s v="Kenitra"/>
    <s v="Gharb-Chrarda-Beni Hssen"/>
    <m/>
    <s v="Morocco"/>
    <s v="North Africa"/>
    <n v="7"/>
    <s v="Hockey"/>
    <n v="135"/>
    <s v="Nike Dri-FIT Crew Sock 6 Pack"/>
    <n v="22"/>
    <n v="19.656208341820829"/>
    <n v="4"/>
    <n v="15.84000015"/>
    <n v="88"/>
    <n v="72.159999850000005"/>
    <s v="DEBIT"/>
    <s v="Non Cash Payment"/>
  </r>
  <r>
    <n v="51048"/>
    <d v="2017-01-15T00:00:00"/>
    <n v="1"/>
    <n v="4"/>
    <d v="2017-01-19T00:00:00"/>
    <n v="0"/>
    <s v="Standard Class"/>
    <s v="Other"/>
    <n v="7"/>
    <n v="5884"/>
    <n v="2"/>
    <s v="Fitness"/>
    <x v="0"/>
    <s v="Kuito"/>
    <s v="Bayelsa"/>
    <m/>
    <s v="Angola"/>
    <s v="Central Africa"/>
    <n v="7"/>
    <s v="Hockey"/>
    <n v="134"/>
    <s v="Nike Women's Legend V-Neck T-Shirt"/>
    <n v="25"/>
    <n v="23.551858392987498"/>
    <n v="1"/>
    <n v="0.75"/>
    <n v="25"/>
    <n v="24.25"/>
    <s v="DEBIT"/>
    <s v="Non Cash Payment"/>
  </r>
  <r>
    <n v="50392"/>
    <d v="2017-05-01T00:00:00"/>
    <n v="2"/>
    <n v="4"/>
    <d v="2017-05-05T00:00:00"/>
    <n v="0"/>
    <s v="Standard Class"/>
    <s v="Other"/>
    <n v="7"/>
    <n v="4580"/>
    <n v="2"/>
    <s v="Fitness"/>
    <x v="0"/>
    <s v="Port Elizabeth"/>
    <s v="Eastern Cape"/>
    <m/>
    <s v="South Africa"/>
    <s v="Southern Africa"/>
    <n v="7"/>
    <s v="Hockey"/>
    <n v="134"/>
    <s v="Nike Women's Legend V-Neck T-Shirt"/>
    <n v="25"/>
    <n v="23.551858392987498"/>
    <n v="5"/>
    <n v="6.25"/>
    <n v="125"/>
    <n v="118.75"/>
    <s v="CASH"/>
    <s v="Cash Not Over 200"/>
  </r>
  <r>
    <n v="50036"/>
    <d v="2016-12-31T00:00:00"/>
    <n v="7"/>
    <n v="4"/>
    <d v="2017-01-05T00:00:00"/>
    <n v="0"/>
    <s v="Standard Class"/>
    <s v="Other"/>
    <n v="7"/>
    <n v="11696"/>
    <n v="2"/>
    <s v="Fitness"/>
    <x v="0"/>
    <s v="Kaduna"/>
    <s v="Kaduna"/>
    <m/>
    <s v="Nigeria"/>
    <s v="West Africa"/>
    <n v="7"/>
    <s v="Hockey"/>
    <n v="134"/>
    <s v="Nike Women's Legend V-Neck T-Shirt"/>
    <n v="25"/>
    <n v="23.551858392987498"/>
    <n v="1"/>
    <n v="1"/>
    <n v="25"/>
    <n v="24"/>
    <s v="CASH"/>
    <s v="Cash Not Over 200"/>
  </r>
  <r>
    <n v="49416"/>
    <d v="2016-12-22T00:00:00"/>
    <n v="5"/>
    <n v="1"/>
    <d v="2016-12-23T00:00:00"/>
    <n v="1"/>
    <s v="First Class"/>
    <s v="Other"/>
    <n v="7"/>
    <n v="7680"/>
    <n v="2"/>
    <s v="Fitness"/>
    <x v="0"/>
    <s v="Kenitra"/>
    <s v="Gharb-Chrarda-Beni Hssen"/>
    <m/>
    <s v="Morocco"/>
    <s v="North Africa"/>
    <n v="7"/>
    <s v="Hockey"/>
    <n v="134"/>
    <s v="Nike Women's Legend V-Neck T-Shirt"/>
    <n v="25"/>
    <n v="23.551858392987498"/>
    <n v="4"/>
    <n v="5"/>
    <n v="100"/>
    <n v="95"/>
    <s v="DEBIT"/>
    <s v="Non Cash Payment"/>
  </r>
  <r>
    <n v="48888"/>
    <d v="2016-12-14T00:00:00"/>
    <n v="4"/>
    <n v="4"/>
    <d v="2016-12-20T00:00:00"/>
    <n v="0"/>
    <s v="Standard Class"/>
    <s v="Other"/>
    <n v="7"/>
    <n v="9402"/>
    <n v="2"/>
    <s v="Fitness"/>
    <x v="0"/>
    <s v="Pretoria"/>
    <s v="Gauteng"/>
    <m/>
    <s v="South Africa"/>
    <s v="Southern Africa"/>
    <n v="7"/>
    <s v="Hockey"/>
    <n v="134"/>
    <s v="Nike Women's Legend V-Neck T-Shirt"/>
    <n v="25"/>
    <n v="23.551858392987498"/>
    <n v="1"/>
    <n v="1.75"/>
    <n v="25"/>
    <n v="23.25"/>
    <s v="CASH"/>
    <s v="Cash Not Over 200"/>
  </r>
  <r>
    <n v="48317"/>
    <d v="2016-06-12T00:00:00"/>
    <n v="1"/>
    <n v="2"/>
    <d v="2016-06-14T00:00:00"/>
    <n v="1"/>
    <s v="Second Class"/>
    <s v="Other"/>
    <n v="7"/>
    <n v="10454"/>
    <n v="2"/>
    <s v="Fitness"/>
    <x v="0"/>
    <s v="Alexandria"/>
    <s v="Alexandria"/>
    <m/>
    <s v="Egypt"/>
    <s v="North Africa"/>
    <n v="7"/>
    <s v="Hockey"/>
    <n v="134"/>
    <s v="Nike Women's Legend V-Neck T-Shirt"/>
    <n v="25"/>
    <n v="23.551858392987498"/>
    <n v="3"/>
    <n v="4.1300001139999996"/>
    <n v="75"/>
    <n v="70.869999886000002"/>
    <s v="DEBIT"/>
    <s v="Non Cash Payment"/>
  </r>
  <r>
    <n v="47783"/>
    <d v="2016-11-28T00:00:00"/>
    <n v="2"/>
    <n v="0"/>
    <d v="2016-11-28T00:00:00"/>
    <n v="1"/>
    <s v="Same Day"/>
    <s v="Other"/>
    <n v="7"/>
    <n v="10794"/>
    <n v="2"/>
    <s v="Fitness"/>
    <x v="0"/>
    <s v="Hargeisa"/>
    <s v="Woqooyi Galbeed"/>
    <m/>
    <s v="Somalia"/>
    <s v="East Africa"/>
    <n v="7"/>
    <s v="Hockey"/>
    <n v="134"/>
    <s v="Nike Women's Legend V-Neck T-Shirt"/>
    <n v="25"/>
    <n v="23.551858392987498"/>
    <n v="2"/>
    <n v="0"/>
    <n v="50"/>
    <n v="50"/>
    <s v="CASH"/>
    <s v="Cash Not Over 200"/>
  </r>
  <r>
    <n v="47734"/>
    <d v="2016-11-27T00:00:00"/>
    <n v="1"/>
    <n v="4"/>
    <d v="2016-12-01T00:00:00"/>
    <n v="1"/>
    <s v="Standard Class"/>
    <s v="Other"/>
    <n v="7"/>
    <n v="10173"/>
    <n v="2"/>
    <s v="Fitness"/>
    <x v="0"/>
    <s v="Mwanza"/>
    <s v="Mwanza"/>
    <m/>
    <s v="Tanzania"/>
    <s v="East Africa"/>
    <n v="7"/>
    <s v="Hockey"/>
    <n v="134"/>
    <s v="Nike Women's Legend V-Neck T-Shirt"/>
    <n v="25"/>
    <n v="23.551858392987498"/>
    <n v="2"/>
    <n v="2"/>
    <n v="50"/>
    <n v="48"/>
    <s v="DEBIT"/>
    <s v="Non Cash Payment"/>
  </r>
  <r>
    <n v="47253"/>
    <d v="2016-11-20T00:00:00"/>
    <n v="1"/>
    <n v="1"/>
    <d v="2016-11-21T00:00:00"/>
    <n v="1"/>
    <s v="First Class"/>
    <s v="Other"/>
    <n v="7"/>
    <n v="7302"/>
    <n v="2"/>
    <s v="Fitness"/>
    <x v="0"/>
    <s v="Benghazi"/>
    <s v="Benghazi"/>
    <m/>
    <s v="Libya"/>
    <s v="North Africa"/>
    <n v="7"/>
    <s v="Hockey"/>
    <n v="134"/>
    <s v="Nike Women's Legend V-Neck T-Shirt"/>
    <n v="25"/>
    <n v="23.551858392987498"/>
    <n v="4"/>
    <n v="3"/>
    <n v="100"/>
    <n v="97"/>
    <s v="CASH"/>
    <s v="Cash Not Over 200"/>
  </r>
  <r>
    <n v="46701"/>
    <d v="2016-12-11T00:00:00"/>
    <n v="1"/>
    <n v="4"/>
    <d v="2016-12-15T00:00:00"/>
    <n v="0"/>
    <s v="Standard Class"/>
    <s v="Other"/>
    <n v="7"/>
    <n v="3144"/>
    <n v="2"/>
    <s v="Fitness"/>
    <x v="0"/>
    <s v="Luanda"/>
    <s v="Luanda"/>
    <m/>
    <s v="Angola"/>
    <s v="Central Africa"/>
    <n v="7"/>
    <s v="Hockey"/>
    <n v="134"/>
    <s v="Nike Women's Legend V-Neck T-Shirt"/>
    <n v="25"/>
    <n v="23.551858392987498"/>
    <n v="4"/>
    <n v="13"/>
    <n v="100"/>
    <n v="87"/>
    <s v="TRANSFER"/>
    <s v="Non Cash Payment"/>
  </r>
  <r>
    <n v="46307"/>
    <d v="2016-06-11T00:00:00"/>
    <n v="7"/>
    <n v="4"/>
    <d v="2016-06-16T00:00:00"/>
    <n v="0"/>
    <s v="Standard Class"/>
    <s v="Other"/>
    <n v="7"/>
    <n v="4098"/>
    <n v="2"/>
    <s v="Fitness"/>
    <x v="0"/>
    <s v="Bandundu"/>
    <s v="Bandundu"/>
    <m/>
    <s v="Democratic Republic of the Congo"/>
    <s v="Central Africa"/>
    <n v="7"/>
    <s v="Hockey"/>
    <n v="134"/>
    <s v="Nike Women's Legend V-Neck T-Shirt"/>
    <n v="25"/>
    <n v="23.551858392987498"/>
    <n v="3"/>
    <n v="6.75"/>
    <n v="75"/>
    <n v="68.25"/>
    <s v="TRANSFER"/>
    <s v="Non Cash Payment"/>
  </r>
  <r>
    <n v="46041"/>
    <d v="2016-03-11T00:00:00"/>
    <n v="6"/>
    <n v="2"/>
    <d v="2016-03-15T00:00:00"/>
    <n v="0"/>
    <s v="Second Class"/>
    <s v="Other"/>
    <n v="7"/>
    <n v="11667"/>
    <n v="2"/>
    <s v="Fitness"/>
    <x v="0"/>
    <s v="Cairo"/>
    <s v="Cairo"/>
    <m/>
    <s v="Egypt"/>
    <s v="North Africa"/>
    <n v="7"/>
    <s v="Hockey"/>
    <n v="134"/>
    <s v="Nike Women's Legend V-Neck T-Shirt"/>
    <n v="25"/>
    <n v="23.551858392987498"/>
    <n v="1"/>
    <n v="3.75"/>
    <n v="25"/>
    <n v="21.25"/>
    <s v="CASH"/>
    <s v="Cash Not Over 200"/>
  </r>
  <r>
    <n v="46495"/>
    <d v="2016-09-11T00:00:00"/>
    <n v="1"/>
    <n v="1"/>
    <d v="2016-09-12T00:00:00"/>
    <n v="1"/>
    <s v="First Class"/>
    <s v="Other"/>
    <n v="9"/>
    <n v="10610"/>
    <n v="3"/>
    <s v="Footwear"/>
    <x v="0"/>
    <s v="Cape Town"/>
    <s v="Western Cape"/>
    <m/>
    <s v="South Africa"/>
    <s v="Southern Africa"/>
    <n v="9"/>
    <s v="Cardio Equipment"/>
    <n v="191"/>
    <s v="Nike Men's Free 5.0+ Running Shoe"/>
    <n v="99.989997860000003"/>
    <n v="95.114003926871064"/>
    <n v="2"/>
    <n v="30"/>
    <n v="199.97999572000001"/>
    <n v="169.97999572000001"/>
    <s v="CASH"/>
    <s v="Cash Not Over 200"/>
  </r>
  <r>
    <n v="50668"/>
    <d v="2017-09-01T00:00:00"/>
    <n v="6"/>
    <n v="1"/>
    <d v="2017-09-04T00:00:00"/>
    <n v="1"/>
    <s v="First Class"/>
    <s v="Other"/>
    <n v="17"/>
    <n v="6448"/>
    <n v="4"/>
    <s v="Apparel"/>
    <x v="0"/>
    <s v="Ibadan"/>
    <s v="Oyo"/>
    <m/>
    <s v="Nigeria"/>
    <s v="West Africa"/>
    <n v="17"/>
    <s v="Cleats"/>
    <n v="365"/>
    <s v="Perfect Fitness Perfect Rip Deck"/>
    <n v="59.990001679999999"/>
    <n v="54.488929209402009"/>
    <n v="2"/>
    <n v="21.600000380000001"/>
    <n v="119.98000336"/>
    <n v="98.38000298"/>
    <s v="CASH"/>
    <s v="Cash Not Over 200"/>
  </r>
  <r>
    <n v="50668"/>
    <d v="2017-09-01T00:00:00"/>
    <n v="6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n v="24"/>
    <s v="Women's Apparel"/>
    <n v="502"/>
    <s v="Nike Men's Dri-FIT Victory Golf Polo"/>
    <n v="50"/>
    <n v="43.678035218757444"/>
    <n v="2"/>
    <n v="4"/>
    <n v="100"/>
    <n v="96"/>
    <s v="CASH"/>
    <s v="Cash Not Over 200"/>
  </r>
  <r>
    <n v="45319"/>
    <d v="2016-10-23T00:00:00"/>
    <n v="1"/>
    <n v="1"/>
    <d v="2016-10-24T00:00:00"/>
    <n v="1"/>
    <s v="First Class"/>
    <s v="Other"/>
    <n v="24"/>
    <n v="3298"/>
    <n v="5"/>
    <s v="Golf"/>
    <x v="0"/>
    <s v="Katsina"/>
    <s v="Katsina"/>
    <m/>
    <s v="Nigeria"/>
    <s v="West Africa"/>
    <n v="24"/>
    <s v="Women's Apparel"/>
    <n v="502"/>
    <s v="Nike Men's Dri-FIT Victory Golf Polo"/>
    <n v="50"/>
    <n v="43.678035218757444"/>
    <n v="2"/>
    <n v="5"/>
    <n v="100"/>
    <n v="95"/>
    <s v="CASH"/>
    <s v="Cash Not Over 200"/>
  </r>
  <r>
    <n v="50236"/>
    <d v="2017-03-01T00:00:00"/>
    <n v="4"/>
    <n v="1"/>
    <d v="2017-03-02T00:00:00"/>
    <n v="1"/>
    <s v="First Class"/>
    <s v="Other"/>
    <n v="13"/>
    <n v="10046"/>
    <n v="3"/>
    <s v="Footwear"/>
    <x v="0"/>
    <s v="Fayún"/>
    <s v="Fayoum"/>
    <m/>
    <s v="Egypt"/>
    <s v="North Africa"/>
    <n v="13"/>
    <s v="Electronics"/>
    <n v="282"/>
    <s v="Under Armour Women's Ignite PIP VI Slide"/>
    <n v="31.989999770000001"/>
    <n v="27.763856872771434"/>
    <n v="4"/>
    <n v="21.75"/>
    <n v="127.95999908"/>
    <n v="106.20999908"/>
    <s v="CASH"/>
    <s v="Cash Not Over 200"/>
  </r>
  <r>
    <n v="48164"/>
    <d v="2016-04-12T00:00:00"/>
    <n v="3"/>
    <n v="1"/>
    <d v="2016-04-13T00:00:00"/>
    <n v="1"/>
    <s v="First Class"/>
    <s v="Other"/>
    <n v="29"/>
    <n v="2911"/>
    <n v="5"/>
    <s v="Golf"/>
    <x v="0"/>
    <s v="Dakar"/>
    <s v="Dakar"/>
    <m/>
    <s v="Senegal"/>
    <s v="West Africa"/>
    <n v="29"/>
    <s v="Shop By Sport"/>
    <n v="627"/>
    <s v="Under Armour Girls' Toddler Spine Surge Runni"/>
    <n v="39.990001679999999"/>
    <n v="34.198098313835338"/>
    <n v="4"/>
    <n v="11.19999981"/>
    <n v="159.96000672"/>
    <n v="148.76000690999999"/>
    <s v="CASH"/>
    <s v="Cash Not Over 200"/>
  </r>
  <r>
    <n v="50668"/>
    <d v="2017-09-01T00:00:00"/>
    <n v="6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n v="24"/>
    <s v="Women's Apparel"/>
    <n v="502"/>
    <s v="Nike Men's Dri-FIT Victory Golf Polo"/>
    <n v="50"/>
    <n v="43.678035218757444"/>
    <n v="4"/>
    <n v="40"/>
    <n v="200"/>
    <n v="160"/>
    <s v="CASH"/>
    <s v="Cash Not Over 200"/>
  </r>
  <r>
    <n v="46461"/>
    <d v="2016-09-11T00:00:00"/>
    <n v="1"/>
    <n v="1"/>
    <d v="2016-09-12T00:00:00"/>
    <n v="1"/>
    <s v="First Class"/>
    <s v="Other"/>
    <n v="24"/>
    <n v="6742"/>
    <n v="5"/>
    <s v="Golf"/>
    <x v="0"/>
    <s v="Bur Sudan"/>
    <s v="Red Sea"/>
    <m/>
    <s v="Sudan"/>
    <s v="North Africa"/>
    <n v="24"/>
    <s v="Women's Apparel"/>
    <n v="502"/>
    <s v="Nike Men's Dri-FIT Victory Golf Polo"/>
    <n v="50"/>
    <n v="43.678035218757444"/>
    <n v="5"/>
    <n v="17.5"/>
    <n v="250"/>
    <n v="232.5"/>
    <s v="CASH"/>
    <s v="Cash Over 200"/>
  </r>
  <r>
    <n v="48164"/>
    <d v="2016-04-12T00:00:00"/>
    <n v="3"/>
    <n v="1"/>
    <d v="2016-04-13T00:00:00"/>
    <n v="1"/>
    <s v="First Class"/>
    <s v="Other"/>
    <n v="29"/>
    <n v="2911"/>
    <n v="5"/>
    <s v="Golf"/>
    <x v="0"/>
    <s v="Dakar"/>
    <s v="Dakar"/>
    <m/>
    <s v="Senegal"/>
    <s v="West Africa"/>
    <n v="29"/>
    <s v="Shop By Sport"/>
    <n v="627"/>
    <s v="Under Armour Girls' Toddler Spine Surge Runni"/>
    <n v="39.990001679999999"/>
    <n v="34.198098313835338"/>
    <n v="5"/>
    <n v="31.989999770000001"/>
    <n v="199.9500084"/>
    <n v="167.96000863"/>
    <s v="CASH"/>
    <s v="Cash Not Over 200"/>
  </r>
  <r>
    <n v="50668"/>
    <d v="2017-09-01T00:00:00"/>
    <n v="6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n v="24"/>
    <s v="Women's Apparel"/>
    <n v="502"/>
    <s v="Nike Men's Dri-FIT Victory Golf Polo"/>
    <n v="50"/>
    <n v="43.678035218757444"/>
    <n v="5"/>
    <n v="50"/>
    <n v="250"/>
    <n v="200"/>
    <s v="CASH"/>
    <s v="Cash Not Over 200"/>
  </r>
  <r>
    <n v="45738"/>
    <d v="2016-10-29T00:00:00"/>
    <n v="7"/>
    <n v="0"/>
    <d v="2016-10-29T00:00:00"/>
    <n v="1"/>
    <s v="Same Day"/>
    <s v="Other"/>
    <n v="12"/>
    <n v="9909"/>
    <n v="3"/>
    <s v="Footwear"/>
    <x v="0"/>
    <s v="Mwanza"/>
    <s v="Mwanza"/>
    <m/>
    <s v="Tanzania"/>
    <s v="East Africa"/>
    <n v="12"/>
    <s v="Boxing &amp; MMA"/>
    <n v="249"/>
    <s v="Under Armour Women's Micro G Skulpt Running S"/>
    <n v="54.97000122"/>
    <n v="38.635001181666667"/>
    <n v="2"/>
    <n v="6.0500001909999996"/>
    <n v="109.94000244"/>
    <n v="103.89000224900001"/>
    <s v="CASH"/>
    <s v="Cash Not Over 200"/>
  </r>
  <r>
    <n v="45738"/>
    <d v="2016-10-29T00:00:00"/>
    <n v="7"/>
    <n v="0"/>
    <d v="2016-10-29T00:00:00"/>
    <n v="1"/>
    <s v="Same Day"/>
    <s v="Other"/>
    <n v="17"/>
    <n v="9909"/>
    <n v="4"/>
    <s v="Apparel"/>
    <x v="0"/>
    <s v="Mwanza"/>
    <s v="Mwanza"/>
    <m/>
    <s v="Tanzania"/>
    <s v="East Africa"/>
    <n v="17"/>
    <s v="Cleats"/>
    <n v="365"/>
    <s v="Perfect Fitness Perfect Rip Deck"/>
    <n v="59.990001679999999"/>
    <n v="54.488929209402009"/>
    <n v="5"/>
    <n v="21"/>
    <n v="299.9500084"/>
    <n v="278.9500084"/>
    <s v="CASH"/>
    <s v="Cash Over 200"/>
  </r>
  <r>
    <n v="44854"/>
    <d v="2016-10-16T00:00:00"/>
    <n v="1"/>
    <n v="2"/>
    <d v="2016-10-18T00:00:00"/>
    <n v="1"/>
    <s v="Second Class"/>
    <s v="Other"/>
    <n v="3"/>
    <n v="3731"/>
    <n v="2"/>
    <s v="Fitness"/>
    <x v="0"/>
    <s v="Fayún"/>
    <s v="Fayoum"/>
    <m/>
    <s v="Egypt"/>
    <s v="North Africa"/>
    <n v="3"/>
    <s v="Baseball &amp; Softball"/>
    <n v="44"/>
    <s v="adidas Men's F10 Messi TRX FG Soccer Cleat"/>
    <n v="59.990001679999999"/>
    <n v="57.194418487916671"/>
    <n v="1"/>
    <n v="15"/>
    <n v="59.990001679999999"/>
    <n v="44.990001679999999"/>
    <s v="CASH"/>
    <s v="Cash Not Over 200"/>
  </r>
  <r>
    <n v="50812"/>
    <d v="2017-11-01T00:00:00"/>
    <n v="4"/>
    <n v="2"/>
    <d v="2017-11-03T00:00:00"/>
    <n v="1"/>
    <s v="Second Class"/>
    <s v="Other"/>
    <n v="18"/>
    <n v="2205"/>
    <n v="4"/>
    <s v="Apparel"/>
    <x v="0"/>
    <s v="Lomé"/>
    <s v="Maritime"/>
    <m/>
    <s v="Togo"/>
    <s v="West Africa"/>
    <n v="18"/>
    <s v="Men's Footwear"/>
    <n v="403"/>
    <s v="Nike Men's CJ Elite 2 TD Football Cleat"/>
    <n v="129.9900055"/>
    <n v="110.80340837177086"/>
    <n v="1"/>
    <n v="3.9000000950000002"/>
    <n v="129.9900055"/>
    <n v="126.090005405"/>
    <s v="CASH"/>
    <s v="Cash Not Over 200"/>
  </r>
  <r>
    <n v="42789"/>
    <d v="2016-09-16T00:00:00"/>
    <n v="6"/>
    <n v="2"/>
    <d v="2016-09-20T00:00:00"/>
    <n v="1"/>
    <s v="Second Class"/>
    <s v="Other"/>
    <n v="18"/>
    <n v="2773"/>
    <n v="4"/>
    <s v="Apparel"/>
    <x v="0"/>
    <s v="Rabat"/>
    <s v="Rabat-Salé-Zemmour-Zaer"/>
    <m/>
    <s v="Morocco"/>
    <s v="North Africa"/>
    <n v="18"/>
    <s v="Men's Footwear"/>
    <n v="403"/>
    <s v="Nike Men's CJ Elite 2 TD Football Cleat"/>
    <n v="129.9900055"/>
    <n v="110.80340837177086"/>
    <n v="1"/>
    <n v="20.799999239999998"/>
    <n v="129.9900055"/>
    <n v="109.19000625999999"/>
    <s v="CASH"/>
    <s v="Cash Not Over 200"/>
  </r>
  <r>
    <n v="44143"/>
    <d v="2016-06-10T00:00:00"/>
    <n v="6"/>
    <n v="2"/>
    <d v="2016-06-14T00:00:00"/>
    <n v="1"/>
    <s v="Second Class"/>
    <s v="Other"/>
    <n v="18"/>
    <n v="8766"/>
    <n v="4"/>
    <s v="Apparel"/>
    <x v="0"/>
    <s v="Bulawayo"/>
    <s v="Bulawayo"/>
    <m/>
    <s v="Zimbabwe"/>
    <s v="East Africa"/>
    <n v="18"/>
    <s v="Men's Footwear"/>
    <n v="403"/>
    <s v="Nike Men's CJ Elite 2 TD Football Cleat"/>
    <n v="129.9900055"/>
    <n v="110.80340837177086"/>
    <n v="1"/>
    <n v="32.5"/>
    <n v="129.9900055"/>
    <n v="97.490005499999995"/>
    <s v="CASH"/>
    <s v="Cash Not Over 200"/>
  </r>
  <r>
    <n v="50812"/>
    <d v="2017-11-01T00:00:00"/>
    <n v="4"/>
    <n v="2"/>
    <d v="2017-11-03T00:00:00"/>
    <n v="1"/>
    <s v="Second Class"/>
    <s v="Other"/>
    <n v="43"/>
    <n v="2205"/>
    <n v="7"/>
    <s v="Fan Shop"/>
    <x v="0"/>
    <s v="Lomé"/>
    <s v="Maritime"/>
    <m/>
    <s v="Togo"/>
    <s v="West Africa"/>
    <n v="43"/>
    <s v="Camping &amp; Hiking"/>
    <n v="957"/>
    <s v="Diamondback Women's Serene Classic Comfort Bi"/>
    <n v="299.98001099999999"/>
    <n v="295.0300103351052"/>
    <n v="1"/>
    <n v="15"/>
    <n v="299.98001099999999"/>
    <n v="284.98001099999999"/>
    <s v="CASH"/>
    <s v="Cash Over 200"/>
  </r>
  <r>
    <n v="50812"/>
    <d v="2017-11-01T00:00:00"/>
    <n v="4"/>
    <n v="2"/>
    <d v="2017-11-03T00:00:00"/>
    <n v="1"/>
    <s v="Second Class"/>
    <s v="Other"/>
    <n v="43"/>
    <n v="2205"/>
    <n v="7"/>
    <s v="Fan Shop"/>
    <x v="0"/>
    <s v="Lomé"/>
    <s v="Maritime"/>
    <m/>
    <s v="Togo"/>
    <s v="West Africa"/>
    <n v="43"/>
    <s v="Camping &amp; Hiking"/>
    <n v="957"/>
    <s v="Diamondback Women's Serene Classic Comfort Bi"/>
    <n v="299.98001099999999"/>
    <n v="295.0300103351052"/>
    <n v="1"/>
    <n v="16.5"/>
    <n v="299.98001099999999"/>
    <n v="283.48001099999999"/>
    <s v="CASH"/>
    <s v="Cash Over 200"/>
  </r>
  <r>
    <n v="48365"/>
    <d v="2016-07-12T00:00:00"/>
    <n v="3"/>
    <n v="2"/>
    <d v="2016-07-14T00:00:00"/>
    <n v="1"/>
    <s v="Second Class"/>
    <s v="Other"/>
    <n v="43"/>
    <n v="10948"/>
    <n v="7"/>
    <s v="Fan Shop"/>
    <x v="0"/>
    <s v="Malanje"/>
    <s v="Malanje"/>
    <m/>
    <s v="Angola"/>
    <s v="Central Africa"/>
    <n v="43"/>
    <s v="Camping &amp; Hiking"/>
    <n v="957"/>
    <s v="Diamondback Women's Serene Classic Comfort Bi"/>
    <n v="299.98001099999999"/>
    <n v="295.0300103351052"/>
    <n v="1"/>
    <n v="45"/>
    <n v="299.98001099999999"/>
    <n v="254.98001099999999"/>
    <s v="CASH"/>
    <s v="Cash Over 200"/>
  </r>
  <r>
    <n v="44507"/>
    <d v="2016-11-10T00:00:00"/>
    <n v="5"/>
    <n v="4"/>
    <d v="2016-11-16T00:00:00"/>
    <n v="0"/>
    <s v="Standard Class"/>
    <s v="Other"/>
    <n v="7"/>
    <n v="7783"/>
    <n v="2"/>
    <s v="Fitness"/>
    <x v="0"/>
    <s v="El Jadida"/>
    <s v="Doukkala-Abda"/>
    <m/>
    <s v="Morocco"/>
    <s v="North Africa"/>
    <n v="7"/>
    <s v="Hockey"/>
    <n v="134"/>
    <s v="Nike Women's Legend V-Neck T-Shirt"/>
    <n v="25"/>
    <n v="23.551858392987498"/>
    <n v="3"/>
    <n v="11.25"/>
    <n v="75"/>
    <n v="63.75"/>
    <s v="DEBIT"/>
    <s v="Non Cash Payment"/>
  </r>
  <r>
    <n v="44424"/>
    <d v="2016-10-10T00:00:00"/>
    <n v="2"/>
    <n v="1"/>
    <d v="2016-10-11T00:00:00"/>
    <n v="1"/>
    <s v="First Class"/>
    <s v="Other"/>
    <n v="7"/>
    <n v="2360"/>
    <n v="2"/>
    <s v="Fitness"/>
    <x v="0"/>
    <s v="Khouribga"/>
    <s v="Chukotka Autonomous Okrug"/>
    <m/>
    <s v="Morocco"/>
    <s v="North Africa"/>
    <n v="7"/>
    <s v="Hockey"/>
    <n v="134"/>
    <s v="Nike Women's Legend V-Neck T-Shirt"/>
    <n v="25"/>
    <n v="23.551858392987498"/>
    <n v="2"/>
    <n v="7.5"/>
    <n v="50"/>
    <n v="42.5"/>
    <s v="CASH"/>
    <s v="Cash Not Over 200"/>
  </r>
  <r>
    <n v="43461"/>
    <d v="2016-09-26T00:00:00"/>
    <n v="2"/>
    <n v="4"/>
    <d v="2016-09-30T00:00:00"/>
    <n v="0"/>
    <s v="Standard Class"/>
    <s v="Other"/>
    <n v="7"/>
    <n v="1209"/>
    <n v="2"/>
    <s v="Fitness"/>
    <x v="0"/>
    <s v="Port Harcourt"/>
    <s v="Rivers"/>
    <m/>
    <s v="Nigeria"/>
    <s v="West Africa"/>
    <n v="7"/>
    <s v="Hockey"/>
    <n v="134"/>
    <s v="Nike Women's Legend V-Neck T-Shirt"/>
    <n v="25"/>
    <n v="23.551858392987498"/>
    <n v="4"/>
    <n v="16"/>
    <n v="100"/>
    <n v="84"/>
    <s v="TRANSFER"/>
    <s v="Non Cash Payment"/>
  </r>
  <r>
    <n v="42859"/>
    <d v="2016-09-17T00:00:00"/>
    <n v="7"/>
    <n v="4"/>
    <d v="2016-09-22T00:00:00"/>
    <n v="1"/>
    <s v="Standard Class"/>
    <s v="Other"/>
    <n v="7"/>
    <n v="3421"/>
    <n v="2"/>
    <s v="Fitness"/>
    <x v="0"/>
    <s v="Lagos"/>
    <s v="Lagos"/>
    <m/>
    <s v="Nigeria"/>
    <s v="West Africa"/>
    <n v="7"/>
    <s v="Hockey"/>
    <n v="134"/>
    <s v="Nike Women's Legend V-Neck T-Shirt"/>
    <n v="25"/>
    <n v="23.551858392987498"/>
    <n v="2"/>
    <n v="2.5"/>
    <n v="50"/>
    <n v="47.5"/>
    <s v="CASH"/>
    <s v="Cash Not Over 200"/>
  </r>
  <r>
    <n v="42352"/>
    <d v="2016-10-09T00:00:00"/>
    <n v="1"/>
    <n v="4"/>
    <d v="2016-10-13T00:00:00"/>
    <n v="0"/>
    <s v="Standard Class"/>
    <s v="Other"/>
    <n v="7"/>
    <n v="1303"/>
    <n v="2"/>
    <s v="Fitness"/>
    <x v="0"/>
    <s v="Nzérékoré"/>
    <s v="Nzérékoré"/>
    <m/>
    <s v="Guinea"/>
    <s v="West Africa"/>
    <n v="7"/>
    <s v="Hockey"/>
    <n v="134"/>
    <s v="Nike Women's Legend V-Neck T-Shirt"/>
    <n v="25"/>
    <n v="23.551858392987498"/>
    <n v="3"/>
    <n v="13.5"/>
    <n v="75"/>
    <n v="61.5"/>
    <s v="DEBIT"/>
    <s v="Non Cash Payment"/>
  </r>
  <r>
    <n v="42106"/>
    <d v="2016-06-09T00:00:00"/>
    <n v="5"/>
    <n v="4"/>
    <d v="2016-06-15T00:00:00"/>
    <n v="0"/>
    <s v="Standard Class"/>
    <s v="Other"/>
    <n v="7"/>
    <n v="11307"/>
    <n v="2"/>
    <s v="Fitness"/>
    <x v="0"/>
    <s v="Likasi"/>
    <s v="Katanga"/>
    <m/>
    <s v="Democratic Republic of the Congo"/>
    <s v="Central Africa"/>
    <n v="7"/>
    <s v="Hockey"/>
    <n v="134"/>
    <s v="Nike Women's Legend V-Neck T-Shirt"/>
    <n v="25"/>
    <n v="23.551858392987498"/>
    <n v="4"/>
    <n v="2"/>
    <n v="100"/>
    <n v="98"/>
    <s v="DEBIT"/>
    <s v="Non Cash Payment"/>
  </r>
  <r>
    <n v="41726"/>
    <d v="2016-01-09T00:00:00"/>
    <n v="7"/>
    <n v="4"/>
    <d v="2016-01-14T00:00:00"/>
    <n v="0"/>
    <s v="Standard Class"/>
    <s v="Other"/>
    <n v="7"/>
    <n v="8254"/>
    <n v="2"/>
    <s v="Fitness"/>
    <x v="0"/>
    <s v="Cairo"/>
    <s v="Cairo"/>
    <m/>
    <s v="Egypt"/>
    <s v="North Africa"/>
    <n v="7"/>
    <s v="Hockey"/>
    <n v="134"/>
    <s v="Nike Women's Legend V-Neck T-Shirt"/>
    <n v="25"/>
    <n v="23.551858392987498"/>
    <n v="3"/>
    <n v="15"/>
    <n v="75"/>
    <n v="60"/>
    <s v="TRANSFER"/>
    <s v="Non Cash Payment"/>
  </r>
  <r>
    <n v="41711"/>
    <d v="2016-08-31T00:00:00"/>
    <n v="4"/>
    <n v="4"/>
    <d v="2016-09-06T00:00:00"/>
    <n v="0"/>
    <s v="Standard Class"/>
    <s v="Other"/>
    <n v="7"/>
    <n v="11531"/>
    <n v="2"/>
    <s v="Fitness"/>
    <x v="0"/>
    <s v="Lagos"/>
    <s v="Lagos"/>
    <m/>
    <s v="Nigeria"/>
    <s v="West Africa"/>
    <n v="7"/>
    <s v="Hockey"/>
    <n v="134"/>
    <s v="Nike Women's Legend V-Neck T-Shirt"/>
    <n v="25"/>
    <n v="23.551858392987498"/>
    <n v="3"/>
    <n v="18.75"/>
    <n v="75"/>
    <n v="56.25"/>
    <s v="TRANSFER"/>
    <s v="Non Cash Payment"/>
  </r>
  <r>
    <n v="46921"/>
    <d v="2016-11-15T00:00:00"/>
    <n v="3"/>
    <n v="1"/>
    <d v="2016-11-16T00:00:00"/>
    <n v="1"/>
    <s v="First Class"/>
    <s v="Other"/>
    <n v="9"/>
    <n v="10731"/>
    <n v="3"/>
    <s v="Footwear"/>
    <x v="0"/>
    <s v="Kalemie"/>
    <s v="Katanga"/>
    <m/>
    <s v="Democratic Republic of the Congo"/>
    <s v="Central Africa"/>
    <n v="9"/>
    <s v="Cardio Equipment"/>
    <n v="191"/>
    <s v="Nike Men's Free 5.0+ Running Shoe"/>
    <n v="99.989997860000003"/>
    <n v="95.114003926871064"/>
    <n v="1"/>
    <n v="7"/>
    <n v="99.989997860000003"/>
    <n v="92.989997860000003"/>
    <s v="CASH"/>
    <s v="Cash Not Over 200"/>
  </r>
  <r>
    <n v="45445"/>
    <d v="2016-10-25T00:00:00"/>
    <n v="3"/>
    <n v="1"/>
    <d v="2016-10-26T00:00:00"/>
    <n v="1"/>
    <s v="First Class"/>
    <s v="Other"/>
    <n v="9"/>
    <n v="1443"/>
    <n v="3"/>
    <s v="Footwear"/>
    <x v="0"/>
    <s v="Enugu"/>
    <s v="Enugu"/>
    <m/>
    <s v="Nigeria"/>
    <s v="West Africa"/>
    <n v="9"/>
    <s v="Cardio Equipment"/>
    <n v="191"/>
    <s v="Nike Men's Free 5.0+ Running Shoe"/>
    <n v="99.989997860000003"/>
    <n v="95.114003926871064"/>
    <n v="1"/>
    <n v="9"/>
    <n v="99.989997860000003"/>
    <n v="90.989997860000003"/>
    <s v="CASH"/>
    <s v="Cash Not Over 200"/>
  </r>
  <r>
    <n v="45575"/>
    <d v="2016-10-27T00:00:00"/>
    <n v="5"/>
    <n v="1"/>
    <d v="2016-10-28T00:00:00"/>
    <n v="1"/>
    <s v="First Class"/>
    <s v="Other"/>
    <n v="18"/>
    <n v="3519"/>
    <n v="4"/>
    <s v="Apparel"/>
    <x v="0"/>
    <s v="Mombasa"/>
    <s v="Costa Rica"/>
    <m/>
    <s v="Kenya"/>
    <s v="East Africa"/>
    <n v="18"/>
    <s v="Men's Footwear"/>
    <n v="403"/>
    <s v="Nike Men's CJ Elite 2 TD Football Cleat"/>
    <n v="129.9900055"/>
    <n v="110.80340837177086"/>
    <n v="1"/>
    <n v="1.2999999520000001"/>
    <n v="129.9900055"/>
    <n v="128.69000554799999"/>
    <s v="CASH"/>
    <s v="Cash Not Over 200"/>
  </r>
  <r>
    <n v="50395"/>
    <d v="2017-05-01T00:00:00"/>
    <n v="2"/>
    <n v="1"/>
    <d v="2017-05-02T00:00:00"/>
    <n v="1"/>
    <s v="First Class"/>
    <s v="Other"/>
    <n v="18"/>
    <n v="9414"/>
    <n v="4"/>
    <s v="Apparel"/>
    <x v="0"/>
    <s v="Port Elizabeth"/>
    <s v="Eastern Cape"/>
    <m/>
    <s v="South Africa"/>
    <s v="Southern Africa"/>
    <n v="18"/>
    <s v="Men's Footwear"/>
    <n v="403"/>
    <s v="Nike Men's CJ Elite 2 TD Football Cleat"/>
    <n v="129.9900055"/>
    <n v="110.80340837177086"/>
    <n v="1"/>
    <n v="7.1500000950000002"/>
    <n v="129.9900055"/>
    <n v="122.840005405"/>
    <s v="CASH"/>
    <s v="Cash Not Over 200"/>
  </r>
  <r>
    <n v="42019"/>
    <d v="2016-05-09T00:00:00"/>
    <n v="2"/>
    <n v="1"/>
    <d v="2016-05-10T00:00:00"/>
    <n v="1"/>
    <s v="First Class"/>
    <s v="Other"/>
    <n v="18"/>
    <n v="10954"/>
    <n v="4"/>
    <s v="Apparel"/>
    <x v="0"/>
    <s v="Niamey"/>
    <s v="Niamey"/>
    <m/>
    <s v="Niger"/>
    <s v="West Africa"/>
    <n v="18"/>
    <s v="Men's Footwear"/>
    <n v="403"/>
    <s v="Nike Men's CJ Elite 2 TD Football Cleat"/>
    <n v="129.9900055"/>
    <n v="110.80340837177086"/>
    <n v="1"/>
    <n v="7.1500000950000002"/>
    <n v="129.9900055"/>
    <n v="122.840005405"/>
    <s v="CASH"/>
    <s v="Cash Not Over 200"/>
  </r>
  <r>
    <n v="49048"/>
    <d v="2016-12-16T00:00:00"/>
    <n v="6"/>
    <n v="1"/>
    <d v="2016-12-19T00:00:00"/>
    <n v="1"/>
    <s v="First Class"/>
    <s v="Other"/>
    <n v="17"/>
    <n v="2131"/>
    <n v="4"/>
    <s v="Apparel"/>
    <x v="0"/>
    <s v="Kuito"/>
    <s v="Bayelsa"/>
    <m/>
    <s v="Angola"/>
    <s v="Central Africa"/>
    <n v="17"/>
    <s v="Cleats"/>
    <n v="365"/>
    <s v="Perfect Fitness Perfect Rip Deck"/>
    <n v="59.990001679999999"/>
    <n v="54.488929209402009"/>
    <n v="1"/>
    <n v="5.4000000950000002"/>
    <n v="59.990001679999999"/>
    <n v="54.590001584999996"/>
    <s v="CASH"/>
    <s v="Cash Not Over 200"/>
  </r>
  <r>
    <n v="49048"/>
    <d v="2016-12-16T00:00:00"/>
    <n v="6"/>
    <n v="1"/>
    <d v="2016-12-19T00:00:00"/>
    <n v="1"/>
    <s v="First Class"/>
    <s v="Other"/>
    <n v="18"/>
    <n v="2131"/>
    <n v="4"/>
    <s v="Apparel"/>
    <x v="0"/>
    <s v="Kuito"/>
    <s v="Bayelsa"/>
    <m/>
    <s v="Angola"/>
    <s v="Central Africa"/>
    <n v="18"/>
    <s v="Men's Footwear"/>
    <n v="403"/>
    <s v="Nike Men's CJ Elite 2 TD Football Cleat"/>
    <n v="129.9900055"/>
    <n v="110.80340837177086"/>
    <n v="1"/>
    <n v="15.600000380000001"/>
    <n v="129.9900055"/>
    <n v="114.39000512"/>
    <s v="CASH"/>
    <s v="Cash Not Over 200"/>
  </r>
  <r>
    <n v="49048"/>
    <d v="2016-12-16T00:00:00"/>
    <n v="6"/>
    <n v="1"/>
    <d v="2016-12-19T00:00:00"/>
    <n v="1"/>
    <s v="First Class"/>
    <s v="Other"/>
    <n v="18"/>
    <n v="2131"/>
    <n v="4"/>
    <s v="Apparel"/>
    <x v="0"/>
    <s v="Kuito"/>
    <s v="Bayelsa"/>
    <m/>
    <s v="Angola"/>
    <s v="Central Africa"/>
    <n v="18"/>
    <s v="Men's Footwear"/>
    <n v="403"/>
    <s v="Nike Men's CJ Elite 2 TD Football Cleat"/>
    <n v="129.9900055"/>
    <n v="110.80340837177086"/>
    <n v="1"/>
    <n v="16.899999619999999"/>
    <n v="129.9900055"/>
    <n v="113.09000587999999"/>
    <s v="CASH"/>
    <s v="Cash Not Over 200"/>
  </r>
  <r>
    <n v="45592"/>
    <d v="2016-10-27T00:00:00"/>
    <n v="5"/>
    <n v="1"/>
    <d v="2016-10-28T00:00:00"/>
    <n v="1"/>
    <s v="First Class"/>
    <s v="Other"/>
    <n v="18"/>
    <n v="3804"/>
    <n v="4"/>
    <s v="Apparel"/>
    <x v="0"/>
    <s v="Sohag"/>
    <s v="Sohag"/>
    <m/>
    <s v="Egypt"/>
    <s v="North Africa"/>
    <n v="18"/>
    <s v="Men's Footwear"/>
    <n v="403"/>
    <s v="Nike Men's CJ Elite 2 TD Football Cleat"/>
    <n v="129.9900055"/>
    <n v="110.80340837177086"/>
    <n v="1"/>
    <n v="20.799999239999998"/>
    <n v="129.9900055"/>
    <n v="109.19000625999999"/>
    <s v="CASH"/>
    <s v="Cash Not Over 200"/>
  </r>
  <r>
    <n v="45592"/>
    <d v="2016-10-27T00:00:00"/>
    <n v="5"/>
    <n v="1"/>
    <d v="2016-10-28T00:00:00"/>
    <n v="1"/>
    <s v="First Class"/>
    <s v="Other"/>
    <n v="18"/>
    <n v="3804"/>
    <n v="4"/>
    <s v="Apparel"/>
    <x v="0"/>
    <s v="Sohag"/>
    <s v="Sohag"/>
    <m/>
    <s v="Egypt"/>
    <s v="North Africa"/>
    <n v="18"/>
    <s v="Men's Footwear"/>
    <n v="403"/>
    <s v="Nike Men's CJ Elite 2 TD Football Cleat"/>
    <n v="129.9900055"/>
    <n v="110.80340837177086"/>
    <n v="1"/>
    <n v="22.100000380000001"/>
    <n v="129.9900055"/>
    <n v="107.89000512"/>
    <s v="CASH"/>
    <s v="Cash Not Over 200"/>
  </r>
  <r>
    <n v="42930"/>
    <d v="2016-09-18T00:00:00"/>
    <n v="1"/>
    <n v="1"/>
    <d v="2016-09-19T00:00:00"/>
    <n v="1"/>
    <s v="First Class"/>
    <s v="Other"/>
    <n v="18"/>
    <n v="4276"/>
    <n v="4"/>
    <s v="Apparel"/>
    <x v="0"/>
    <s v="Chitungwiza"/>
    <s v="Harare"/>
    <m/>
    <s v="Zimbabwe"/>
    <s v="East Africa"/>
    <n v="18"/>
    <s v="Men's Footwear"/>
    <n v="403"/>
    <s v="Nike Men's CJ Elite 2 TD Football Cleat"/>
    <n v="129.9900055"/>
    <n v="110.80340837177086"/>
    <n v="1"/>
    <n v="23.399999619999999"/>
    <n v="129.9900055"/>
    <n v="106.59000587999999"/>
    <s v="CASH"/>
    <s v="Cash Not Over 200"/>
  </r>
  <r>
    <n v="50395"/>
    <d v="2017-05-01T00:00:00"/>
    <n v="2"/>
    <n v="1"/>
    <d v="2017-05-02T00:00:00"/>
    <n v="1"/>
    <s v="First Class"/>
    <s v="Other"/>
    <n v="24"/>
    <n v="9414"/>
    <n v="5"/>
    <s v="Golf"/>
    <x v="0"/>
    <s v="Port Elizabeth"/>
    <s v="Eastern Cape"/>
    <m/>
    <s v="South Africa"/>
    <s v="Southern Africa"/>
    <n v="24"/>
    <s v="Women's Apparel"/>
    <n v="502"/>
    <s v="Nike Men's Dri-FIT Victory Golf Polo"/>
    <n v="50"/>
    <n v="43.678035218757444"/>
    <n v="1"/>
    <n v="5"/>
    <n v="50"/>
    <n v="45"/>
    <s v="CASH"/>
    <s v="Cash Not Over 200"/>
  </r>
  <r>
    <n v="49703"/>
    <d v="2016-12-26T00:00:00"/>
    <n v="2"/>
    <n v="1"/>
    <d v="2016-12-27T00:00:00"/>
    <n v="1"/>
    <s v="First Class"/>
    <s v="Other"/>
    <n v="41"/>
    <n v="6045"/>
    <n v="6"/>
    <s v="Outdoors"/>
    <x v="0"/>
    <s v="Cape Town"/>
    <s v="Western Cape"/>
    <m/>
    <s v="South Africa"/>
    <s v="Southern Africa"/>
    <n v="41"/>
    <s v="Trade-In"/>
    <n v="917"/>
    <s v="Glove It Women's Mod Oval 3-Zip Carry All Gol"/>
    <n v="21.989999770000001"/>
    <n v="20.391999720066668"/>
    <n v="1"/>
    <n v="3.7400000100000002"/>
    <n v="21.989999770000001"/>
    <n v="18.249999760000001"/>
    <s v="CASH"/>
    <s v="Cash Not Over 200"/>
  </r>
  <r>
    <n v="42930"/>
    <d v="2016-09-18T00:00:00"/>
    <n v="1"/>
    <n v="1"/>
    <d v="2016-09-19T00:00:00"/>
    <n v="1"/>
    <s v="First Class"/>
    <s v="Other"/>
    <n v="43"/>
    <n v="4276"/>
    <n v="7"/>
    <s v="Fan Shop"/>
    <x v="0"/>
    <s v="Chitungwiza"/>
    <s v="Harare"/>
    <m/>
    <s v="Zimbabwe"/>
    <s v="East Africa"/>
    <n v="43"/>
    <s v="Camping &amp; Hiking"/>
    <n v="957"/>
    <s v="Diamondback Women's Serene Classic Comfort Bi"/>
    <n v="299.98001099999999"/>
    <n v="295.0300103351052"/>
    <n v="1"/>
    <n v="3"/>
    <n v="299.98001099999999"/>
    <n v="296.98001099999999"/>
    <s v="CASH"/>
    <s v="Cash Over 200"/>
  </r>
  <r>
    <n v="45445"/>
    <d v="2016-10-25T00:00:00"/>
    <n v="3"/>
    <n v="1"/>
    <d v="2016-10-26T00:00:00"/>
    <n v="1"/>
    <s v="First Class"/>
    <s v="Other"/>
    <n v="43"/>
    <n v="1443"/>
    <n v="7"/>
    <s v="Fan Shop"/>
    <x v="0"/>
    <s v="Enugu"/>
    <s v="Enugu"/>
    <m/>
    <s v="Nigeria"/>
    <s v="West Africa"/>
    <n v="43"/>
    <s v="Camping &amp; Hiking"/>
    <n v="957"/>
    <s v="Diamondback Women's Serene Classic Comfort Bi"/>
    <n v="299.98001099999999"/>
    <n v="295.0300103351052"/>
    <n v="1"/>
    <n v="36"/>
    <n v="299.98001099999999"/>
    <n v="263.98001099999999"/>
    <s v="CASH"/>
    <s v="Cash Over 200"/>
  </r>
  <r>
    <n v="49048"/>
    <d v="2016-12-16T00:00:00"/>
    <n v="6"/>
    <n v="1"/>
    <d v="2016-12-19T00:00:00"/>
    <n v="1"/>
    <s v="First Class"/>
    <s v="Other"/>
    <n v="43"/>
    <n v="2131"/>
    <n v="7"/>
    <s v="Fan Shop"/>
    <x v="0"/>
    <s v="Kuito"/>
    <s v="Bayelsa"/>
    <m/>
    <s v="Angola"/>
    <s v="Central Africa"/>
    <n v="43"/>
    <s v="Camping &amp; Hiking"/>
    <n v="957"/>
    <s v="Diamondback Women's Serene Classic Comfort Bi"/>
    <n v="299.98001099999999"/>
    <n v="295.0300103351052"/>
    <n v="1"/>
    <n v="39"/>
    <n v="299.98001099999999"/>
    <n v="260.98001099999999"/>
    <s v="CASH"/>
    <s v="Cash Over 200"/>
  </r>
  <r>
    <n v="50395"/>
    <d v="2017-05-01T00:00:00"/>
    <n v="2"/>
    <n v="1"/>
    <d v="2017-05-02T00:00:00"/>
    <n v="1"/>
    <s v="First Class"/>
    <s v="Other"/>
    <n v="43"/>
    <n v="9414"/>
    <n v="7"/>
    <s v="Fan Shop"/>
    <x v="0"/>
    <s v="Port Elizabeth"/>
    <s v="Eastern Cape"/>
    <m/>
    <s v="South Africa"/>
    <s v="Southern Africa"/>
    <n v="43"/>
    <s v="Camping &amp; Hiking"/>
    <n v="957"/>
    <s v="Diamondback Women's Serene Classic Comfort Bi"/>
    <n v="299.98001099999999"/>
    <n v="295.0300103351052"/>
    <n v="1"/>
    <n v="54"/>
    <n v="299.98001099999999"/>
    <n v="245.98001099999999"/>
    <s v="CASH"/>
    <s v="Cash Over 200"/>
  </r>
  <r>
    <n v="41702"/>
    <d v="2016-08-31T00:00:00"/>
    <n v="4"/>
    <n v="1"/>
    <d v="2016-09-01T00:00:00"/>
    <n v="1"/>
    <s v="First Class"/>
    <s v="Other"/>
    <n v="9"/>
    <n v="4147"/>
    <n v="3"/>
    <s v="Footwear"/>
    <x v="0"/>
    <s v="Ibadan"/>
    <s v="Oyo"/>
    <m/>
    <s v="Nigeria"/>
    <s v="West Africa"/>
    <n v="9"/>
    <s v="Cardio Equipment"/>
    <n v="191"/>
    <s v="Nike Men's Free 5.0+ Running Shoe"/>
    <n v="99.989997860000003"/>
    <n v="95.114003926871064"/>
    <n v="2"/>
    <n v="0"/>
    <n v="199.97999572000001"/>
    <n v="199.97999572000001"/>
    <s v="CASH"/>
    <s v="Cash Not Over 200"/>
  </r>
  <r>
    <n v="45592"/>
    <d v="2016-10-27T00:00:00"/>
    <n v="5"/>
    <n v="1"/>
    <d v="2016-10-28T00:00:00"/>
    <n v="1"/>
    <s v="First Class"/>
    <s v="Other"/>
    <n v="9"/>
    <n v="3804"/>
    <n v="3"/>
    <s v="Footwear"/>
    <x v="0"/>
    <s v="Sohag"/>
    <s v="Sohag"/>
    <m/>
    <s v="Egypt"/>
    <s v="North Africa"/>
    <n v="9"/>
    <s v="Cardio Equipment"/>
    <n v="191"/>
    <s v="Nike Men's Free 5.0+ Running Shoe"/>
    <n v="99.989997860000003"/>
    <n v="95.114003926871064"/>
    <n v="2"/>
    <n v="18"/>
    <n v="199.97999572000001"/>
    <n v="181.97999572000001"/>
    <s v="CASH"/>
    <s v="Cash Not Over 200"/>
  </r>
  <r>
    <n v="45592"/>
    <d v="2016-10-27T00:00:00"/>
    <n v="5"/>
    <n v="1"/>
    <d v="2016-10-28T00:00:00"/>
    <n v="1"/>
    <s v="First Class"/>
    <s v="Other"/>
    <n v="24"/>
    <n v="3804"/>
    <n v="5"/>
    <s v="Golf"/>
    <x v="0"/>
    <s v="Sohag"/>
    <s v="Sohag"/>
    <m/>
    <s v="Egypt"/>
    <s v="North Africa"/>
    <n v="24"/>
    <s v="Women's Apparel"/>
    <n v="502"/>
    <s v="Nike Men's Dri-FIT Victory Golf Polo"/>
    <n v="50"/>
    <n v="43.678035218757444"/>
    <n v="2"/>
    <n v="4"/>
    <n v="100"/>
    <n v="96"/>
    <s v="CASH"/>
    <s v="Cash Not Over 200"/>
  </r>
  <r>
    <n v="41702"/>
    <d v="2016-08-31T00:00:00"/>
    <n v="4"/>
    <n v="1"/>
    <d v="2016-09-01T00:00:00"/>
    <n v="1"/>
    <s v="First Class"/>
    <s v="Other"/>
    <n v="6"/>
    <n v="4147"/>
    <n v="2"/>
    <s v="Fitness"/>
    <x v="0"/>
    <s v="Ibadan"/>
    <s v="Oyo"/>
    <m/>
    <s v="Nigeria"/>
    <s v="West Africa"/>
    <n v="6"/>
    <s v="Tennis &amp; Racquet"/>
    <n v="116"/>
    <s v="Nike Men's Comfort 2 Slide"/>
    <n v="44.990001679999999"/>
    <n v="30.409585080374999"/>
    <n v="3"/>
    <n v="2.7000000480000002"/>
    <n v="134.97000503999999"/>
    <n v="132.270004992"/>
    <s v="CASH"/>
    <s v="Cash Not Over 200"/>
  </r>
  <r>
    <n v="42930"/>
    <d v="2016-09-18T00:00:00"/>
    <n v="1"/>
    <n v="1"/>
    <d v="2016-09-19T00:00:00"/>
    <n v="1"/>
    <s v="First Class"/>
    <s v="Other"/>
    <n v="9"/>
    <n v="4276"/>
    <n v="3"/>
    <s v="Footwear"/>
    <x v="0"/>
    <s v="Chitungwiza"/>
    <s v="Harare"/>
    <m/>
    <s v="Zimbabwe"/>
    <s v="East Africa"/>
    <n v="9"/>
    <s v="Cardio Equipment"/>
    <n v="191"/>
    <s v="Nike Men's Free 5.0+ Running Shoe"/>
    <n v="99.989997860000003"/>
    <n v="95.114003926871064"/>
    <n v="3"/>
    <n v="3"/>
    <n v="299.96999357999999"/>
    <n v="296.96999357999999"/>
    <s v="CASH"/>
    <s v="Cash Over 200"/>
  </r>
  <r>
    <n v="41702"/>
    <d v="2016-08-31T00:00:00"/>
    <n v="4"/>
    <n v="1"/>
    <d v="2016-09-01T00:00:00"/>
    <n v="1"/>
    <s v="First Class"/>
    <s v="Other"/>
    <n v="24"/>
    <n v="4147"/>
    <n v="5"/>
    <s v="Golf"/>
    <x v="0"/>
    <s v="Ibadan"/>
    <s v="Oyo"/>
    <m/>
    <s v="Nigeria"/>
    <s v="West Africa"/>
    <n v="24"/>
    <s v="Women's Apparel"/>
    <n v="502"/>
    <s v="Nike Men's Dri-FIT Victory Golf Polo"/>
    <n v="50"/>
    <n v="43.678035218757444"/>
    <n v="3"/>
    <n v="8.25"/>
    <n v="150"/>
    <n v="141.75"/>
    <s v="CASH"/>
    <s v="Cash Not Over 200"/>
  </r>
  <r>
    <n v="45445"/>
    <d v="2016-10-25T00:00:00"/>
    <n v="3"/>
    <n v="1"/>
    <d v="2016-10-26T00:00:00"/>
    <n v="1"/>
    <s v="First Class"/>
    <s v="Other"/>
    <n v="24"/>
    <n v="1443"/>
    <n v="5"/>
    <s v="Golf"/>
    <x v="0"/>
    <s v="Enugu"/>
    <s v="Enugu"/>
    <m/>
    <s v="Nigeria"/>
    <s v="West Africa"/>
    <n v="24"/>
    <s v="Women's Apparel"/>
    <n v="502"/>
    <s v="Nike Men's Dri-FIT Victory Golf Polo"/>
    <n v="50"/>
    <n v="43.678035218757444"/>
    <n v="3"/>
    <n v="13.5"/>
    <n v="150"/>
    <n v="136.5"/>
    <s v="CASH"/>
    <s v="Cash Not Over 200"/>
  </r>
  <r>
    <n v="43976"/>
    <d v="2016-03-10T00:00:00"/>
    <n v="5"/>
    <n v="4"/>
    <d v="2016-03-16T00:00:00"/>
    <n v="0"/>
    <s v="Standard Class"/>
    <s v="Other"/>
    <n v="9"/>
    <n v="1171"/>
    <n v="3"/>
    <s v="Footwear"/>
    <x v="0"/>
    <s v="Stellenbosch"/>
    <s v="Western Cape"/>
    <m/>
    <s v="South Africa"/>
    <s v="Southern Africa"/>
    <n v="9"/>
    <s v="Cardio Equipment"/>
    <n v="191"/>
    <s v="Nike Men's Free 5.0+ Running Shoe"/>
    <n v="99.989997860000003"/>
    <n v="95.114003926871064"/>
    <n v="2"/>
    <n v="0"/>
    <n v="199.97999572000001"/>
    <n v="199.97999572000001"/>
    <s v="CASH"/>
    <s v="Cash Not Over 200"/>
  </r>
  <r>
    <n v="51110"/>
    <d v="2017-01-16T00:00:00"/>
    <n v="2"/>
    <n v="4"/>
    <d v="2017-01-20T00:00:00"/>
    <n v="1"/>
    <s v="Standard Class"/>
    <s v="Other"/>
    <n v="17"/>
    <n v="8511"/>
    <n v="4"/>
    <s v="Apparel"/>
    <x v="0"/>
    <s v="Dar es Salaam"/>
    <s v="Dar es Salaam"/>
    <m/>
    <s v="Tanzania"/>
    <s v="East Africa"/>
    <n v="17"/>
    <s v="Cleats"/>
    <n v="365"/>
    <s v="Perfect Fitness Perfect Rip Deck"/>
    <n v="59.990001679999999"/>
    <n v="54.488929209402009"/>
    <n v="2"/>
    <n v="6.5999999049999998"/>
    <n v="119.98000336"/>
    <n v="113.38000345499999"/>
    <s v="CASH"/>
    <s v="Cash Not Over 200"/>
  </r>
  <r>
    <n v="43976"/>
    <d v="2016-03-10T00:00:00"/>
    <n v="5"/>
    <n v="4"/>
    <d v="2016-03-16T00:00:00"/>
    <n v="0"/>
    <s v="Standard Class"/>
    <s v="Other"/>
    <n v="17"/>
    <n v="1171"/>
    <n v="4"/>
    <s v="Apparel"/>
    <x v="0"/>
    <s v="Stellenbosch"/>
    <s v="Western Cape"/>
    <m/>
    <s v="South Africa"/>
    <s v="Southern Africa"/>
    <n v="17"/>
    <s v="Cleats"/>
    <n v="365"/>
    <s v="Perfect Fitness Perfect Rip Deck"/>
    <n v="59.990001679999999"/>
    <n v="54.488929209402009"/>
    <n v="2"/>
    <n v="12"/>
    <n v="119.98000336"/>
    <n v="107.98000336"/>
    <s v="CASH"/>
    <s v="Cash Not Over 200"/>
  </r>
  <r>
    <n v="49384"/>
    <d v="2016-12-21T00:00:00"/>
    <n v="4"/>
    <n v="4"/>
    <d v="2016-12-27T00:00:00"/>
    <n v="1"/>
    <s v="Standard Class"/>
    <s v="Other"/>
    <n v="17"/>
    <n v="3358"/>
    <n v="4"/>
    <s v="Apparel"/>
    <x v="0"/>
    <s v="Algiers"/>
    <s v="Algiers"/>
    <m/>
    <s v="Algeria"/>
    <s v="North Africa"/>
    <n v="17"/>
    <s v="Cleats"/>
    <n v="365"/>
    <s v="Perfect Fitness Perfect Rip Deck"/>
    <n v="59.990001679999999"/>
    <n v="54.488929209402009"/>
    <n v="2"/>
    <n v="30"/>
    <n v="119.98000336"/>
    <n v="89.980003359999998"/>
    <s v="CASH"/>
    <s v="Cash Not Over 200"/>
  </r>
  <r>
    <n v="43976"/>
    <d v="2016-03-10T00:00:00"/>
    <n v="5"/>
    <n v="4"/>
    <d v="2016-03-16T00:00:00"/>
    <n v="0"/>
    <s v="Standard Class"/>
    <s v="Other"/>
    <n v="29"/>
    <n v="1171"/>
    <n v="5"/>
    <s v="Golf"/>
    <x v="0"/>
    <s v="Stellenbosch"/>
    <s v="Western Cape"/>
    <m/>
    <s v="South Africa"/>
    <s v="Southern Africa"/>
    <n v="29"/>
    <s v="Shop By Sport"/>
    <n v="627"/>
    <s v="Under Armour Girls' Toddler Spine Surge Runni"/>
    <n v="39.990001679999999"/>
    <n v="34.198098313835338"/>
    <n v="2"/>
    <n v="8"/>
    <n v="79.980003359999998"/>
    <n v="71.980003359999998"/>
    <s v="CASH"/>
    <s v="Cash Not Over 200"/>
  </r>
  <r>
    <n v="41322"/>
    <d v="2016-08-26T00:00:00"/>
    <n v="6"/>
    <n v="4"/>
    <d v="2016-09-01T00:00:00"/>
    <n v="0"/>
    <s v="Standard Class"/>
    <s v="Other"/>
    <n v="29"/>
    <n v="2924"/>
    <n v="5"/>
    <s v="Golf"/>
    <x v="0"/>
    <s v="Soweto"/>
    <s v="Gauteng"/>
    <m/>
    <s v="South Africa"/>
    <s v="Southern Africa"/>
    <n v="29"/>
    <s v="Shop By Sport"/>
    <n v="627"/>
    <s v="Under Armour Girls' Toddler Spine Surge Runni"/>
    <n v="39.990001679999999"/>
    <n v="34.198098313835338"/>
    <n v="2"/>
    <n v="9.6000003809999992"/>
    <n v="79.980003359999998"/>
    <n v="70.380002978999997"/>
    <s v="CASH"/>
    <s v="Cash Not Over 200"/>
  </r>
  <r>
    <n v="45454"/>
    <d v="2016-10-25T00:00:00"/>
    <n v="3"/>
    <n v="4"/>
    <d v="2016-10-31T00:00:00"/>
    <n v="1"/>
    <s v="Standard Class"/>
    <s v="Other"/>
    <n v="24"/>
    <n v="2260"/>
    <n v="5"/>
    <s v="Golf"/>
    <x v="0"/>
    <s v="Maputo"/>
    <s v="Maputo City"/>
    <m/>
    <s v="Mozambique"/>
    <s v="East Africa"/>
    <n v="24"/>
    <s v="Women's Apparel"/>
    <n v="502"/>
    <s v="Nike Men's Dri-FIT Victory Golf Polo"/>
    <n v="50"/>
    <n v="43.678035218757444"/>
    <n v="2"/>
    <n v="15"/>
    <n v="100"/>
    <n v="85"/>
    <s v="CASH"/>
    <s v="Cash Not Over 200"/>
  </r>
  <r>
    <n v="47908"/>
    <d v="2016-11-30T00:00:00"/>
    <n v="4"/>
    <n v="4"/>
    <d v="2016-12-06T00:00:00"/>
    <n v="0"/>
    <s v="Standard Class"/>
    <s v="Other"/>
    <n v="40"/>
    <n v="6944"/>
    <n v="6"/>
    <s v="Outdoors"/>
    <x v="0"/>
    <s v="Dakar"/>
    <s v="Dakar"/>
    <m/>
    <s v="Senegal"/>
    <s v="West Africa"/>
    <n v="40"/>
    <s v="Accessories"/>
    <n v="905"/>
    <s v="Team Golf Texas Longhorns Putter Grip"/>
    <n v="24.989999770000001"/>
    <n v="20.52742837007143"/>
    <n v="2"/>
    <n v="1"/>
    <n v="49.979999540000001"/>
    <n v="48.979999540000001"/>
    <s v="CASH"/>
    <s v="Cash Not Over 200"/>
  </r>
  <r>
    <n v="45454"/>
    <d v="2016-10-25T00:00:00"/>
    <n v="3"/>
    <n v="4"/>
    <d v="2016-10-31T00:00:00"/>
    <n v="1"/>
    <s v="Standard Class"/>
    <s v="Other"/>
    <n v="41"/>
    <n v="2260"/>
    <n v="6"/>
    <s v="Outdoors"/>
    <x v="0"/>
    <s v="Maputo"/>
    <s v="Maputo City"/>
    <m/>
    <s v="Mozambique"/>
    <s v="East Africa"/>
    <n v="41"/>
    <s v="Trade-In"/>
    <n v="924"/>
    <s v="Glove It Urban Brick Golf Towel"/>
    <n v="15.989999770000001"/>
    <n v="16.143866608000003"/>
    <n v="2"/>
    <n v="1.7599999900000001"/>
    <n v="31.979999540000001"/>
    <n v="30.219999550000001"/>
    <s v="CASH"/>
    <s v="Cash Not Over 200"/>
  </r>
  <r>
    <n v="49384"/>
    <d v="2016-12-21T00:00:00"/>
    <n v="4"/>
    <n v="4"/>
    <d v="2016-12-27T00:00:00"/>
    <n v="1"/>
    <s v="Standard Class"/>
    <s v="Other"/>
    <n v="37"/>
    <n v="3358"/>
    <n v="6"/>
    <s v="Outdoors"/>
    <x v="0"/>
    <s v="Algiers"/>
    <s v="Algiers"/>
    <m/>
    <s v="Algeria"/>
    <s v="North Africa"/>
    <n v="37"/>
    <s v="Electronics"/>
    <n v="818"/>
    <s v="Titleist Pro V1x Golf Balls"/>
    <n v="47.990001679999999"/>
    <n v="51.274287170714288"/>
    <n v="2"/>
    <n v="15.35999966"/>
    <n v="95.980003359999998"/>
    <n v="80.620003699999998"/>
    <s v="CASH"/>
    <s v="Cash Not Over 200"/>
  </r>
  <r>
    <n v="42920"/>
    <d v="2016-09-18T00:00:00"/>
    <n v="1"/>
    <n v="4"/>
    <d v="2016-09-22T00:00:00"/>
    <n v="1"/>
    <s v="Standard Class"/>
    <s v="Other"/>
    <n v="36"/>
    <n v="716"/>
    <n v="6"/>
    <s v="Outdoors"/>
    <x v="0"/>
    <s v="Port Harcourt"/>
    <s v="Rivers"/>
    <m/>
    <s v="Nigeria"/>
    <s v="West Africa"/>
    <n v="36"/>
    <s v="Golf Balls"/>
    <n v="804"/>
    <s v="Glove It Women's Imperial Golf Glove"/>
    <n v="19.989999770000001"/>
    <n v="13.643874764125"/>
    <n v="2"/>
    <n v="6.8000001909999996"/>
    <n v="39.979999540000001"/>
    <n v="33.179999348999999"/>
    <s v="CASH"/>
    <s v="Cash Not Over 200"/>
  </r>
  <r>
    <n v="46951"/>
    <d v="2016-11-16T00:00:00"/>
    <n v="4"/>
    <n v="4"/>
    <d v="2016-11-22T00:00:00"/>
    <n v="0"/>
    <s v="Standard Class"/>
    <s v="Other"/>
    <n v="29"/>
    <n v="6408"/>
    <n v="5"/>
    <s v="Golf"/>
    <x v="0"/>
    <s v="Zaria"/>
    <s v="Kaduna"/>
    <m/>
    <s v="Nigeria"/>
    <s v="West Africa"/>
    <n v="29"/>
    <s v="Shop By Sport"/>
    <n v="642"/>
    <s v="Columbia Men's PFG Anchor Tough T-Shirt"/>
    <n v="30"/>
    <n v="37.315110652333338"/>
    <n v="3"/>
    <n v="22.5"/>
    <n v="90"/>
    <n v="67.5"/>
    <s v="CASH"/>
    <s v="Cash Not Over 200"/>
  </r>
  <r>
    <n v="50364"/>
    <d v="2017-05-01T00:00:00"/>
    <n v="2"/>
    <n v="4"/>
    <d v="2017-05-05T00:00:00"/>
    <n v="1"/>
    <s v="Standard Class"/>
    <s v="Other"/>
    <n v="17"/>
    <n v="9082"/>
    <n v="4"/>
    <s v="Apparel"/>
    <x v="0"/>
    <s v="Lagos"/>
    <s v="Lagos"/>
    <m/>
    <s v="Nigeria"/>
    <s v="West Africa"/>
    <n v="17"/>
    <s v="Cleats"/>
    <n v="365"/>
    <s v="Perfect Fitness Perfect Rip Deck"/>
    <n v="59.990001679999999"/>
    <n v="54.488929209402009"/>
    <n v="3"/>
    <n v="1.7999999520000001"/>
    <n v="179.97000503999999"/>
    <n v="178.17000508799998"/>
    <s v="CASH"/>
    <s v="Cash Not Over 200"/>
  </r>
  <r>
    <n v="42198"/>
    <d v="2016-07-09T00:00:00"/>
    <n v="7"/>
    <n v="4"/>
    <d v="2016-07-14T00:00:00"/>
    <n v="0"/>
    <s v="Standard Class"/>
    <s v="Other"/>
    <n v="17"/>
    <n v="2111"/>
    <n v="4"/>
    <s v="Apparel"/>
    <x v="0"/>
    <s v="Orán"/>
    <s v="Oran"/>
    <m/>
    <s v="Algeria"/>
    <s v="North Africa"/>
    <n v="17"/>
    <s v="Cleats"/>
    <n v="365"/>
    <s v="Perfect Fitness Perfect Rip Deck"/>
    <n v="59.990001679999999"/>
    <n v="54.488929209402009"/>
    <n v="3"/>
    <n v="3.5999999049999998"/>
    <n v="179.97000503999999"/>
    <n v="176.37000513499999"/>
    <s v="CASH"/>
    <s v="Cash Not Over 200"/>
  </r>
  <r>
    <n v="42198"/>
    <d v="2016-07-09T00:00:00"/>
    <n v="7"/>
    <n v="4"/>
    <d v="2016-07-14T00:00:00"/>
    <n v="0"/>
    <s v="Standard Class"/>
    <s v="Other"/>
    <n v="17"/>
    <n v="2111"/>
    <n v="4"/>
    <s v="Apparel"/>
    <x v="0"/>
    <s v="Orán"/>
    <s v="Oran"/>
    <m/>
    <s v="Algeria"/>
    <s v="North Africa"/>
    <n v="17"/>
    <s v="Cleats"/>
    <n v="365"/>
    <s v="Perfect Fitness Perfect Rip Deck"/>
    <n v="59.990001679999999"/>
    <n v="54.488929209402009"/>
    <n v="3"/>
    <n v="5.4000000950000002"/>
    <n v="179.97000503999999"/>
    <n v="174.57000494499999"/>
    <s v="CASH"/>
    <s v="Cash Not Over 200"/>
  </r>
  <r>
    <n v="46907"/>
    <d v="2016-11-15T00:00:00"/>
    <n v="3"/>
    <n v="4"/>
    <d v="2016-11-21T00:00:00"/>
    <n v="0"/>
    <s v="Standard Class"/>
    <s v="Other"/>
    <n v="17"/>
    <n v="2324"/>
    <n v="4"/>
    <s v="Apparel"/>
    <x v="0"/>
    <s v="Abakaliki"/>
    <s v="Ebonyi"/>
    <m/>
    <s v="Nigeria"/>
    <s v="West Africa"/>
    <n v="17"/>
    <s v="Cleats"/>
    <n v="365"/>
    <s v="Perfect Fitness Perfect Rip Deck"/>
    <n v="59.990001679999999"/>
    <n v="54.488929209402009"/>
    <n v="3"/>
    <n v="7.1999998090000004"/>
    <n v="179.97000503999999"/>
    <n v="172.770005231"/>
    <s v="CASH"/>
    <s v="Cash Not Over 200"/>
  </r>
  <r>
    <n v="41322"/>
    <d v="2016-08-26T00:00:00"/>
    <n v="6"/>
    <n v="4"/>
    <d v="2016-09-01T00:00:00"/>
    <n v="0"/>
    <s v="Standard Class"/>
    <s v="Other"/>
    <n v="17"/>
    <n v="2924"/>
    <n v="4"/>
    <s v="Apparel"/>
    <x v="0"/>
    <s v="Soweto"/>
    <s v="Gauteng"/>
    <m/>
    <s v="South Africa"/>
    <s v="Southern Africa"/>
    <n v="17"/>
    <s v="Cleats"/>
    <n v="365"/>
    <s v="Perfect Fitness Perfect Rip Deck"/>
    <n v="59.990001679999999"/>
    <n v="54.488929209402009"/>
    <n v="3"/>
    <n v="9"/>
    <n v="179.97000503999999"/>
    <n v="170.97000503999999"/>
    <s v="CASH"/>
    <s v="Cash Not Over 200"/>
  </r>
  <r>
    <n v="50213"/>
    <d v="2017-02-01T00:00:00"/>
    <n v="4"/>
    <n v="4"/>
    <d v="2017-02-07T00:00:00"/>
    <n v="0"/>
    <s v="Standard Class"/>
    <s v="Other"/>
    <n v="17"/>
    <n v="3405"/>
    <n v="4"/>
    <s v="Apparel"/>
    <x v="0"/>
    <s v="Minna"/>
    <s v="Niger"/>
    <m/>
    <s v="Nigeria"/>
    <s v="West Africa"/>
    <n v="17"/>
    <s v="Cleats"/>
    <n v="365"/>
    <s v="Perfect Fitness Perfect Rip Deck"/>
    <n v="59.990001679999999"/>
    <n v="54.488929209402009"/>
    <n v="3"/>
    <n v="21.600000380000001"/>
    <n v="179.97000503999999"/>
    <n v="158.37000465999998"/>
    <s v="CASH"/>
    <s v="Cash Not Over 200"/>
  </r>
  <r>
    <n v="48622"/>
    <d v="2016-10-12T00:00:00"/>
    <n v="4"/>
    <n v="4"/>
    <d v="2016-10-18T00:00:00"/>
    <n v="0"/>
    <s v="Standard Class"/>
    <s v="Other"/>
    <n v="24"/>
    <n v="3150"/>
    <n v="5"/>
    <s v="Golf"/>
    <x v="0"/>
    <s v="Kinshasa"/>
    <s v="Kinshasa"/>
    <m/>
    <s v="Democratic Republic of the Congo"/>
    <s v="Central Africa"/>
    <n v="24"/>
    <s v="Women's Apparel"/>
    <n v="502"/>
    <s v="Nike Men's Dri-FIT Victory Golf Polo"/>
    <n v="50"/>
    <n v="43.678035218757444"/>
    <n v="3"/>
    <n v="30"/>
    <n v="150"/>
    <n v="120"/>
    <s v="CASH"/>
    <s v="Cash Not Over 200"/>
  </r>
  <r>
    <n v="48622"/>
    <d v="2016-10-12T00:00:00"/>
    <n v="4"/>
    <n v="4"/>
    <d v="2016-10-18T00:00:00"/>
    <n v="0"/>
    <s v="Standard Class"/>
    <s v="Other"/>
    <n v="24"/>
    <n v="3150"/>
    <n v="5"/>
    <s v="Golf"/>
    <x v="0"/>
    <s v="Kinshasa"/>
    <s v="Kinshasa"/>
    <m/>
    <s v="Democratic Republic of the Congo"/>
    <s v="Central Africa"/>
    <n v="24"/>
    <s v="Women's Apparel"/>
    <n v="502"/>
    <s v="Nike Men's Dri-FIT Victory Golf Polo"/>
    <n v="50"/>
    <n v="43.678035218757444"/>
    <n v="3"/>
    <n v="37.5"/>
    <n v="150"/>
    <n v="112.5"/>
    <s v="CASH"/>
    <s v="Cash Not Over 200"/>
  </r>
  <r>
    <n v="44027"/>
    <d v="2016-04-10T00:00:00"/>
    <n v="1"/>
    <n v="4"/>
    <d v="2016-04-14T00:00:00"/>
    <n v="0"/>
    <s v="Standard Class"/>
    <s v="Other"/>
    <n v="40"/>
    <n v="4594"/>
    <n v="6"/>
    <s v="Outdoors"/>
    <x v="0"/>
    <s v="Kano"/>
    <s v="Kano"/>
    <m/>
    <s v="Nigeria"/>
    <s v="West Africa"/>
    <n v="40"/>
    <s v="Accessories"/>
    <n v="893"/>
    <s v="Team Golf Pittsburgh Steelers Putter Grip"/>
    <n v="24.989999770000001"/>
    <n v="19.858499913833334"/>
    <n v="3"/>
    <n v="12"/>
    <n v="74.969999310000006"/>
    <n v="62.969999310000006"/>
    <s v="CASH"/>
    <s v="Cash Not Over 200"/>
  </r>
  <r>
    <n v="46745"/>
    <d v="2016-11-13T00:00:00"/>
    <n v="1"/>
    <n v="4"/>
    <d v="2016-11-17T00:00:00"/>
    <n v="1"/>
    <s v="Standard Class"/>
    <s v="Other"/>
    <n v="36"/>
    <n v="9444"/>
    <n v="6"/>
    <s v="Outdoors"/>
    <x v="0"/>
    <s v="Maxixe"/>
    <s v="Inhambane"/>
    <m/>
    <s v="Mozambique"/>
    <s v="East Africa"/>
    <n v="36"/>
    <s v="Golf Balls"/>
    <n v="804"/>
    <s v="Glove It Women's Imperial Golf Glove"/>
    <n v="19.989999770000001"/>
    <n v="13.643874764125"/>
    <n v="4"/>
    <n v="4"/>
    <n v="79.959999080000003"/>
    <n v="75.959999080000003"/>
    <s v="CASH"/>
    <s v="Cash Not Over 200"/>
  </r>
  <r>
    <n v="49172"/>
    <d v="2016-12-18T00:00:00"/>
    <n v="1"/>
    <n v="4"/>
    <d v="2016-12-22T00:00:00"/>
    <n v="0"/>
    <s v="Standard Class"/>
    <s v="Other"/>
    <n v="11"/>
    <n v="7687"/>
    <n v="3"/>
    <s v="Footwear"/>
    <x v="0"/>
    <s v="Constantina"/>
    <s v="Constantine"/>
    <m/>
    <s v="Algeria"/>
    <s v="North Africa"/>
    <n v="11"/>
    <s v="Fitness Accessories"/>
    <n v="235"/>
    <s v="Under Armour Hustle Storm Medium Duffle Bag"/>
    <n v="34.990001679999999"/>
    <n v="25.521801568600001"/>
    <n v="4"/>
    <n v="23.790000920000001"/>
    <n v="139.96000672"/>
    <n v="116.1700058"/>
    <s v="CASH"/>
    <s v="Cash Not Over 200"/>
  </r>
  <r>
    <n v="44485"/>
    <d v="2016-11-10T00:00:00"/>
    <n v="5"/>
    <n v="4"/>
    <d v="2016-11-16T00:00:00"/>
    <n v="1"/>
    <s v="Standard Class"/>
    <s v="Other"/>
    <n v="9"/>
    <n v="7393"/>
    <n v="3"/>
    <s v="Footwear"/>
    <x v="0"/>
    <s v="Johannesburg"/>
    <s v="Gauteng"/>
    <m/>
    <s v="South Africa"/>
    <s v="Southern Africa"/>
    <n v="9"/>
    <s v="Cardio Equipment"/>
    <n v="172"/>
    <s v="Nike Women's Tempo Shorts"/>
    <n v="30"/>
    <n v="34.094166694333332"/>
    <n v="4"/>
    <n v="24"/>
    <n v="120"/>
    <n v="96"/>
    <s v="CASH"/>
    <s v="Cash Not Over 200"/>
  </r>
  <r>
    <n v="12827"/>
    <d v="2015-07-07T00:00:00"/>
    <n v="3"/>
    <n v="2"/>
    <d v="2015-07-09T00:00:00"/>
    <n v="1"/>
    <s v="Second Class"/>
    <s v="Other"/>
    <n v="9"/>
    <n v="542"/>
    <n v="3"/>
    <s v="Footwear"/>
    <x v="1"/>
    <s v="Dortmund"/>
    <s v="North Rhine-Westphalia"/>
    <m/>
    <s v="Germany"/>
    <s v="Western Europe"/>
    <n v="9"/>
    <s v="Cardio Equipment"/>
    <n v="191"/>
    <s v="Nike Men's Free 5.0+ Running Shoe"/>
    <n v="99.989997860000003"/>
    <n v="95.114003926871064"/>
    <n v="3"/>
    <n v="6"/>
    <n v="299.96999357999999"/>
    <n v="293.96999357999999"/>
    <s v="CASH"/>
    <s v="Cash Over 200"/>
  </r>
  <r>
    <n v="63936"/>
    <d v="2017-07-22T00:00:00"/>
    <n v="7"/>
    <n v="2"/>
    <d v="2017-07-25T00:00:00"/>
    <n v="0"/>
    <s v="Second Class"/>
    <s v="Other"/>
    <n v="9"/>
    <n v="11329"/>
    <n v="3"/>
    <s v="Footwear"/>
    <x v="1"/>
    <s v="Drancy"/>
    <s v="Île-de-France"/>
    <m/>
    <s v="France"/>
    <s v="Western Europe"/>
    <n v="9"/>
    <s v="Cardio Equipment"/>
    <n v="191"/>
    <s v="Nike Men's Free 5.0+ Running Shoe"/>
    <n v="99.989997860000003"/>
    <n v="95.114003926871064"/>
    <n v="3"/>
    <n v="30"/>
    <n v="299.96999357999999"/>
    <n v="269.96999357999999"/>
    <s v="CASH"/>
    <s v="Cash Over 200"/>
  </r>
  <r>
    <n v="65030"/>
    <d v="2017-07-08T00:00:00"/>
    <n v="7"/>
    <n v="2"/>
    <d v="2017-07-11T00:00:00"/>
    <n v="1"/>
    <s v="Second Class"/>
    <s v="Other"/>
    <n v="9"/>
    <n v="3570"/>
    <n v="3"/>
    <s v="Footwear"/>
    <x v="1"/>
    <s v="Nantes"/>
    <s v="Pays de la Loire"/>
    <m/>
    <s v="France"/>
    <s v="Western Europe"/>
    <n v="9"/>
    <s v="Cardio Equipment"/>
    <n v="191"/>
    <s v="Nike Men's Free 5.0+ Running Shoe"/>
    <n v="99.989997860000003"/>
    <n v="95.114003926871064"/>
    <n v="3"/>
    <n v="74.989997860000003"/>
    <n v="299.96999357999999"/>
    <n v="224.97999571999998"/>
    <s v="CASH"/>
    <s v="Cash Over 200"/>
  </r>
  <r>
    <n v="18108"/>
    <d v="2015-09-22T00:00:00"/>
    <n v="3"/>
    <n v="2"/>
    <d v="2015-09-24T00:00:00"/>
    <n v="1"/>
    <s v="Second Class"/>
    <s v="Other"/>
    <n v="17"/>
    <n v="650"/>
    <n v="4"/>
    <s v="Apparel"/>
    <x v="1"/>
    <s v="Groningen"/>
    <s v="Groningen"/>
    <m/>
    <s v="Netherlands"/>
    <s v="Western Europe"/>
    <n v="17"/>
    <s v="Cleats"/>
    <n v="365"/>
    <s v="Perfect Fitness Perfect Rip Deck"/>
    <n v="59.990001679999999"/>
    <n v="54.488929209402009"/>
    <n v="3"/>
    <n v="3.5999999049999998"/>
    <n v="179.97000503999999"/>
    <n v="176.37000513499999"/>
    <s v="CASH"/>
    <s v="Cash Not Over 200"/>
  </r>
  <r>
    <n v="62571"/>
    <d v="2017-02-07T00:00:00"/>
    <n v="3"/>
    <n v="2"/>
    <d v="2017-02-09T00:00:00"/>
    <n v="0"/>
    <s v="Second Class"/>
    <s v="Other"/>
    <n v="17"/>
    <n v="9353"/>
    <n v="4"/>
    <s v="Apparel"/>
    <x v="1"/>
    <s v="Gateshead"/>
    <s v="England"/>
    <m/>
    <s v="United Kingdom"/>
    <s v="Northern Europe"/>
    <n v="17"/>
    <s v="Cleats"/>
    <n v="365"/>
    <s v="Perfect Fitness Perfect Rip Deck"/>
    <n v="59.990001679999999"/>
    <n v="54.488929209402009"/>
    <n v="3"/>
    <n v="12.600000380000001"/>
    <n v="179.97000503999999"/>
    <n v="167.37000465999998"/>
    <s v="CASH"/>
    <s v="Cash Not Over 200"/>
  </r>
  <r>
    <n v="17162"/>
    <d v="2015-08-09T00:00:00"/>
    <n v="1"/>
    <n v="2"/>
    <d v="2015-08-11T00:00:00"/>
    <n v="1"/>
    <s v="Second Class"/>
    <s v="Other"/>
    <n v="17"/>
    <n v="54"/>
    <n v="4"/>
    <s v="Apparel"/>
    <x v="1"/>
    <s v="Eastbourne"/>
    <s v="England"/>
    <m/>
    <s v="United Kingdom"/>
    <s v="Northern Europe"/>
    <n v="17"/>
    <s v="Cleats"/>
    <n v="365"/>
    <s v="Perfect Fitness Perfect Rip Deck"/>
    <n v="59.990001679999999"/>
    <n v="54.488929209402009"/>
    <n v="3"/>
    <n v="16.200000760000002"/>
    <n v="179.97000503999999"/>
    <n v="163.77000427999999"/>
    <s v="CASH"/>
    <s v="Cash Not Over 200"/>
  </r>
  <r>
    <n v="65922"/>
    <d v="2017-08-20T00:00:00"/>
    <n v="1"/>
    <n v="2"/>
    <d v="2017-08-22T00:00:00"/>
    <n v="1"/>
    <s v="Second Class"/>
    <s v="Other"/>
    <n v="17"/>
    <n v="12151"/>
    <n v="4"/>
    <s v="Apparel"/>
    <x v="1"/>
    <s v="Hayange"/>
    <s v="Alsace-Champagne-Ardenne-Lorraine"/>
    <m/>
    <s v="France"/>
    <s v="Western Europe"/>
    <n v="17"/>
    <s v="Cleats"/>
    <n v="365"/>
    <s v="Perfect Fitness Perfect Rip Deck"/>
    <n v="59.990001679999999"/>
    <n v="54.488929209402009"/>
    <n v="3"/>
    <n v="18"/>
    <n v="179.97000503999999"/>
    <n v="161.97000503999999"/>
    <s v="CASH"/>
    <s v="Cash Not Over 200"/>
  </r>
  <r>
    <n v="63936"/>
    <d v="2017-07-22T00:00:00"/>
    <n v="7"/>
    <n v="2"/>
    <d v="2017-07-25T00:00:00"/>
    <n v="0"/>
    <s v="Second Class"/>
    <s v="Other"/>
    <n v="24"/>
    <n v="11329"/>
    <n v="5"/>
    <s v="Golf"/>
    <x v="1"/>
    <s v="Drancy"/>
    <s v="Île-de-France"/>
    <m/>
    <s v="France"/>
    <s v="Western Europe"/>
    <n v="24"/>
    <s v="Women's Apparel"/>
    <n v="502"/>
    <s v="Nike Men's Dri-FIT Victory Golf Polo"/>
    <n v="50"/>
    <n v="43.678035218757444"/>
    <n v="3"/>
    <n v="10.5"/>
    <n v="150"/>
    <n v="139.5"/>
    <s v="CASH"/>
    <s v="Cash Not Over 200"/>
  </r>
  <r>
    <n v="64813"/>
    <d v="2017-04-08T00:00:00"/>
    <n v="7"/>
    <n v="2"/>
    <d v="2017-04-11T00:00:00"/>
    <n v="1"/>
    <s v="Second Class"/>
    <s v="Other"/>
    <n v="29"/>
    <n v="10018"/>
    <n v="5"/>
    <s v="Golf"/>
    <x v="1"/>
    <s v="Portsmouth"/>
    <s v="England"/>
    <m/>
    <s v="United Kingdom"/>
    <s v="Northern Europe"/>
    <n v="29"/>
    <s v="Shop By Sport"/>
    <n v="627"/>
    <s v="Under Armour Girls' Toddler Spine Surge Runni"/>
    <n v="39.990001679999999"/>
    <n v="34.198098313835338"/>
    <n v="3"/>
    <n v="12"/>
    <n v="119.97000503999999"/>
    <n v="107.97000503999999"/>
    <s v="CASH"/>
    <s v="Cash Not Over 200"/>
  </r>
  <r>
    <n v="67892"/>
    <d v="2017-09-18T00:00:00"/>
    <n v="2"/>
    <n v="2"/>
    <d v="2017-09-20T00:00:00"/>
    <n v="1"/>
    <s v="Second Class"/>
    <s v="Other"/>
    <n v="24"/>
    <n v="3182"/>
    <n v="5"/>
    <s v="Golf"/>
    <x v="1"/>
    <s v="Gelsenkirchen"/>
    <s v="North Rhine-Westphalia"/>
    <m/>
    <s v="Germany"/>
    <s v="Western Europe"/>
    <n v="24"/>
    <s v="Women's Apparel"/>
    <n v="502"/>
    <s v="Nike Men's Dri-FIT Victory Golf Polo"/>
    <n v="50"/>
    <n v="43.678035218757444"/>
    <n v="3"/>
    <n v="37.5"/>
    <n v="150"/>
    <n v="112.5"/>
    <s v="CASH"/>
    <s v="Cash Not Over 200"/>
  </r>
  <r>
    <n v="12525"/>
    <d v="2015-02-07T00:00:00"/>
    <n v="7"/>
    <n v="2"/>
    <d v="2015-02-10T00:00:00"/>
    <n v="1"/>
    <s v="Second Class"/>
    <s v="Other"/>
    <n v="41"/>
    <n v="4936"/>
    <n v="6"/>
    <s v="Outdoors"/>
    <x v="1"/>
    <s v="Nice"/>
    <s v="Provence-Alpes-Côte d'Azur"/>
    <m/>
    <s v="France"/>
    <s v="Western Europe"/>
    <n v="41"/>
    <s v="Trade-In"/>
    <n v="917"/>
    <s v="Glove It Women's Mod Oval 3-Zip Carry All Gol"/>
    <n v="21.989999770000001"/>
    <n v="20.391999720066668"/>
    <n v="3"/>
    <n v="10.56000042"/>
    <n v="65.969999310000006"/>
    <n v="55.409998890000004"/>
    <s v="CASH"/>
    <s v="Cash Not Over 200"/>
  </r>
  <r>
    <n v="71077"/>
    <d v="2017-03-11T00:00:00"/>
    <n v="7"/>
    <n v="2"/>
    <d v="2017-03-14T00:00:00"/>
    <n v="1"/>
    <s v="Second Class"/>
    <s v="Other"/>
    <n v="65"/>
    <n v="14630"/>
    <n v="10"/>
    <s v="Technology"/>
    <x v="1"/>
    <s v="Perugia"/>
    <s v="Umbria"/>
    <m/>
    <s v="Italy"/>
    <s v="Southern Europe"/>
    <n v="65"/>
    <s v="Consumer Electronics"/>
    <n v="1352"/>
    <s v="Industrial consumer electronics"/>
    <n v="252.88000489999999"/>
    <n v="203.36417164041666"/>
    <n v="1"/>
    <n v="0"/>
    <n v="252.88000489999999"/>
    <n v="252.88000489999999"/>
    <s v="DEBIT"/>
    <s v="Non Cash Payment"/>
  </r>
  <r>
    <n v="69703"/>
    <d v="2017-10-14T00:00:00"/>
    <n v="7"/>
    <n v="2"/>
    <d v="2017-10-17T00:00:00"/>
    <n v="1"/>
    <s v="Second Class"/>
    <s v="Other"/>
    <n v="62"/>
    <n v="13256"/>
    <n v="10"/>
    <s v="Technology"/>
    <x v="1"/>
    <s v="Nuremberg"/>
    <s v="Bavaria"/>
    <m/>
    <s v="Germany"/>
    <s v="Western Europe"/>
    <n v="62"/>
    <s v="Cameras "/>
    <n v="1349"/>
    <s v="Web Camera"/>
    <n v="452.0400085"/>
    <n v="338.67539386846153"/>
    <n v="1"/>
    <n v="4.5199999809999998"/>
    <n v="452.0400085"/>
    <n v="447.52000851899999"/>
    <s v="DEBIT"/>
    <s v="Non Cash Payment"/>
  </r>
  <r>
    <n v="71112"/>
    <d v="2017-04-11T00:00:00"/>
    <n v="3"/>
    <n v="2"/>
    <d v="2017-04-13T00:00:00"/>
    <n v="1"/>
    <s v="Second Class"/>
    <s v="Other"/>
    <n v="65"/>
    <n v="14665"/>
    <n v="10"/>
    <s v="Technology"/>
    <x v="1"/>
    <s v="Reims"/>
    <s v="Alsace-Champagne-Ardenne-Lorraine"/>
    <m/>
    <s v="France"/>
    <s v="Western Europe"/>
    <n v="65"/>
    <s v="Consumer Electronics"/>
    <n v="1352"/>
    <s v="Industrial consumer electronics"/>
    <n v="252.88000489999999"/>
    <n v="203.36417164041666"/>
    <n v="1"/>
    <n v="2.5299999710000001"/>
    <n v="252.88000489999999"/>
    <n v="250.35000492899999"/>
    <s v="DEBIT"/>
    <s v="Non Cash Payment"/>
  </r>
  <r>
    <n v="69810"/>
    <d v="2017-10-16T00:00:00"/>
    <n v="2"/>
    <n v="2"/>
    <d v="2017-10-18T00:00:00"/>
    <n v="1"/>
    <s v="Second Class"/>
    <s v="Other"/>
    <n v="62"/>
    <n v="13363"/>
    <n v="10"/>
    <s v="Technology"/>
    <x v="1"/>
    <s v="Halle"/>
    <s v="Saxony-Anhalt"/>
    <m/>
    <s v="Germany"/>
    <s v="Western Europe"/>
    <n v="62"/>
    <s v="Cameras "/>
    <n v="1349"/>
    <s v="Web Camera"/>
    <n v="452.0400085"/>
    <n v="338.67539386846153"/>
    <n v="1"/>
    <n v="9.0399999619999996"/>
    <n v="452.0400085"/>
    <n v="443.00000853799997"/>
    <s v="DEBIT"/>
    <s v="Non Cash Payment"/>
  </r>
  <r>
    <n v="71092"/>
    <d v="2017-03-11T00:00:00"/>
    <n v="7"/>
    <n v="2"/>
    <d v="2017-03-14T00:00:00"/>
    <n v="1"/>
    <s v="Second Class"/>
    <s v="Other"/>
    <n v="65"/>
    <n v="14645"/>
    <n v="10"/>
    <s v="Technology"/>
    <x v="1"/>
    <s v="Bremerhaven"/>
    <s v="Bremen"/>
    <m/>
    <s v="Germany"/>
    <s v="Western Europe"/>
    <n v="65"/>
    <s v="Consumer Electronics"/>
    <n v="1352"/>
    <s v="Industrial consumer electronics"/>
    <n v="252.88000489999999"/>
    <n v="203.36417164041666"/>
    <n v="1"/>
    <n v="7.5900001530000001"/>
    <n v="252.88000489999999"/>
    <n v="245.29000474699998"/>
    <s v="DEBIT"/>
    <s v="Non Cash Payment"/>
  </r>
  <r>
    <n v="69610"/>
    <d v="2017-10-13T00:00:00"/>
    <n v="6"/>
    <n v="2"/>
    <d v="2017-10-17T00:00:00"/>
    <n v="1"/>
    <s v="Second Class"/>
    <s v="Other"/>
    <n v="62"/>
    <n v="13163"/>
    <n v="10"/>
    <s v="Technology"/>
    <x v="1"/>
    <s v="Portici"/>
    <s v="Campania"/>
    <m/>
    <s v="Italy"/>
    <s v="Southern Europe"/>
    <n v="62"/>
    <s v="Cameras "/>
    <n v="1349"/>
    <s v="Web Camera"/>
    <n v="452.0400085"/>
    <n v="338.67539386846153"/>
    <n v="1"/>
    <n v="18.079999919999999"/>
    <n v="452.0400085"/>
    <n v="433.96000858000002"/>
    <s v="DEBIT"/>
    <s v="Non Cash Payment"/>
  </r>
  <r>
    <n v="71000"/>
    <d v="2017-02-11T00:00:00"/>
    <n v="7"/>
    <n v="2"/>
    <d v="2017-02-14T00:00:00"/>
    <n v="1"/>
    <s v="Second Class"/>
    <s v="Other"/>
    <n v="65"/>
    <n v="14553"/>
    <n v="10"/>
    <s v="Technology"/>
    <x v="1"/>
    <s v="Bielefeld"/>
    <s v="North Rhine-Westphalia"/>
    <m/>
    <s v="Germany"/>
    <s v="Western Europe"/>
    <n v="65"/>
    <s v="Consumer Electronics"/>
    <n v="1352"/>
    <s v="Industrial consumer electronics"/>
    <n v="252.88000489999999"/>
    <n v="203.36417164041666"/>
    <n v="1"/>
    <n v="12.64000034"/>
    <n v="252.88000489999999"/>
    <n v="240.24000455999999"/>
    <s v="DEBIT"/>
    <s v="Non Cash Payment"/>
  </r>
  <r>
    <n v="70734"/>
    <d v="2017-10-29T00:00:00"/>
    <n v="1"/>
    <n v="2"/>
    <d v="2017-10-31T00:00:00"/>
    <n v="1"/>
    <s v="Second Class"/>
    <s v="Other"/>
    <n v="64"/>
    <n v="14287"/>
    <n v="10"/>
    <s v="Technology"/>
    <x v="1"/>
    <s v="London"/>
    <s v="England"/>
    <m/>
    <s v="United Kingdom"/>
    <s v="Northern Europe"/>
    <n v="64"/>
    <s v="Computers"/>
    <n v="1351"/>
    <s v="Dell Laptop"/>
    <n v="1500"/>
    <n v="1293.21250629"/>
    <n v="1"/>
    <n v="82.5"/>
    <n v="1500"/>
    <n v="1417.5"/>
    <s v="DEBIT"/>
    <s v="Non Cash Payment"/>
  </r>
  <r>
    <n v="69626"/>
    <d v="2017-10-13T00:00:00"/>
    <n v="6"/>
    <n v="2"/>
    <d v="2017-10-17T00:00:00"/>
    <n v="0"/>
    <s v="Second Class"/>
    <s v="Other"/>
    <n v="62"/>
    <n v="13179"/>
    <n v="10"/>
    <s v="Technology"/>
    <x v="1"/>
    <s v="Drancy"/>
    <s v="Île-de-France"/>
    <m/>
    <s v="France"/>
    <s v="Western Europe"/>
    <n v="62"/>
    <s v="Cameras "/>
    <n v="1349"/>
    <s v="Web Camera"/>
    <n v="452.0400085"/>
    <n v="338.67539386846153"/>
    <n v="1"/>
    <n v="24.86000061"/>
    <n v="452.0400085"/>
    <n v="427.18000789000001"/>
    <s v="DEBIT"/>
    <s v="Non Cash Payment"/>
  </r>
  <r>
    <n v="69482"/>
    <d v="2017-11-10T00:00:00"/>
    <n v="6"/>
    <n v="2"/>
    <d v="2017-11-14T00:00:00"/>
    <n v="1"/>
    <s v="Second Class"/>
    <s v="Other"/>
    <n v="62"/>
    <n v="13035"/>
    <n v="10"/>
    <s v="Technology"/>
    <x v="1"/>
    <s v="Duisburg"/>
    <s v="North Rhine-Westphalia"/>
    <m/>
    <s v="Germany"/>
    <s v="Western Europe"/>
    <n v="62"/>
    <s v="Cameras "/>
    <n v="1349"/>
    <s v="Web Camera"/>
    <n v="452.0400085"/>
    <n v="338.67539386846153"/>
    <n v="1"/>
    <n v="24.86000061"/>
    <n v="452.0400085"/>
    <n v="427.18000789000001"/>
    <s v="DEBIT"/>
    <s v="Non Cash Payment"/>
  </r>
  <r>
    <n v="70769"/>
    <d v="2017-10-30T00:00:00"/>
    <n v="2"/>
    <n v="2"/>
    <d v="2017-11-01T00:00:00"/>
    <n v="1"/>
    <s v="Second Class"/>
    <s v="Other"/>
    <n v="64"/>
    <n v="14322"/>
    <n v="10"/>
    <s v="Technology"/>
    <x v="1"/>
    <s v="Bradford"/>
    <s v="England"/>
    <m/>
    <s v="United Kingdom"/>
    <s v="Northern Europe"/>
    <n v="64"/>
    <s v="Computers"/>
    <n v="1351"/>
    <s v="Dell Laptop"/>
    <n v="1500"/>
    <n v="1293.21250629"/>
    <n v="1"/>
    <n v="105"/>
    <n v="1500"/>
    <n v="1395"/>
    <s v="DEBIT"/>
    <s v="Non Cash Payment"/>
  </r>
  <r>
    <n v="69643"/>
    <d v="2017-10-13T00:00:00"/>
    <n v="6"/>
    <n v="2"/>
    <d v="2017-10-17T00:00:00"/>
    <n v="1"/>
    <s v="Second Class"/>
    <s v="Other"/>
    <n v="62"/>
    <n v="13196"/>
    <n v="10"/>
    <s v="Technology"/>
    <x v="1"/>
    <s v="Agrigento"/>
    <s v="Sicily"/>
    <m/>
    <s v="Italy"/>
    <s v="Southern Europe"/>
    <n v="62"/>
    <s v="Cameras "/>
    <n v="1349"/>
    <s v="Web Camera"/>
    <n v="452.0400085"/>
    <n v="338.67539386846153"/>
    <n v="1"/>
    <n v="31.63999939"/>
    <n v="452.0400085"/>
    <n v="420.40000910999998"/>
    <s v="DEBIT"/>
    <s v="Non Cash Payment"/>
  </r>
  <r>
    <n v="71051"/>
    <d v="2017-03-11T00:00:00"/>
    <n v="7"/>
    <n v="2"/>
    <d v="2017-03-14T00:00:00"/>
    <n v="0"/>
    <s v="Second Class"/>
    <s v="Other"/>
    <n v="65"/>
    <n v="14604"/>
    <n v="10"/>
    <s v="Technology"/>
    <x v="1"/>
    <s v="Oldham"/>
    <s v="England"/>
    <m/>
    <s v="United Kingdom"/>
    <s v="Northern Europe"/>
    <n v="65"/>
    <s v="Consumer Electronics"/>
    <n v="1352"/>
    <s v="Industrial consumer electronics"/>
    <n v="252.88000489999999"/>
    <n v="203.36417164041666"/>
    <n v="1"/>
    <n v="22.760000229999999"/>
    <n v="252.88000489999999"/>
    <n v="230.12000466999999"/>
    <s v="DEBIT"/>
    <s v="Non Cash Payment"/>
  </r>
  <r>
    <n v="69408"/>
    <d v="2017-10-10T00:00:00"/>
    <n v="3"/>
    <n v="2"/>
    <d v="2017-10-12T00:00:00"/>
    <n v="1"/>
    <s v="Second Class"/>
    <s v="Other"/>
    <n v="62"/>
    <n v="12961"/>
    <n v="10"/>
    <s v="Technology"/>
    <x v="1"/>
    <s v="Palermo"/>
    <s v="Sicily"/>
    <m/>
    <s v="Italy"/>
    <s v="Southern Europe"/>
    <n v="62"/>
    <s v="Cameras "/>
    <n v="1349"/>
    <s v="Web Camera"/>
    <n v="452.0400085"/>
    <n v="338.67539386846153"/>
    <n v="1"/>
    <n v="40.680000309999997"/>
    <n v="452.0400085"/>
    <n v="411.36000819000003"/>
    <s v="DEBIT"/>
    <s v="Non Cash Payment"/>
  </r>
  <r>
    <n v="71123"/>
    <d v="2017-04-11T00:00:00"/>
    <n v="3"/>
    <n v="2"/>
    <d v="2017-04-13T00:00:00"/>
    <n v="1"/>
    <s v="Second Class"/>
    <s v="Other"/>
    <n v="65"/>
    <n v="14676"/>
    <n v="10"/>
    <s v="Technology"/>
    <x v="1"/>
    <s v="Madrid"/>
    <s v="Madrid"/>
    <m/>
    <s v="Spain"/>
    <s v="Southern Europe"/>
    <n v="65"/>
    <s v="Consumer Electronics"/>
    <n v="1352"/>
    <s v="Industrial consumer electronics"/>
    <n v="252.88000489999999"/>
    <n v="203.36417164041666"/>
    <n v="1"/>
    <n v="22.760000229999999"/>
    <n v="252.88000489999999"/>
    <n v="230.12000466999999"/>
    <s v="DEBIT"/>
    <s v="Non Cash Payment"/>
  </r>
  <r>
    <n v="70534"/>
    <d v="2017-10-26T00:00:00"/>
    <n v="5"/>
    <n v="2"/>
    <d v="2017-10-30T00:00:00"/>
    <n v="1"/>
    <s v="Second Class"/>
    <s v="Other"/>
    <n v="64"/>
    <n v="14087"/>
    <n v="10"/>
    <s v="Technology"/>
    <x v="1"/>
    <s v="Nancy"/>
    <s v="Alsace-Champagne-Ardenne-Lorraine"/>
    <m/>
    <s v="France"/>
    <s v="Western Europe"/>
    <n v="64"/>
    <s v="Computers"/>
    <n v="1351"/>
    <s v="Dell Laptop"/>
    <n v="1500"/>
    <n v="1293.21250629"/>
    <n v="1"/>
    <n v="135"/>
    <n v="1500"/>
    <n v="1365"/>
    <s v="DEBIT"/>
    <s v="Non Cash Payment"/>
  </r>
  <r>
    <n v="69641"/>
    <d v="2017-10-13T00:00:00"/>
    <n v="6"/>
    <n v="2"/>
    <d v="2017-10-17T00:00:00"/>
    <n v="0"/>
    <s v="Second Class"/>
    <s v="Other"/>
    <n v="62"/>
    <n v="13194"/>
    <n v="10"/>
    <s v="Technology"/>
    <x v="1"/>
    <s v="Girona"/>
    <s v="Catalonia"/>
    <m/>
    <s v="Spain"/>
    <s v="Southern Europe"/>
    <n v="62"/>
    <s v="Cameras "/>
    <n v="1349"/>
    <s v="Web Camera"/>
    <n v="452.0400085"/>
    <n v="338.67539386846153"/>
    <n v="1"/>
    <n v="45.200000760000002"/>
    <n v="452.0400085"/>
    <n v="406.84000773999998"/>
    <s v="DEBIT"/>
    <s v="Non Cash Payment"/>
  </r>
  <r>
    <n v="70960"/>
    <d v="2017-01-11T00:00:00"/>
    <n v="4"/>
    <n v="2"/>
    <d v="2017-01-13T00:00:00"/>
    <n v="1"/>
    <s v="Second Class"/>
    <s v="Other"/>
    <n v="65"/>
    <n v="14513"/>
    <n v="10"/>
    <s v="Technology"/>
    <x v="1"/>
    <s v="Laon"/>
    <s v="Nord-Pas-de-Calais-Picardie"/>
    <m/>
    <s v="France"/>
    <s v="Western Europe"/>
    <n v="65"/>
    <s v="Consumer Electronics"/>
    <n v="1352"/>
    <s v="Industrial consumer electronics"/>
    <n v="252.88000489999999"/>
    <n v="203.36417164041666"/>
    <n v="1"/>
    <n v="25.290000920000001"/>
    <n v="252.88000489999999"/>
    <n v="227.59000397999998"/>
    <s v="DEBIT"/>
    <s v="Non Cash Payment"/>
  </r>
  <r>
    <n v="69908"/>
    <d v="2017-10-17T00:00:00"/>
    <n v="3"/>
    <n v="2"/>
    <d v="2017-10-19T00:00:00"/>
    <n v="1"/>
    <s v="Second Class"/>
    <s v="Other"/>
    <n v="62"/>
    <n v="13461"/>
    <n v="10"/>
    <s v="Technology"/>
    <x v="1"/>
    <s v="Hartlepool"/>
    <s v="England"/>
    <m/>
    <s v="United Kingdom"/>
    <s v="Northern Europe"/>
    <n v="62"/>
    <s v="Cameras "/>
    <n v="1349"/>
    <s v="Web Camera"/>
    <n v="452.0400085"/>
    <n v="338.67539386846153"/>
    <n v="1"/>
    <n v="67.809997559999999"/>
    <n v="452.0400085"/>
    <n v="384.23001094"/>
    <s v="DEBIT"/>
    <s v="Non Cash Payment"/>
  </r>
  <r>
    <n v="70957"/>
    <d v="2017-01-11T00:00:00"/>
    <n v="4"/>
    <n v="2"/>
    <d v="2017-01-13T00:00:00"/>
    <n v="1"/>
    <s v="Second Class"/>
    <s v="Other"/>
    <n v="65"/>
    <n v="14510"/>
    <n v="10"/>
    <s v="Technology"/>
    <x v="1"/>
    <s v="Pontault-Combault"/>
    <s v="Île-de-France"/>
    <m/>
    <s v="France"/>
    <s v="Western Europe"/>
    <n v="65"/>
    <s v="Consumer Electronics"/>
    <n v="1352"/>
    <s v="Industrial consumer electronics"/>
    <n v="252.88000489999999"/>
    <n v="203.36417164041666"/>
    <n v="1"/>
    <n v="37.930000309999997"/>
    <n v="252.88000489999999"/>
    <n v="214.95000458999999"/>
    <s v="DEBIT"/>
    <s v="Non Cash Payment"/>
  </r>
  <r>
    <n v="69637"/>
    <d v="2017-10-13T00:00:00"/>
    <n v="6"/>
    <n v="2"/>
    <d v="2017-10-17T00:00:00"/>
    <n v="1"/>
    <s v="Second Class"/>
    <s v="Other"/>
    <n v="62"/>
    <n v="13190"/>
    <n v="10"/>
    <s v="Technology"/>
    <x v="1"/>
    <s v="La Rochelle"/>
    <s v="Aquitaine-Limousin-Poitou-Charentes"/>
    <m/>
    <s v="France"/>
    <s v="Western Europe"/>
    <n v="62"/>
    <s v="Cameras "/>
    <n v="1349"/>
    <s v="Web Camera"/>
    <n v="452.0400085"/>
    <n v="338.67539386846153"/>
    <n v="1"/>
    <n v="72.33000183"/>
    <n v="452.0400085"/>
    <n v="379.71000666999998"/>
    <s v="DEBIT"/>
    <s v="Non Cash Payment"/>
  </r>
  <r>
    <n v="70955"/>
    <d v="2017-01-11T00:00:00"/>
    <n v="4"/>
    <n v="2"/>
    <d v="2017-01-13T00:00:00"/>
    <n v="1"/>
    <s v="Second Class"/>
    <s v="Other"/>
    <n v="65"/>
    <n v="14508"/>
    <n v="10"/>
    <s v="Technology"/>
    <x v="1"/>
    <s v="Edinburgh"/>
    <s v="Scotland"/>
    <m/>
    <s v="United Kingdom"/>
    <s v="Northern Europe"/>
    <n v="65"/>
    <s v="Consumer Electronics"/>
    <n v="1352"/>
    <s v="Industrial consumer electronics"/>
    <n v="252.88000489999999"/>
    <n v="203.36417164041666"/>
    <n v="1"/>
    <n v="42.990001679999999"/>
    <n v="252.88000489999999"/>
    <n v="209.89000321999998"/>
    <s v="DEBIT"/>
    <s v="Non Cash Payment"/>
  </r>
  <r>
    <n v="70919"/>
    <d v="2017-01-11T00:00:00"/>
    <n v="4"/>
    <n v="2"/>
    <d v="2017-01-13T00:00:00"/>
    <n v="1"/>
    <s v="Second Class"/>
    <s v="Other"/>
    <n v="65"/>
    <n v="14472"/>
    <n v="10"/>
    <s v="Technology"/>
    <x v="1"/>
    <s v="Acerra"/>
    <s v="Campania"/>
    <m/>
    <s v="Italy"/>
    <s v="Southern Europe"/>
    <n v="65"/>
    <s v="Consumer Electronics"/>
    <n v="1352"/>
    <s v="Industrial consumer electronics"/>
    <n v="252.88000489999999"/>
    <n v="203.36417164041666"/>
    <n v="1"/>
    <n v="42.990001679999999"/>
    <n v="252.88000489999999"/>
    <n v="209.89000321999998"/>
    <s v="DEBIT"/>
    <s v="Non Cash Payment"/>
  </r>
  <r>
    <n v="71009"/>
    <d v="2017-02-11T00:00:00"/>
    <n v="7"/>
    <n v="2"/>
    <d v="2017-02-14T00:00:00"/>
    <n v="1"/>
    <s v="Second Class"/>
    <s v="Other"/>
    <n v="65"/>
    <n v="14562"/>
    <n v="10"/>
    <s v="Technology"/>
    <x v="1"/>
    <s v="Hanover"/>
    <s v="Lower Saxony"/>
    <m/>
    <s v="Germany"/>
    <s v="Western Europe"/>
    <n v="65"/>
    <s v="Consumer Electronics"/>
    <n v="1352"/>
    <s v="Industrial consumer electronics"/>
    <n v="252.88000489999999"/>
    <n v="203.36417164041666"/>
    <n v="1"/>
    <n v="42.990001679999999"/>
    <n v="252.88000489999999"/>
    <n v="209.89000321999998"/>
    <s v="DEBIT"/>
    <s v="Non Cash Payment"/>
  </r>
  <r>
    <n v="69653"/>
    <d v="2017-10-13T00:00:00"/>
    <n v="6"/>
    <n v="2"/>
    <d v="2017-10-17T00:00:00"/>
    <n v="1"/>
    <s v="Second Class"/>
    <s v="Other"/>
    <n v="62"/>
    <n v="13206"/>
    <n v="10"/>
    <s v="Technology"/>
    <x v="1"/>
    <s v="Manchester"/>
    <s v="England"/>
    <m/>
    <s v="United Kingdom"/>
    <s v="Northern Europe"/>
    <n v="62"/>
    <s v="Cameras "/>
    <n v="1349"/>
    <s v="Web Camera"/>
    <n v="452.0400085"/>
    <n v="338.67539386846153"/>
    <n v="1"/>
    <n v="81.370002749999998"/>
    <n v="452.0400085"/>
    <n v="370.67000574999997"/>
    <s v="DEBIT"/>
    <s v="Non Cash Payment"/>
  </r>
  <r>
    <n v="69527"/>
    <d v="2017-11-10T00:00:00"/>
    <n v="6"/>
    <n v="2"/>
    <d v="2017-11-14T00:00:00"/>
    <n v="1"/>
    <s v="Second Class"/>
    <s v="Other"/>
    <n v="62"/>
    <n v="13080"/>
    <n v="10"/>
    <s v="Technology"/>
    <x v="1"/>
    <s v="Messina"/>
    <s v="Sicily"/>
    <m/>
    <s v="Italy"/>
    <s v="Southern Europe"/>
    <n v="62"/>
    <s v="Cameras "/>
    <n v="1349"/>
    <s v="Web Camera"/>
    <n v="452.0400085"/>
    <n v="338.67539386846153"/>
    <n v="1"/>
    <n v="81.370002749999998"/>
    <n v="452.0400085"/>
    <n v="370.67000574999997"/>
    <s v="DEBIT"/>
    <s v="Non Cash Payment"/>
  </r>
  <r>
    <n v="71080"/>
    <d v="2017-03-11T00:00:00"/>
    <n v="7"/>
    <n v="2"/>
    <d v="2017-03-14T00:00:00"/>
    <n v="1"/>
    <s v="Second Class"/>
    <s v="Other"/>
    <n v="65"/>
    <n v="14633"/>
    <n v="10"/>
    <s v="Technology"/>
    <x v="1"/>
    <s v="Wilhelmshaven"/>
    <s v="Lower Saxony"/>
    <m/>
    <s v="Germany"/>
    <s v="Western Europe"/>
    <n v="65"/>
    <s v="Consumer Electronics"/>
    <n v="1352"/>
    <s v="Industrial consumer electronics"/>
    <n v="252.88000489999999"/>
    <n v="203.36417164041666"/>
    <n v="1"/>
    <n v="45.520000459999999"/>
    <n v="252.88000489999999"/>
    <n v="207.36000443999998"/>
    <s v="DEBIT"/>
    <s v="Non Cash Payment"/>
  </r>
  <r>
    <n v="70544"/>
    <d v="2017-10-26T00:00:00"/>
    <n v="5"/>
    <n v="2"/>
    <d v="2017-10-30T00:00:00"/>
    <n v="1"/>
    <s v="Second Class"/>
    <s v="Other"/>
    <n v="64"/>
    <n v="14097"/>
    <n v="10"/>
    <s v="Technology"/>
    <x v="1"/>
    <s v="Letchworth"/>
    <s v="England"/>
    <m/>
    <s v="United Kingdom"/>
    <s v="Northern Europe"/>
    <n v="64"/>
    <s v="Computers"/>
    <n v="1351"/>
    <s v="Dell Laptop"/>
    <n v="1500"/>
    <n v="1293.21250629"/>
    <n v="1"/>
    <n v="300"/>
    <n v="1500"/>
    <n v="1200"/>
    <s v="DEBIT"/>
    <s v="Non Cash Payment"/>
  </r>
  <r>
    <n v="69471"/>
    <d v="2017-11-10T00:00:00"/>
    <n v="6"/>
    <n v="2"/>
    <d v="2017-11-14T00:00:00"/>
    <n v="0"/>
    <s v="Second Class"/>
    <s v="Other"/>
    <n v="62"/>
    <n v="13024"/>
    <n v="10"/>
    <s v="Technology"/>
    <x v="1"/>
    <s v="Kilwinning"/>
    <s v="Scotland"/>
    <m/>
    <s v="United Kingdom"/>
    <s v="Northern Europe"/>
    <n v="62"/>
    <s v="Cameras "/>
    <n v="1349"/>
    <s v="Web Camera"/>
    <n v="452.0400085"/>
    <n v="338.67539386846153"/>
    <n v="1"/>
    <n v="113.01000209999999"/>
    <n v="452.0400085"/>
    <n v="339.03000639999999"/>
    <s v="DEBIT"/>
    <s v="Non Cash Payment"/>
  </r>
  <r>
    <n v="68879"/>
    <d v="2017-02-10T00:00:00"/>
    <n v="6"/>
    <n v="2"/>
    <d v="2017-02-14T00:00:00"/>
    <n v="1"/>
    <s v="Second Class"/>
    <s v="Other"/>
    <n v="4"/>
    <n v="778"/>
    <n v="2"/>
    <s v="Fitness"/>
    <x v="1"/>
    <s v="Villeneuve-le-Roi"/>
    <s v="Île-de-France"/>
    <m/>
    <s v="France"/>
    <s v="Western Europe"/>
    <n v="4"/>
    <s v="Basketball"/>
    <n v="60"/>
    <s v="SOLE E25 Elliptical"/>
    <n v="999.98999019999997"/>
    <n v="584.19000239999991"/>
    <n v="1"/>
    <n v="10"/>
    <n v="999.98999019999997"/>
    <n v="989.98999019999997"/>
    <s v="DEBIT"/>
    <s v="Non Cash Payment"/>
  </r>
  <r>
    <n v="67214"/>
    <d v="2017-08-09T00:00:00"/>
    <n v="4"/>
    <n v="2"/>
    <d v="2017-08-11T00:00:00"/>
    <n v="1"/>
    <s v="Second Class"/>
    <s v="Other"/>
    <n v="2"/>
    <n v="7146"/>
    <n v="2"/>
    <s v="Fitness"/>
    <x v="1"/>
    <s v="Barakaldo"/>
    <s v="Basque Country"/>
    <m/>
    <s v="Spain"/>
    <s v="Southern Europe"/>
    <n v="2"/>
    <s v="Soccer"/>
    <n v="24"/>
    <s v="Elevation Training Mask 2.0"/>
    <n v="79.989997860000003"/>
    <n v="71.369997974"/>
    <n v="1"/>
    <n v="1.6000000240000001"/>
    <n v="79.989997860000003"/>
    <n v="78.389997836000006"/>
    <s v="DEBIT"/>
    <s v="Non Cash Payment"/>
  </r>
  <r>
    <n v="17810"/>
    <d v="2015-09-17T00:00:00"/>
    <n v="5"/>
    <n v="2"/>
    <d v="2015-09-21T00:00:00"/>
    <n v="1"/>
    <s v="Second Class"/>
    <s v="Other"/>
    <n v="3"/>
    <n v="6365"/>
    <n v="2"/>
    <s v="Fitness"/>
    <x v="1"/>
    <s v="Stockholm"/>
    <s v="Stockholm"/>
    <m/>
    <s v="Sweden"/>
    <s v="Northern Europe"/>
    <n v="3"/>
    <s v="Baseball &amp; Softball"/>
    <n v="44"/>
    <s v="adidas Men's F10 Messi TRX FG Soccer Cleat"/>
    <n v="59.990001679999999"/>
    <n v="57.194418487916671"/>
    <n v="1"/>
    <n v="7.8000001909999996"/>
    <n v="59.990001679999999"/>
    <n v="52.190001488999997"/>
    <s v="DEBIT"/>
    <s v="Non Cash Payment"/>
  </r>
  <r>
    <n v="18793"/>
    <d v="2015-02-10T00:00:00"/>
    <n v="3"/>
    <n v="2"/>
    <d v="2015-02-12T00:00:00"/>
    <n v="1"/>
    <s v="Second Class"/>
    <s v="Other"/>
    <n v="13"/>
    <n v="8422"/>
    <n v="3"/>
    <s v="Footwear"/>
    <x v="1"/>
    <s v="Aylesbury"/>
    <s v="England"/>
    <m/>
    <s v="United Kingdom"/>
    <s v="Northern Europe"/>
    <n v="13"/>
    <s v="Electronics"/>
    <n v="278"/>
    <s v="Under Armour Men's Compression EV SL Slide"/>
    <n v="44.990001679999999"/>
    <n v="31.547668386333335"/>
    <n v="1"/>
    <n v="1.7999999520000001"/>
    <n v="44.990001679999999"/>
    <n v="43.190001727999999"/>
    <s v="DEBIT"/>
    <s v="Non Cash Payment"/>
  </r>
  <r>
    <n v="65109"/>
    <d v="2017-08-08T00:00:00"/>
    <n v="3"/>
    <n v="2"/>
    <d v="2017-08-10T00:00:00"/>
    <n v="1"/>
    <s v="Second Class"/>
    <s v="Other"/>
    <n v="9"/>
    <n v="8524"/>
    <n v="3"/>
    <s v="Footwear"/>
    <x v="1"/>
    <s v="Langenhagen"/>
    <s v="Lower Saxony"/>
    <m/>
    <s v="Germany"/>
    <s v="Western Europe"/>
    <n v="9"/>
    <s v="Cardio Equipment"/>
    <n v="191"/>
    <s v="Nike Men's Free 5.0+ Running Shoe"/>
    <n v="99.989997860000003"/>
    <n v="95.114003926871064"/>
    <n v="1"/>
    <n v="4"/>
    <n v="99.989997860000003"/>
    <n v="95.989997860000003"/>
    <s v="DEBIT"/>
    <s v="Non Cash Payment"/>
  </r>
  <r>
    <n v="15673"/>
    <d v="2015-08-17T00:00:00"/>
    <n v="2"/>
    <n v="2"/>
    <d v="2015-08-19T00:00:00"/>
    <n v="1"/>
    <s v="Second Class"/>
    <s v="Other"/>
    <n v="9"/>
    <n v="3784"/>
    <n v="3"/>
    <s v="Footwear"/>
    <x v="1"/>
    <s v="Birmingham"/>
    <s v="England"/>
    <m/>
    <s v="United Kingdom"/>
    <s v="Northern Europe"/>
    <n v="9"/>
    <s v="Cardio Equipment"/>
    <n v="191"/>
    <s v="Nike Men's Free 5.0+ Running Shoe"/>
    <n v="99.989997860000003"/>
    <n v="95.114003926871064"/>
    <n v="1"/>
    <n v="5"/>
    <n v="99.989997860000003"/>
    <n v="94.989997860000003"/>
    <s v="DEBIT"/>
    <s v="Non Cash Payment"/>
  </r>
  <r>
    <n v="18183"/>
    <d v="2015-09-23T00:00:00"/>
    <n v="4"/>
    <n v="2"/>
    <d v="2015-09-25T00:00:00"/>
    <n v="1"/>
    <s v="Second Class"/>
    <s v="Other"/>
    <n v="13"/>
    <n v="10519"/>
    <n v="3"/>
    <s v="Footwear"/>
    <x v="1"/>
    <s v="Amsterdam"/>
    <s v="North Holland"/>
    <m/>
    <s v="Netherlands"/>
    <s v="Western Europe"/>
    <n v="13"/>
    <s v="Electronics"/>
    <n v="278"/>
    <s v="Under Armour Men's Compression EV SL Slide"/>
    <n v="44.990001679999999"/>
    <n v="31.547668386333335"/>
    <n v="1"/>
    <n v="3.1500000950000002"/>
    <n v="44.990001679999999"/>
    <n v="41.840001584999996"/>
    <s v="DEBIT"/>
    <s v="Non Cash Payment"/>
  </r>
  <r>
    <n v="20234"/>
    <d v="2015-10-23T00:00:00"/>
    <n v="6"/>
    <n v="2"/>
    <d v="2015-10-27T00:00:00"/>
    <n v="1"/>
    <s v="Second Class"/>
    <s v="Other"/>
    <n v="9"/>
    <n v="7132"/>
    <n v="3"/>
    <s v="Footwear"/>
    <x v="1"/>
    <s v="Vienna"/>
    <s v="Vienna"/>
    <m/>
    <s v="Austria"/>
    <s v="Western Europe"/>
    <n v="9"/>
    <s v="Cardio Equipment"/>
    <n v="191"/>
    <s v="Nike Men's Free 5.0+ Running Shoe"/>
    <n v="99.989997860000003"/>
    <n v="95.114003926871064"/>
    <n v="1"/>
    <n v="10"/>
    <n v="99.989997860000003"/>
    <n v="89.989997860000003"/>
    <s v="DEBIT"/>
    <s v="Non Cash Payment"/>
  </r>
  <r>
    <n v="13139"/>
    <d v="2015-11-07T00:00:00"/>
    <n v="7"/>
    <n v="2"/>
    <d v="2015-11-10T00:00:00"/>
    <n v="1"/>
    <s v="Second Class"/>
    <s v="Other"/>
    <n v="9"/>
    <n v="3709"/>
    <n v="3"/>
    <s v="Footwear"/>
    <x v="1"/>
    <s v="Vienna"/>
    <s v="Vienna"/>
    <m/>
    <s v="Austria"/>
    <s v="Western Europe"/>
    <n v="9"/>
    <s v="Cardio Equipment"/>
    <n v="191"/>
    <s v="Nike Men's Free 5.0+ Running Shoe"/>
    <n v="99.989997860000003"/>
    <n v="95.114003926871064"/>
    <n v="1"/>
    <n v="12"/>
    <n v="99.989997860000003"/>
    <n v="87.989997860000003"/>
    <s v="DEBIT"/>
    <s v="Non Cash Payment"/>
  </r>
  <r>
    <n v="19590"/>
    <d v="2015-10-13T00:00:00"/>
    <n v="3"/>
    <n v="4"/>
    <d v="2015-10-19T00:00:00"/>
    <n v="1"/>
    <s v="Standard Class"/>
    <s v="Other"/>
    <n v="3"/>
    <n v="7518"/>
    <n v="2"/>
    <s v="Fitness"/>
    <x v="1"/>
    <s v="Montpellier"/>
    <s v="Languedoc-Roussillon-Midi-Pyrénées"/>
    <m/>
    <s v="France"/>
    <s v="Western Europe"/>
    <n v="3"/>
    <s v="Baseball &amp; Softball"/>
    <n v="44"/>
    <s v="adidas Men's F10 Messi TRX FG Soccer Cleat"/>
    <n v="59.990001679999999"/>
    <n v="57.194418487916671"/>
    <n v="5"/>
    <n v="15"/>
    <n v="299.9500084"/>
    <n v="284.9500084"/>
    <s v="DEBIT"/>
    <s v="Non Cash Payment"/>
  </r>
  <r>
    <n v="43650"/>
    <d v="2016-09-29T00:00:00"/>
    <n v="5"/>
    <n v="4"/>
    <d v="2016-10-05T00:00:00"/>
    <n v="1"/>
    <s v="Standard Class"/>
    <s v="Other"/>
    <n v="11"/>
    <n v="1738"/>
    <n v="3"/>
    <s v="Footwear"/>
    <x v="1"/>
    <s v="Khmelnytskyi"/>
    <s v="Khmelnytskyi Oblast"/>
    <m/>
    <s v="Ukraine"/>
    <s v="Eastern Europe"/>
    <n v="11"/>
    <s v="Fitness Accessories"/>
    <n v="235"/>
    <s v="Under Armour Hustle Storm Medium Duffle Bag"/>
    <n v="34.990001679999999"/>
    <n v="25.521801568600001"/>
    <n v="5"/>
    <n v="0"/>
    <n v="174.9500084"/>
    <n v="174.9500084"/>
    <s v="DEBIT"/>
    <s v="Non Cash Payment"/>
  </r>
  <r>
    <n v="15202"/>
    <d v="2015-10-08T00:00:00"/>
    <n v="5"/>
    <n v="4"/>
    <d v="2015-10-14T00:00:00"/>
    <n v="0"/>
    <s v="Standard Class"/>
    <s v="Other"/>
    <n v="9"/>
    <n v="1622"/>
    <n v="3"/>
    <s v="Footwear"/>
    <x v="1"/>
    <s v="Vannes"/>
    <s v="Brittany"/>
    <m/>
    <s v="France"/>
    <s v="Western Europe"/>
    <n v="9"/>
    <s v="Cardio Equipment"/>
    <n v="191"/>
    <s v="Nike Men's Free 5.0+ Running Shoe"/>
    <n v="99.989997860000003"/>
    <n v="95.114003926871064"/>
    <n v="5"/>
    <n v="5"/>
    <n v="499.94998930000003"/>
    <n v="494.94998930000003"/>
    <s v="DEBIT"/>
    <s v="Non Cash Payment"/>
  </r>
  <r>
    <n v="15462"/>
    <d v="2015-08-14T00:00:00"/>
    <n v="6"/>
    <n v="4"/>
    <d v="2015-08-20T00:00:00"/>
    <n v="0"/>
    <s v="Standard Class"/>
    <s v="Other"/>
    <n v="13"/>
    <n v="1325"/>
    <n v="3"/>
    <s v="Footwear"/>
    <x v="1"/>
    <s v="Fuenlabrada"/>
    <s v="Madrid"/>
    <m/>
    <s v="Spain"/>
    <s v="Southern Europe"/>
    <n v="13"/>
    <s v="Electronics"/>
    <n v="273"/>
    <s v="Under Armour Kids' Mercenary Slide"/>
    <n v="27.989999770000001"/>
    <n v="22.101999580000001"/>
    <n v="5"/>
    <n v="2.7999999519999998"/>
    <n v="139.94999885000001"/>
    <n v="137.14999889800001"/>
    <s v="DEBIT"/>
    <s v="Non Cash Payment"/>
  </r>
  <r>
    <n v="15155"/>
    <d v="2015-10-08T00:00:00"/>
    <n v="5"/>
    <n v="4"/>
    <d v="2015-10-14T00:00:00"/>
    <n v="1"/>
    <s v="Standard Class"/>
    <s v="Other"/>
    <n v="9"/>
    <n v="5505"/>
    <n v="3"/>
    <s v="Footwear"/>
    <x v="1"/>
    <s v="Villemomble"/>
    <s v="Île-de-France"/>
    <m/>
    <s v="France"/>
    <s v="Western Europe"/>
    <n v="9"/>
    <s v="Cardio Equipment"/>
    <n v="191"/>
    <s v="Nike Men's Free 5.0+ Running Shoe"/>
    <n v="99.989997860000003"/>
    <n v="95.114003926871064"/>
    <n v="5"/>
    <n v="10"/>
    <n v="499.94998930000003"/>
    <n v="489.94998930000003"/>
    <s v="DEBIT"/>
    <s v="Non Cash Payment"/>
  </r>
  <r>
    <n v="64451"/>
    <d v="2017-07-29T00:00:00"/>
    <n v="7"/>
    <n v="4"/>
    <d v="2017-08-03T00:00:00"/>
    <n v="0"/>
    <s v="Standard Class"/>
    <s v="Other"/>
    <n v="9"/>
    <n v="4210"/>
    <n v="3"/>
    <s v="Footwear"/>
    <x v="1"/>
    <s v="Montpellier"/>
    <s v="Languedoc-Roussillon-Midi-Pyrénées"/>
    <m/>
    <s v="France"/>
    <s v="Western Europe"/>
    <n v="9"/>
    <s v="Cardio Equipment"/>
    <n v="191"/>
    <s v="Nike Men's Free 5.0+ Running Shoe"/>
    <n v="99.989997860000003"/>
    <n v="95.114003926871064"/>
    <n v="5"/>
    <n v="15"/>
    <n v="499.94998930000003"/>
    <n v="484.94998930000003"/>
    <s v="DEBIT"/>
    <s v="Non Cash Payment"/>
  </r>
  <r>
    <n v="67028"/>
    <d v="2017-05-09T00:00:00"/>
    <n v="3"/>
    <n v="4"/>
    <d v="2017-05-15T00:00:00"/>
    <n v="0"/>
    <s v="Standard Class"/>
    <s v="Other"/>
    <n v="9"/>
    <n v="11229"/>
    <n v="3"/>
    <s v="Footwear"/>
    <x v="1"/>
    <s v="Gien"/>
    <s v="Centre-Val de Loire"/>
    <m/>
    <s v="France"/>
    <s v="Western Europe"/>
    <n v="9"/>
    <s v="Cardio Equipment"/>
    <n v="191"/>
    <s v="Nike Men's Free 5.0+ Running Shoe"/>
    <n v="99.989997860000003"/>
    <n v="95.114003926871064"/>
    <n v="5"/>
    <n v="15"/>
    <n v="499.94998930000003"/>
    <n v="484.94998930000003"/>
    <s v="DEBIT"/>
    <s v="Non Cash Payment"/>
  </r>
  <r>
    <n v="62336"/>
    <d v="2017-06-28T00:00:00"/>
    <n v="4"/>
    <n v="4"/>
    <d v="2017-07-04T00:00:00"/>
    <n v="0"/>
    <s v="Standard Class"/>
    <s v="Other"/>
    <n v="9"/>
    <n v="9385"/>
    <n v="3"/>
    <s v="Footwear"/>
    <x v="1"/>
    <s v="Neuilly-sur-Seine"/>
    <s v="Île-de-France"/>
    <m/>
    <s v="France"/>
    <s v="Western Europe"/>
    <n v="9"/>
    <s v="Cardio Equipment"/>
    <n v="191"/>
    <s v="Nike Men's Free 5.0+ Running Shoe"/>
    <n v="99.989997860000003"/>
    <n v="95.114003926871064"/>
    <n v="5"/>
    <n v="15"/>
    <n v="499.94998930000003"/>
    <n v="484.94998930000003"/>
    <s v="DEBIT"/>
    <s v="Non Cash Payment"/>
  </r>
  <r>
    <n v="11334"/>
    <d v="2015-06-15T00:00:00"/>
    <n v="2"/>
    <n v="4"/>
    <d v="2015-06-19T00:00:00"/>
    <n v="1"/>
    <s v="Standard Class"/>
    <s v="Other"/>
    <n v="13"/>
    <n v="900"/>
    <n v="3"/>
    <s v="Footwear"/>
    <x v="1"/>
    <s v="Viersen"/>
    <s v="North Rhine-Westphalia"/>
    <m/>
    <s v="Germany"/>
    <s v="Western Europe"/>
    <n v="13"/>
    <s v="Electronics"/>
    <n v="282"/>
    <s v="Under Armour Women's Ignite PIP VI Slide"/>
    <n v="31.989999770000001"/>
    <n v="27.763856872771434"/>
    <n v="5"/>
    <n v="4.8000001909999996"/>
    <n v="159.94999885000001"/>
    <n v="155.149998659"/>
    <s v="DEBIT"/>
    <s v="Non Cash Payment"/>
  </r>
  <r>
    <n v="62885"/>
    <d v="2017-06-07T00:00:00"/>
    <n v="4"/>
    <n v="4"/>
    <d v="2017-06-13T00:00:00"/>
    <n v="1"/>
    <s v="Standard Class"/>
    <s v="Other"/>
    <n v="9"/>
    <n v="6217"/>
    <n v="3"/>
    <s v="Footwear"/>
    <x v="1"/>
    <s v="Verona"/>
    <s v="Veneto"/>
    <m/>
    <s v="Italy"/>
    <s v="Southern Europe"/>
    <n v="9"/>
    <s v="Cardio Equipment"/>
    <n v="191"/>
    <s v="Nike Men's Free 5.0+ Running Shoe"/>
    <n v="99.989997860000003"/>
    <n v="95.114003926871064"/>
    <n v="5"/>
    <n v="20"/>
    <n v="499.94998930000003"/>
    <n v="479.94998930000003"/>
    <s v="DEBIT"/>
    <s v="Non Cash Payment"/>
  </r>
  <r>
    <n v="66998"/>
    <d v="2017-05-09T00:00:00"/>
    <n v="3"/>
    <n v="4"/>
    <d v="2017-05-15T00:00:00"/>
    <n v="0"/>
    <s v="Standard Class"/>
    <s v="Other"/>
    <n v="9"/>
    <n v="9466"/>
    <n v="3"/>
    <s v="Footwear"/>
    <x v="1"/>
    <s v="Fano"/>
    <s v="Marche"/>
    <m/>
    <s v="Italy"/>
    <s v="Southern Europe"/>
    <n v="9"/>
    <s v="Cardio Equipment"/>
    <n v="191"/>
    <s v="Nike Men's Free 5.0+ Running Shoe"/>
    <n v="99.989997860000003"/>
    <n v="95.114003926871064"/>
    <n v="5"/>
    <n v="20"/>
    <n v="499.94998930000003"/>
    <n v="479.94998930000003"/>
    <s v="DEBIT"/>
    <s v="Non Cash Payment"/>
  </r>
  <r>
    <n v="47002"/>
    <d v="2016-11-17T00:00:00"/>
    <n v="5"/>
    <n v="4"/>
    <d v="2016-11-23T00:00:00"/>
    <n v="0"/>
    <s v="Standard Class"/>
    <s v="Other"/>
    <n v="9"/>
    <n v="4596"/>
    <n v="3"/>
    <s v="Footwear"/>
    <x v="1"/>
    <s v="Gdynia"/>
    <s v="Pomerania"/>
    <m/>
    <s v="Poland"/>
    <s v="Eastern Europe"/>
    <n v="9"/>
    <s v="Cardio Equipment"/>
    <n v="191"/>
    <s v="Nike Men's Free 5.0+ Running Shoe"/>
    <n v="99.989997860000003"/>
    <n v="95.114003926871064"/>
    <n v="5"/>
    <n v="25"/>
    <n v="499.94998930000003"/>
    <n v="474.94998930000003"/>
    <s v="DEBIT"/>
    <s v="Non Cash Payment"/>
  </r>
  <r>
    <n v="63445"/>
    <d v="2017-07-15T00:00:00"/>
    <n v="7"/>
    <n v="4"/>
    <d v="2017-07-20T00:00:00"/>
    <n v="1"/>
    <s v="Standard Class"/>
    <s v="Other"/>
    <n v="9"/>
    <n v="5206"/>
    <n v="3"/>
    <s v="Footwear"/>
    <x v="1"/>
    <s v="Talavera de la Reina"/>
    <s v="Castilla-La Mancha"/>
    <m/>
    <s v="Spain"/>
    <s v="Southern Europe"/>
    <n v="9"/>
    <s v="Cardio Equipment"/>
    <n v="191"/>
    <s v="Nike Men's Free 5.0+ Running Shoe"/>
    <n v="99.989997860000003"/>
    <n v="95.114003926871064"/>
    <n v="5"/>
    <n v="25"/>
    <n v="499.94998930000003"/>
    <n v="474.94998930000003"/>
    <s v="DEBIT"/>
    <s v="Non Cash Payment"/>
  </r>
  <r>
    <n v="67566"/>
    <d v="2017-09-13T00:00:00"/>
    <n v="4"/>
    <n v="4"/>
    <d v="2017-09-19T00:00:00"/>
    <n v="0"/>
    <s v="Standard Class"/>
    <s v="Other"/>
    <n v="9"/>
    <n v="2823"/>
    <n v="3"/>
    <s v="Footwear"/>
    <x v="1"/>
    <s v="Montreuil"/>
    <s v="Île-de-France"/>
    <m/>
    <s v="France"/>
    <s v="Western Europe"/>
    <n v="9"/>
    <s v="Cardio Equipment"/>
    <n v="191"/>
    <s v="Nike Men's Free 5.0+ Running Shoe"/>
    <n v="99.989997860000003"/>
    <n v="95.114003926871064"/>
    <n v="5"/>
    <n v="25"/>
    <n v="499.94998930000003"/>
    <n v="474.94998930000003"/>
    <s v="DEBIT"/>
    <s v="Non Cash Payment"/>
  </r>
  <r>
    <n v="18884"/>
    <d v="2015-03-10T00:00:00"/>
    <n v="3"/>
    <n v="4"/>
    <d v="2015-03-16T00:00:00"/>
    <n v="1"/>
    <s v="Standard Class"/>
    <s v="Other"/>
    <n v="11"/>
    <n v="10408"/>
    <n v="3"/>
    <s v="Footwear"/>
    <x v="1"/>
    <s v="Marseille"/>
    <s v="Provence-Alpes-Côte d'Azur"/>
    <m/>
    <s v="France"/>
    <s v="Western Europe"/>
    <n v="11"/>
    <s v="Fitness Accessories"/>
    <n v="235"/>
    <s v="Under Armour Hustle Storm Medium Duffle Bag"/>
    <n v="34.990001679999999"/>
    <n v="25.521801568600001"/>
    <n v="5"/>
    <n v="8.75"/>
    <n v="174.9500084"/>
    <n v="166.2000084"/>
    <s v="DEBIT"/>
    <s v="Non Cash Payment"/>
  </r>
  <r>
    <n v="18845"/>
    <d v="2015-03-10T00:00:00"/>
    <n v="3"/>
    <n v="4"/>
    <d v="2015-03-16T00:00:00"/>
    <n v="1"/>
    <s v="Standard Class"/>
    <s v="Other"/>
    <n v="11"/>
    <n v="11011"/>
    <n v="3"/>
    <s v="Footwear"/>
    <x v="1"/>
    <s v="Lisbon"/>
    <s v="Lisbon"/>
    <m/>
    <s v="Portugal"/>
    <s v="Southern Europe"/>
    <n v="11"/>
    <s v="Fitness Accessories"/>
    <n v="235"/>
    <s v="Under Armour Hustle Storm Medium Duffle Bag"/>
    <n v="34.990001679999999"/>
    <n v="25.521801568600001"/>
    <n v="5"/>
    <n v="9.6199998860000004"/>
    <n v="174.9500084"/>
    <n v="165.33000851400001"/>
    <s v="DEBIT"/>
    <s v="Non Cash Payment"/>
  </r>
  <r>
    <n v="66854"/>
    <d v="2017-02-09T00:00:00"/>
    <n v="5"/>
    <n v="4"/>
    <d v="2017-02-15T00:00:00"/>
    <n v="1"/>
    <s v="Standard Class"/>
    <s v="Other"/>
    <n v="16"/>
    <n v="40"/>
    <n v="3"/>
    <s v="Footwear"/>
    <x v="1"/>
    <s v="Wolverhampton"/>
    <s v="England"/>
    <m/>
    <s v="United Kingdom"/>
    <s v="Northern Europe"/>
    <n v="16"/>
    <s v="As Seen on  TV!"/>
    <n v="359"/>
    <s v="Nike Men's Free TR 5.0 TB Training Shoe"/>
    <n v="99.989997860000003"/>
    <n v="65.117997740000007"/>
    <n v="5"/>
    <n v="35"/>
    <n v="499.94998930000003"/>
    <n v="464.94998930000003"/>
    <s v="DEBIT"/>
    <s v="Non Cash Payment"/>
  </r>
  <r>
    <n v="46955"/>
    <d v="2016-11-16T00:00:00"/>
    <n v="4"/>
    <n v="4"/>
    <d v="2016-11-22T00:00:00"/>
    <n v="1"/>
    <s v="Standard Class"/>
    <s v="Other"/>
    <n v="9"/>
    <n v="11636"/>
    <n v="3"/>
    <s v="Footwear"/>
    <x v="1"/>
    <s v="Satu Mare"/>
    <s v="Satu Mare"/>
    <m/>
    <s v="Romania"/>
    <s v="Eastern Europe"/>
    <n v="9"/>
    <s v="Cardio Equipment"/>
    <n v="191"/>
    <s v="Nike Men's Free 5.0+ Running Shoe"/>
    <n v="99.989997860000003"/>
    <n v="95.114003926871064"/>
    <n v="5"/>
    <n v="45"/>
    <n v="499.94998930000003"/>
    <n v="454.94998930000003"/>
    <s v="DEBIT"/>
    <s v="Non Cash Payment"/>
  </r>
  <r>
    <n v="13890"/>
    <d v="2015-07-22T00:00:00"/>
    <n v="4"/>
    <n v="2"/>
    <d v="2015-07-24T00:00:00"/>
    <n v="1"/>
    <s v="Second Class"/>
    <s v="Other"/>
    <n v="9"/>
    <n v="9120"/>
    <n v="3"/>
    <s v="Footwear"/>
    <x v="1"/>
    <s v="Wiesbaden"/>
    <s v="Hesse"/>
    <m/>
    <s v="Germany"/>
    <s v="Western Europe"/>
    <n v="9"/>
    <s v="Cardio Equipment"/>
    <n v="191"/>
    <s v="Nike Men's Free 5.0+ Running Shoe"/>
    <n v="99.989997860000003"/>
    <n v="95.114003926871064"/>
    <n v="4"/>
    <n v="4"/>
    <n v="399.95999144000001"/>
    <n v="395.95999144000001"/>
    <s v="CASH"/>
    <s v="Cash Over 200"/>
  </r>
  <r>
    <n v="17071"/>
    <d v="2015-07-09T00:00:00"/>
    <n v="5"/>
    <n v="2"/>
    <d v="2015-07-13T00:00:00"/>
    <n v="0"/>
    <s v="Second Class"/>
    <s v="Other"/>
    <n v="13"/>
    <n v="12221"/>
    <n v="3"/>
    <s v="Footwear"/>
    <x v="1"/>
    <s v="Montpellier"/>
    <s v="Languedoc-Roussillon-Midi-Pyrénées"/>
    <m/>
    <s v="France"/>
    <s v="Western Europe"/>
    <n v="13"/>
    <s v="Electronics"/>
    <n v="276"/>
    <s v="Under Armour Women's Ignite Slide"/>
    <n v="31.989999770000001"/>
    <n v="27.113333001333334"/>
    <n v="4"/>
    <n v="1.2799999710000001"/>
    <n v="127.95999908"/>
    <n v="126.67999910900001"/>
    <s v="CASH"/>
    <s v="Cash Not Over 200"/>
  </r>
  <r>
    <n v="11321"/>
    <d v="2015-06-15T00:00:00"/>
    <n v="2"/>
    <n v="2"/>
    <d v="2015-06-17T00:00:00"/>
    <n v="0"/>
    <s v="Second Class"/>
    <s v="Other"/>
    <n v="9"/>
    <n v="9415"/>
    <n v="3"/>
    <s v="Footwear"/>
    <x v="1"/>
    <s v="Munich"/>
    <s v="Bavaria"/>
    <m/>
    <s v="Germany"/>
    <s v="Western Europe"/>
    <n v="9"/>
    <s v="Cardio Equipment"/>
    <n v="191"/>
    <s v="Nike Men's Free 5.0+ Running Shoe"/>
    <n v="99.989997860000003"/>
    <n v="95.114003926871064"/>
    <n v="4"/>
    <n v="8"/>
    <n v="399.95999144000001"/>
    <n v="391.95999144000001"/>
    <s v="CASH"/>
    <s v="Cash Over 200"/>
  </r>
  <r>
    <n v="64813"/>
    <d v="2017-04-08T00:00:00"/>
    <n v="7"/>
    <n v="2"/>
    <d v="2017-04-11T00:00:00"/>
    <n v="1"/>
    <s v="Second Class"/>
    <s v="Other"/>
    <n v="17"/>
    <n v="10018"/>
    <n v="4"/>
    <s v="Apparel"/>
    <x v="1"/>
    <s v="Portsmouth"/>
    <s v="England"/>
    <m/>
    <s v="United Kingdom"/>
    <s v="Northern Europe"/>
    <n v="17"/>
    <s v="Cleats"/>
    <n v="365"/>
    <s v="Perfect Fitness Perfect Rip Deck"/>
    <n v="59.990001679999999"/>
    <n v="54.488929209402009"/>
    <n v="4"/>
    <n v="12"/>
    <n v="239.96000672"/>
    <n v="227.96000672"/>
    <s v="CASH"/>
    <s v="Cash Over 200"/>
  </r>
  <r>
    <n v="17162"/>
    <d v="2015-08-09T00:00:00"/>
    <n v="1"/>
    <n v="2"/>
    <d v="2015-08-11T00:00:00"/>
    <n v="1"/>
    <s v="Second Class"/>
    <s v="Other"/>
    <n v="17"/>
    <n v="54"/>
    <n v="4"/>
    <s v="Apparel"/>
    <x v="1"/>
    <s v="Eastbourne"/>
    <s v="England"/>
    <m/>
    <s v="United Kingdom"/>
    <s v="Northern Europe"/>
    <n v="17"/>
    <s v="Cleats"/>
    <n v="365"/>
    <s v="Perfect Fitness Perfect Rip Deck"/>
    <n v="59.990001679999999"/>
    <n v="54.488929209402009"/>
    <n v="4"/>
    <n v="38.38999939"/>
    <n v="239.96000672"/>
    <n v="201.57000733000001"/>
    <s v="CASH"/>
    <s v="Cash Over 200"/>
  </r>
  <r>
    <n v="12827"/>
    <d v="2015-07-07T00:00:00"/>
    <n v="3"/>
    <n v="2"/>
    <d v="2015-07-09T00:00:00"/>
    <n v="1"/>
    <s v="Second Class"/>
    <s v="Other"/>
    <n v="17"/>
    <n v="542"/>
    <n v="4"/>
    <s v="Apparel"/>
    <x v="1"/>
    <s v="Dortmund"/>
    <s v="North Rhine-Westphalia"/>
    <m/>
    <s v="Germany"/>
    <s v="Western Europe"/>
    <n v="17"/>
    <s v="Cleats"/>
    <n v="365"/>
    <s v="Perfect Fitness Perfect Rip Deck"/>
    <n v="59.990001679999999"/>
    <n v="54.488929209402009"/>
    <n v="4"/>
    <n v="38.38999939"/>
    <n v="239.96000672"/>
    <n v="201.57000733000001"/>
    <s v="CASH"/>
    <s v="Cash Over 200"/>
  </r>
  <r>
    <n v="11936"/>
    <d v="2015-06-24T00:00:00"/>
    <n v="4"/>
    <n v="2"/>
    <d v="2015-06-26T00:00:00"/>
    <n v="0"/>
    <s v="Second Class"/>
    <s v="Other"/>
    <n v="24"/>
    <n v="724"/>
    <n v="5"/>
    <s v="Golf"/>
    <x v="1"/>
    <s v="Bobigny"/>
    <s v="Île-de-France"/>
    <m/>
    <s v="France"/>
    <s v="Western Europe"/>
    <n v="24"/>
    <s v="Women's Apparel"/>
    <n v="502"/>
    <s v="Nike Men's Dri-FIT Victory Golf Polo"/>
    <n v="50"/>
    <n v="43.678035218757444"/>
    <n v="4"/>
    <n v="0"/>
    <n v="200"/>
    <n v="200"/>
    <s v="CASH"/>
    <s v="Cash Not Over 200"/>
  </r>
  <r>
    <n v="68337"/>
    <d v="2017-09-24T00:00:00"/>
    <n v="1"/>
    <n v="2"/>
    <d v="2017-09-26T00:00:00"/>
    <n v="1"/>
    <s v="Second Class"/>
    <s v="Other"/>
    <n v="29"/>
    <n v="8897"/>
    <n v="5"/>
    <s v="Golf"/>
    <x v="1"/>
    <s v="Lille"/>
    <s v="Nord-Pas-de-Calais-Picardie"/>
    <m/>
    <s v="France"/>
    <s v="Western Europe"/>
    <n v="29"/>
    <s v="Shop By Sport"/>
    <n v="627"/>
    <s v="Under Armour Girls' Toddler Spine Surge Runni"/>
    <n v="39.990001679999999"/>
    <n v="34.198098313835338"/>
    <n v="4"/>
    <n v="3.2000000480000002"/>
    <n v="159.96000672"/>
    <n v="156.760006672"/>
    <s v="CASH"/>
    <s v="Cash Not Over 200"/>
  </r>
  <r>
    <n v="45746"/>
    <d v="2016-10-29T00:00:00"/>
    <n v="7"/>
    <n v="2"/>
    <d v="2016-11-01T00:00:00"/>
    <n v="0"/>
    <s v="Second Class"/>
    <s v="Other"/>
    <n v="24"/>
    <n v="7112"/>
    <n v="5"/>
    <s v="Golf"/>
    <x v="1"/>
    <s v="Giurgiu"/>
    <s v="Giurgiu"/>
    <m/>
    <s v="Romania"/>
    <s v="Eastern Europe"/>
    <n v="24"/>
    <s v="Women's Apparel"/>
    <n v="502"/>
    <s v="Nike Men's Dri-FIT Victory Golf Polo"/>
    <n v="50"/>
    <n v="43.678035218757444"/>
    <n v="4"/>
    <n v="10"/>
    <n v="200"/>
    <n v="190"/>
    <s v="CASH"/>
    <s v="Cash Not Over 200"/>
  </r>
  <r>
    <n v="64813"/>
    <d v="2017-04-08T00:00:00"/>
    <n v="7"/>
    <n v="2"/>
    <d v="2017-04-11T00:00:00"/>
    <n v="1"/>
    <s v="Second Class"/>
    <s v="Other"/>
    <n v="24"/>
    <n v="10018"/>
    <n v="5"/>
    <s v="Golf"/>
    <x v="1"/>
    <s v="Portsmouth"/>
    <s v="England"/>
    <m/>
    <s v="United Kingdom"/>
    <s v="Northern Europe"/>
    <n v="24"/>
    <s v="Women's Apparel"/>
    <n v="502"/>
    <s v="Nike Men's Dri-FIT Victory Golf Polo"/>
    <n v="50"/>
    <n v="43.678035218757444"/>
    <n v="4"/>
    <n v="11"/>
    <n v="200"/>
    <n v="189"/>
    <s v="CASH"/>
    <s v="Cash Not Over 200"/>
  </r>
  <r>
    <n v="13736"/>
    <d v="2015-07-20T00:00:00"/>
    <n v="2"/>
    <n v="2"/>
    <d v="2015-07-22T00:00:00"/>
    <n v="0"/>
    <s v="Second Class"/>
    <s v="Other"/>
    <n v="24"/>
    <n v="1086"/>
    <n v="5"/>
    <s v="Golf"/>
    <x v="1"/>
    <s v="Tamworth"/>
    <s v="England"/>
    <m/>
    <s v="United Kingdom"/>
    <s v="Northern Europe"/>
    <n v="24"/>
    <s v="Women's Apparel"/>
    <n v="502"/>
    <s v="Nike Men's Dri-FIT Victory Golf Polo"/>
    <n v="50"/>
    <n v="43.678035218757444"/>
    <n v="4"/>
    <n v="14"/>
    <n v="200"/>
    <n v="186"/>
    <s v="CASH"/>
    <s v="Cash Not Over 200"/>
  </r>
  <r>
    <n v="49622"/>
    <d v="2016-12-25T00:00:00"/>
    <n v="1"/>
    <n v="2"/>
    <d v="2016-12-27T00:00:00"/>
    <n v="1"/>
    <s v="Second Class"/>
    <s v="Other"/>
    <n v="29"/>
    <n v="7112"/>
    <n v="5"/>
    <s v="Golf"/>
    <x v="1"/>
    <s v="Lviv"/>
    <s v="Lviv"/>
    <m/>
    <s v="Ukraine"/>
    <s v="Eastern Europe"/>
    <n v="29"/>
    <s v="Shop By Sport"/>
    <n v="627"/>
    <s v="Under Armour Girls' Toddler Spine Surge Runni"/>
    <n v="39.990001679999999"/>
    <n v="34.198098313835338"/>
    <n v="4"/>
    <n v="14.399999619999999"/>
    <n v="159.96000672"/>
    <n v="145.56000710000001"/>
    <s v="CASH"/>
    <s v="Cash Not Over 200"/>
  </r>
  <r>
    <n v="19444"/>
    <d v="2015-11-10T00:00:00"/>
    <n v="3"/>
    <n v="2"/>
    <d v="2015-11-12T00:00:00"/>
    <n v="1"/>
    <s v="Second Class"/>
    <s v="Other"/>
    <n v="24"/>
    <n v="2916"/>
    <n v="5"/>
    <s v="Golf"/>
    <x v="1"/>
    <s v="London"/>
    <s v="England"/>
    <m/>
    <s v="United Kingdom"/>
    <s v="Northern Europe"/>
    <n v="24"/>
    <s v="Women's Apparel"/>
    <n v="502"/>
    <s v="Nike Men's Dri-FIT Victory Golf Polo"/>
    <n v="50"/>
    <n v="43.678035218757444"/>
    <n v="4"/>
    <n v="20"/>
    <n v="200"/>
    <n v="180"/>
    <s v="CASH"/>
    <s v="Cash Not Over 200"/>
  </r>
  <r>
    <n v="63936"/>
    <d v="2017-07-22T00:00:00"/>
    <n v="7"/>
    <n v="2"/>
    <d v="2017-07-25T00:00:00"/>
    <n v="0"/>
    <s v="Second Class"/>
    <s v="Other"/>
    <n v="29"/>
    <n v="11329"/>
    <n v="5"/>
    <s v="Golf"/>
    <x v="1"/>
    <s v="Drancy"/>
    <s v="Île-de-France"/>
    <m/>
    <s v="France"/>
    <s v="Western Europe"/>
    <n v="29"/>
    <s v="Shop By Sport"/>
    <n v="627"/>
    <s v="Under Armour Girls' Toddler Spine Surge Runni"/>
    <n v="39.990001679999999"/>
    <n v="34.198098313835338"/>
    <n v="4"/>
    <n v="31.989999770000001"/>
    <n v="159.96000672"/>
    <n v="127.97000695"/>
    <s v="CASH"/>
    <s v="Cash Not Over 200"/>
  </r>
  <r>
    <n v="49622"/>
    <d v="2016-12-25T00:00:00"/>
    <n v="1"/>
    <n v="2"/>
    <d v="2016-12-27T00:00:00"/>
    <n v="1"/>
    <s v="Second Class"/>
    <s v="Other"/>
    <n v="40"/>
    <n v="7112"/>
    <n v="6"/>
    <s v="Outdoors"/>
    <x v="1"/>
    <s v="Lviv"/>
    <s v="Lviv"/>
    <m/>
    <s v="Ukraine"/>
    <s v="Eastern Europe"/>
    <n v="40"/>
    <s v="Accessories"/>
    <n v="893"/>
    <s v="Team Golf Pittsburgh Steelers Putter Grip"/>
    <n v="24.989999770000001"/>
    <n v="19.858499913833334"/>
    <n v="4"/>
    <n v="14.989999770000001"/>
    <n v="99.959999080000003"/>
    <n v="84.969999310000006"/>
    <s v="CASH"/>
    <s v="Cash Not Over 200"/>
  </r>
  <r>
    <n v="17719"/>
    <d v="2015-09-16T00:00:00"/>
    <n v="4"/>
    <n v="2"/>
    <d v="2015-09-18T00:00:00"/>
    <n v="1"/>
    <s v="Second Class"/>
    <s v="Other"/>
    <n v="9"/>
    <n v="2439"/>
    <n v="3"/>
    <s v="Footwear"/>
    <x v="1"/>
    <s v="Messina"/>
    <s v="Sicily"/>
    <m/>
    <s v="Italy"/>
    <s v="Southern Europe"/>
    <n v="9"/>
    <s v="Cardio Equipment"/>
    <n v="191"/>
    <s v="Nike Men's Free 5.0+ Running Shoe"/>
    <n v="99.989997860000003"/>
    <n v="95.114003926871064"/>
    <n v="5"/>
    <n v="0"/>
    <n v="499.94998930000003"/>
    <n v="499.94998930000003"/>
    <s v="CASH"/>
    <s v="Cash Over 200"/>
  </r>
  <r>
    <n v="15766"/>
    <d v="2015-08-19T00:00:00"/>
    <n v="4"/>
    <n v="2"/>
    <d v="2015-08-21T00:00:00"/>
    <n v="0"/>
    <s v="Second Class"/>
    <s v="Other"/>
    <n v="9"/>
    <n v="6416"/>
    <n v="3"/>
    <s v="Footwear"/>
    <x v="1"/>
    <s v="Brindisi"/>
    <s v="Apulia"/>
    <m/>
    <s v="Italy"/>
    <s v="Southern Europe"/>
    <n v="9"/>
    <s v="Cardio Equipment"/>
    <n v="191"/>
    <s v="Nike Men's Free 5.0+ Running Shoe"/>
    <n v="99.989997860000003"/>
    <n v="95.114003926871064"/>
    <n v="5"/>
    <n v="59.990001679999999"/>
    <n v="499.94998930000003"/>
    <n v="439.95998762000005"/>
    <s v="CASH"/>
    <s v="Cash Over 200"/>
  </r>
  <r>
    <n v="12179"/>
    <d v="2015-06-27T00:00:00"/>
    <n v="7"/>
    <n v="2"/>
    <d v="2015-06-30T00:00:00"/>
    <n v="1"/>
    <s v="Second Class"/>
    <s v="Other"/>
    <n v="17"/>
    <n v="6310"/>
    <n v="4"/>
    <s v="Apparel"/>
    <x v="1"/>
    <s v="Hamburg"/>
    <s v="Hamburg"/>
    <m/>
    <s v="Germany"/>
    <s v="Western Europe"/>
    <n v="17"/>
    <s v="Cleats"/>
    <n v="365"/>
    <s v="Perfect Fitness Perfect Rip Deck"/>
    <n v="59.990001679999999"/>
    <n v="54.488929209402009"/>
    <n v="5"/>
    <n v="9"/>
    <n v="299.9500084"/>
    <n v="290.9500084"/>
    <s v="CASH"/>
    <s v="Cash Over 200"/>
  </r>
  <r>
    <n v="66275"/>
    <d v="2017-08-25T00:00:00"/>
    <n v="6"/>
    <n v="2"/>
    <d v="2017-08-29T00:00:00"/>
    <n v="1"/>
    <s v="Second Class"/>
    <s v="Other"/>
    <n v="17"/>
    <n v="9029"/>
    <n v="4"/>
    <s v="Apparel"/>
    <x v="1"/>
    <s v="The Hague"/>
    <s v="South Holland"/>
    <m/>
    <s v="Netherlands"/>
    <s v="Western Europe"/>
    <n v="17"/>
    <s v="Cleats"/>
    <n v="365"/>
    <s v="Perfect Fitness Perfect Rip Deck"/>
    <n v="59.990001679999999"/>
    <n v="54.488929209402009"/>
    <n v="5"/>
    <n v="50.990001679999999"/>
    <n v="299.9500084"/>
    <n v="248.96000672"/>
    <s v="CASH"/>
    <s v="Cash Over 200"/>
  </r>
  <r>
    <n v="13140"/>
    <d v="2015-11-07T00:00:00"/>
    <n v="7"/>
    <n v="2"/>
    <d v="2015-11-10T00:00:00"/>
    <n v="1"/>
    <s v="Second Class"/>
    <s v="Other"/>
    <n v="17"/>
    <n v="295"/>
    <n v="4"/>
    <s v="Apparel"/>
    <x v="1"/>
    <s v="Vienna"/>
    <s v="Vienna"/>
    <m/>
    <s v="Austria"/>
    <s v="Western Europe"/>
    <n v="17"/>
    <s v="Cleats"/>
    <n v="365"/>
    <s v="Perfect Fitness Perfect Rip Deck"/>
    <n v="59.990001679999999"/>
    <n v="54.488929209402009"/>
    <n v="5"/>
    <n v="50.990001679999999"/>
    <n v="299.9500084"/>
    <n v="248.96000672"/>
    <s v="CASH"/>
    <s v="Cash Over 200"/>
  </r>
  <r>
    <n v="16444"/>
    <d v="2015-08-29T00:00:00"/>
    <n v="7"/>
    <n v="2"/>
    <d v="2015-09-01T00:00:00"/>
    <n v="1"/>
    <s v="Second Class"/>
    <s v="Other"/>
    <n v="17"/>
    <n v="9011"/>
    <n v="4"/>
    <s v="Apparel"/>
    <x v="1"/>
    <s v="Duisburg"/>
    <s v="North Rhine-Westphalia"/>
    <m/>
    <s v="Germany"/>
    <s v="Western Europe"/>
    <n v="17"/>
    <s v="Cleats"/>
    <n v="365"/>
    <s v="Perfect Fitness Perfect Rip Deck"/>
    <n v="59.990001679999999"/>
    <n v="54.488929209402009"/>
    <n v="5"/>
    <n v="53.990001679999999"/>
    <n v="299.9500084"/>
    <n v="245.96000672"/>
    <s v="CASH"/>
    <s v="Cash Over 200"/>
  </r>
  <r>
    <n v="15766"/>
    <d v="2015-08-19T00:00:00"/>
    <n v="4"/>
    <n v="2"/>
    <d v="2015-08-21T00:00:00"/>
    <n v="0"/>
    <s v="Second Class"/>
    <s v="Other"/>
    <n v="26"/>
    <n v="6416"/>
    <n v="5"/>
    <s v="Golf"/>
    <x v="1"/>
    <s v="Brindisi"/>
    <s v="Apulia"/>
    <m/>
    <s v="Italy"/>
    <s v="Southern Europe"/>
    <n v="26"/>
    <s v="Girls' Apparel"/>
    <n v="572"/>
    <s v="TYR Boys' Team Digi Jammer"/>
    <n v="39.990001679999999"/>
    <n v="30.892751576250003"/>
    <n v="5"/>
    <n v="4"/>
    <n v="199.9500084"/>
    <n v="195.9500084"/>
    <s v="CASH"/>
    <s v="Cash Not Over 200"/>
  </r>
  <r>
    <n v="65030"/>
    <d v="2017-07-08T00:00:00"/>
    <n v="7"/>
    <n v="2"/>
    <d v="2017-07-11T00:00:00"/>
    <n v="1"/>
    <s v="Second Class"/>
    <s v="Other"/>
    <n v="24"/>
    <n v="3570"/>
    <n v="5"/>
    <s v="Golf"/>
    <x v="1"/>
    <s v="Nantes"/>
    <s v="Pays de la Loire"/>
    <m/>
    <s v="France"/>
    <s v="Western Europe"/>
    <n v="24"/>
    <s v="Women's Apparel"/>
    <n v="502"/>
    <s v="Nike Men's Dri-FIT Victory Golf Polo"/>
    <n v="50"/>
    <n v="43.678035218757444"/>
    <n v="5"/>
    <n v="22.5"/>
    <n v="250"/>
    <n v="227.5"/>
    <s v="CASH"/>
    <s v="Cash Over 200"/>
  </r>
  <r>
    <n v="14454"/>
    <d v="2015-07-30T00:00:00"/>
    <n v="5"/>
    <n v="2"/>
    <d v="2015-08-03T00:00:00"/>
    <n v="1"/>
    <s v="Second Class"/>
    <s v="Other"/>
    <n v="24"/>
    <n v="1577"/>
    <n v="5"/>
    <s v="Golf"/>
    <x v="1"/>
    <s v="Halifax"/>
    <s v="England"/>
    <m/>
    <s v="United Kingdom"/>
    <s v="Northern Europe"/>
    <n v="24"/>
    <s v="Women's Apparel"/>
    <n v="502"/>
    <s v="Nike Men's Dri-FIT Victory Golf Polo"/>
    <n v="50"/>
    <n v="43.678035218757444"/>
    <n v="5"/>
    <n v="25"/>
    <n v="250"/>
    <n v="225"/>
    <s v="CASH"/>
    <s v="Cash Over 200"/>
  </r>
  <r>
    <n v="13736"/>
    <d v="2015-07-20T00:00:00"/>
    <n v="2"/>
    <n v="2"/>
    <d v="2015-07-22T00:00:00"/>
    <n v="0"/>
    <s v="Second Class"/>
    <s v="Other"/>
    <n v="24"/>
    <n v="1086"/>
    <n v="5"/>
    <s v="Golf"/>
    <x v="1"/>
    <s v="Tamworth"/>
    <s v="England"/>
    <m/>
    <s v="United Kingdom"/>
    <s v="Northern Europe"/>
    <n v="24"/>
    <s v="Women's Apparel"/>
    <n v="502"/>
    <s v="Nike Men's Dri-FIT Victory Golf Polo"/>
    <n v="50"/>
    <n v="43.678035218757444"/>
    <n v="5"/>
    <n v="25"/>
    <n v="250"/>
    <n v="225"/>
    <s v="CASH"/>
    <s v="Cash Over 200"/>
  </r>
  <r>
    <n v="67979"/>
    <d v="2017-09-19T00:00:00"/>
    <n v="3"/>
    <n v="2"/>
    <d v="2017-09-21T00:00:00"/>
    <n v="1"/>
    <s v="Second Class"/>
    <s v="Other"/>
    <n v="29"/>
    <n v="1568"/>
    <n v="5"/>
    <s v="Golf"/>
    <x v="1"/>
    <s v="La Rochelle"/>
    <s v="Aquitaine-Limousin-Poitou-Charentes"/>
    <m/>
    <s v="France"/>
    <s v="Western Europe"/>
    <n v="29"/>
    <s v="Shop By Sport"/>
    <n v="627"/>
    <s v="Under Armour Girls' Toddler Spine Surge Runni"/>
    <n v="39.990001679999999"/>
    <n v="34.198098313835338"/>
    <n v="5"/>
    <n v="20"/>
    <n v="199.9500084"/>
    <n v="179.9500084"/>
    <s v="CASH"/>
    <s v="Cash Not Over 200"/>
  </r>
  <r>
    <n v="65030"/>
    <d v="2017-07-08T00:00:00"/>
    <n v="7"/>
    <n v="2"/>
    <d v="2017-07-11T00:00:00"/>
    <n v="1"/>
    <s v="Second Class"/>
    <s v="Other"/>
    <n v="24"/>
    <n v="3570"/>
    <n v="5"/>
    <s v="Golf"/>
    <x v="1"/>
    <s v="Nantes"/>
    <s v="Pays de la Loire"/>
    <m/>
    <s v="France"/>
    <s v="Western Europe"/>
    <n v="24"/>
    <s v="Women's Apparel"/>
    <n v="502"/>
    <s v="Nike Men's Dri-FIT Victory Golf Polo"/>
    <n v="50"/>
    <n v="43.678035218757444"/>
    <n v="5"/>
    <n v="25"/>
    <n v="250"/>
    <n v="225"/>
    <s v="CASH"/>
    <s v="Cash Over 200"/>
  </r>
  <r>
    <n v="66275"/>
    <d v="2017-08-25T00:00:00"/>
    <n v="6"/>
    <n v="2"/>
    <d v="2017-08-29T00:00:00"/>
    <n v="1"/>
    <s v="Second Class"/>
    <s v="Other"/>
    <n v="24"/>
    <n v="9029"/>
    <n v="5"/>
    <s v="Golf"/>
    <x v="1"/>
    <s v="The Hague"/>
    <s v="South Holland"/>
    <m/>
    <s v="Netherlands"/>
    <s v="Western Europe"/>
    <n v="24"/>
    <s v="Women's Apparel"/>
    <n v="502"/>
    <s v="Nike Men's Dri-FIT Victory Golf Polo"/>
    <n v="50"/>
    <n v="43.678035218757444"/>
    <n v="5"/>
    <n v="37.5"/>
    <n v="250"/>
    <n v="212.5"/>
    <s v="CASH"/>
    <s v="Cash Over 200"/>
  </r>
  <r>
    <n v="65264"/>
    <d v="2017-10-08T00:00:00"/>
    <n v="1"/>
    <n v="2"/>
    <d v="2017-10-10T00:00:00"/>
    <n v="1"/>
    <s v="Second Class"/>
    <s v="Other"/>
    <n v="24"/>
    <n v="9047"/>
    <n v="5"/>
    <s v="Golf"/>
    <x v="1"/>
    <s v="Ratingen"/>
    <s v="North Rhine-Westphalia"/>
    <m/>
    <s v="Germany"/>
    <s v="Western Europe"/>
    <n v="24"/>
    <s v="Women's Apparel"/>
    <n v="502"/>
    <s v="Nike Men's Dri-FIT Victory Golf Polo"/>
    <n v="50"/>
    <n v="43.678035218757444"/>
    <n v="5"/>
    <n v="37.5"/>
    <n v="250"/>
    <n v="212.5"/>
    <s v="CASH"/>
    <s v="Cash Over 200"/>
  </r>
  <r>
    <n v="11936"/>
    <d v="2015-06-24T00:00:00"/>
    <n v="4"/>
    <n v="2"/>
    <d v="2015-06-26T00:00:00"/>
    <n v="0"/>
    <s v="Second Class"/>
    <s v="Other"/>
    <n v="26"/>
    <n v="724"/>
    <n v="5"/>
    <s v="Golf"/>
    <x v="1"/>
    <s v="Bobigny"/>
    <s v="Île-de-France"/>
    <m/>
    <s v="France"/>
    <s v="Western Europe"/>
    <n v="26"/>
    <s v="Girls' Apparel"/>
    <n v="565"/>
    <s v="adidas Youth Germany Black/Red Away Match Soc"/>
    <n v="70"/>
    <n v="62.759999940857142"/>
    <n v="5"/>
    <n v="59.5"/>
    <n v="350"/>
    <n v="290.5"/>
    <s v="CASH"/>
    <s v="Cash Over 200"/>
  </r>
  <r>
    <n v="13890"/>
    <d v="2015-07-22T00:00:00"/>
    <n v="4"/>
    <n v="2"/>
    <d v="2015-07-24T00:00:00"/>
    <n v="1"/>
    <s v="Second Class"/>
    <s v="Other"/>
    <n v="24"/>
    <n v="9120"/>
    <n v="5"/>
    <s v="Golf"/>
    <x v="1"/>
    <s v="Wiesbaden"/>
    <s v="Hesse"/>
    <m/>
    <s v="Germany"/>
    <s v="Western Europe"/>
    <n v="24"/>
    <s v="Women's Apparel"/>
    <n v="502"/>
    <s v="Nike Men's Dri-FIT Victory Golf Polo"/>
    <n v="50"/>
    <n v="43.678035218757444"/>
    <n v="5"/>
    <n v="45"/>
    <n v="250"/>
    <n v="205"/>
    <s v="CASH"/>
    <s v="Cash Over 200"/>
  </r>
  <r>
    <n v="51226"/>
    <d v="2017-01-17T00:00:00"/>
    <n v="3"/>
    <n v="2"/>
    <d v="2017-01-19T00:00:00"/>
    <n v="0"/>
    <s v="Second Class"/>
    <s v="Other"/>
    <n v="36"/>
    <n v="7603"/>
    <n v="6"/>
    <s v="Outdoors"/>
    <x v="1"/>
    <s v="Galati"/>
    <s v="Galati"/>
    <m/>
    <s v="Romania"/>
    <s v="Eastern Europe"/>
    <n v="36"/>
    <s v="Golf Balls"/>
    <n v="804"/>
    <s v="Glove It Women's Imperial Golf Glove"/>
    <n v="19.989999770000001"/>
    <n v="13.643874764125"/>
    <n v="5"/>
    <n v="3"/>
    <n v="99.94999885"/>
    <n v="96.94999885"/>
    <s v="CASH"/>
    <s v="Cash Not Over 200"/>
  </r>
  <r>
    <n v="67753"/>
    <d v="2017-09-16T00:00:00"/>
    <n v="7"/>
    <n v="2"/>
    <d v="2017-09-19T00:00:00"/>
    <n v="1"/>
    <s v="Second Class"/>
    <s v="Other"/>
    <n v="10"/>
    <n v="1566"/>
    <n v="3"/>
    <s v="Footwear"/>
    <x v="1"/>
    <s v="Arnhem"/>
    <s v="Gelderland"/>
    <m/>
    <s v="Netherlands"/>
    <s v="Western Europe"/>
    <n v="10"/>
    <s v="Strength Training"/>
    <n v="203"/>
    <s v="GoPro HERO3+ Black Edition Camera"/>
    <n v="399.98999020000002"/>
    <n v="294.3899917"/>
    <n v="1"/>
    <n v="48"/>
    <n v="399.98999020000002"/>
    <n v="351.98999020000002"/>
    <s v="DEBIT"/>
    <s v="Non Cash Payment"/>
  </r>
  <r>
    <n v="15421"/>
    <d v="2015-08-14T00:00:00"/>
    <n v="6"/>
    <n v="2"/>
    <d v="2015-08-18T00:00:00"/>
    <n v="0"/>
    <s v="Second Class"/>
    <s v="Other"/>
    <n v="9"/>
    <n v="2918"/>
    <n v="3"/>
    <s v="Footwear"/>
    <x v="1"/>
    <s v="Parma"/>
    <s v="Emilia-Romagna"/>
    <m/>
    <s v="Italy"/>
    <s v="Southern Europe"/>
    <n v="9"/>
    <s v="Cardio Equipment"/>
    <n v="191"/>
    <s v="Nike Men's Free 5.0+ Running Shoe"/>
    <n v="99.989997860000003"/>
    <n v="95.114003926871064"/>
    <n v="1"/>
    <n v="13"/>
    <n v="99.989997860000003"/>
    <n v="86.989997860000003"/>
    <s v="DEBIT"/>
    <s v="Non Cash Payment"/>
  </r>
  <r>
    <n v="13225"/>
    <d v="2015-07-13T00:00:00"/>
    <n v="2"/>
    <n v="2"/>
    <d v="2015-07-15T00:00:00"/>
    <n v="1"/>
    <s v="Second Class"/>
    <s v="Other"/>
    <n v="13"/>
    <n v="1491"/>
    <n v="3"/>
    <s v="Footwear"/>
    <x v="1"/>
    <s v="Vantaa"/>
    <s v="Uusimaa"/>
    <m/>
    <s v="Finland"/>
    <s v="Northern Europe"/>
    <n v="13"/>
    <s v="Electronics"/>
    <n v="273"/>
    <s v="Under Armour Kids' Mercenary Slide"/>
    <n v="27.989999770000001"/>
    <n v="22.101999580000001"/>
    <n v="1"/>
    <n v="4.4800000190000002"/>
    <n v="27.989999770000001"/>
    <n v="23.509999751000002"/>
    <s v="DEBIT"/>
    <s v="Non Cash Payment"/>
  </r>
  <r>
    <n v="71362"/>
    <d v="2017-07-11T00:00:00"/>
    <n v="3"/>
    <n v="2"/>
    <d v="2017-07-13T00:00:00"/>
    <n v="1"/>
    <s v="Second Class"/>
    <s v="Other"/>
    <n v="66"/>
    <n v="14915"/>
    <n v="4"/>
    <s v="Apparel"/>
    <x v="1"/>
    <s v="Rome"/>
    <s v="Lazio"/>
    <m/>
    <s v="Italy"/>
    <s v="Southern Europe"/>
    <n v="66"/>
    <s v="Crafts"/>
    <n v="1353"/>
    <s v="Porcelain crafts"/>
    <n v="461.48001099999999"/>
    <n v="376.77167767999998"/>
    <n v="1"/>
    <n v="0"/>
    <n v="461.48001099999999"/>
    <n v="461.48001099999999"/>
    <s v="DEBIT"/>
    <s v="Non Cash Payment"/>
  </r>
  <r>
    <n v="13232"/>
    <d v="2015-07-13T00:00:00"/>
    <n v="2"/>
    <n v="2"/>
    <d v="2015-07-15T00:00:00"/>
    <n v="1"/>
    <s v="Second Class"/>
    <s v="Other"/>
    <n v="18"/>
    <n v="9619"/>
    <n v="4"/>
    <s v="Apparel"/>
    <x v="1"/>
    <s v="Vicenza"/>
    <s v="Veneto"/>
    <m/>
    <s v="Italy"/>
    <s v="Southern Europe"/>
    <n v="18"/>
    <s v="Men's Footwear"/>
    <n v="403"/>
    <s v="Nike Men's CJ Elite 2 TD Football Cleat"/>
    <n v="129.9900055"/>
    <n v="110.80340837177086"/>
    <n v="1"/>
    <n v="0"/>
    <n v="129.9900055"/>
    <n v="129.9900055"/>
    <s v="DEBIT"/>
    <s v="Non Cash Payment"/>
  </r>
  <r>
    <n v="67753"/>
    <d v="2017-09-16T00:00:00"/>
    <n v="7"/>
    <n v="2"/>
    <d v="2017-09-19T00:00:00"/>
    <n v="1"/>
    <s v="Second Class"/>
    <s v="Other"/>
    <n v="17"/>
    <n v="1566"/>
    <n v="4"/>
    <s v="Apparel"/>
    <x v="1"/>
    <s v="Arnhem"/>
    <s v="Gelderland"/>
    <m/>
    <s v="Netherlands"/>
    <s v="Western Europe"/>
    <n v="17"/>
    <s v="Cleats"/>
    <n v="364"/>
    <s v="Total Gym 1400"/>
    <n v="299.98999020000002"/>
    <n v="155.98999020000002"/>
    <n v="1"/>
    <n v="0"/>
    <n v="299.98999020000002"/>
    <n v="299.98999020000002"/>
    <s v="DEBIT"/>
    <s v="Non Cash Payment"/>
  </r>
  <r>
    <n v="68879"/>
    <d v="2017-02-10T00:00:00"/>
    <n v="6"/>
    <n v="2"/>
    <d v="2017-02-14T00:00:00"/>
    <n v="1"/>
    <s v="Second Class"/>
    <s v="Other"/>
    <n v="18"/>
    <n v="778"/>
    <n v="4"/>
    <s v="Apparel"/>
    <x v="1"/>
    <s v="Villeneuve-le-Roi"/>
    <s v="Île-de-France"/>
    <m/>
    <s v="France"/>
    <s v="Western Europe"/>
    <n v="18"/>
    <s v="Men's Footwear"/>
    <n v="403"/>
    <s v="Nike Men's CJ Elite 2 TD Football Cleat"/>
    <n v="129.9900055"/>
    <n v="110.80340837177086"/>
    <n v="1"/>
    <n v="0"/>
    <n v="129.9900055"/>
    <n v="129.9900055"/>
    <s v="DEBIT"/>
    <s v="Non Cash Payment"/>
  </r>
  <r>
    <n v="65487"/>
    <d v="2017-08-13T00:00:00"/>
    <n v="1"/>
    <n v="2"/>
    <d v="2017-08-15T00:00:00"/>
    <n v="1"/>
    <s v="Second Class"/>
    <s v="Other"/>
    <n v="18"/>
    <n v="2363"/>
    <n v="4"/>
    <s v="Apparel"/>
    <x v="1"/>
    <s v="Wattrelos"/>
    <s v="Nord-Pas-de-Calais-Picardie"/>
    <m/>
    <s v="France"/>
    <s v="Western Europe"/>
    <n v="18"/>
    <s v="Men's Footwear"/>
    <n v="403"/>
    <s v="Nike Men's CJ Elite 2 TD Football Cleat"/>
    <n v="129.9900055"/>
    <n v="110.80340837177086"/>
    <n v="1"/>
    <n v="0"/>
    <n v="129.9900055"/>
    <n v="129.9900055"/>
    <s v="DEBIT"/>
    <s v="Non Cash Payment"/>
  </r>
  <r>
    <n v="65105"/>
    <d v="2017-08-08T00:00:00"/>
    <n v="3"/>
    <n v="2"/>
    <d v="2017-08-10T00:00:00"/>
    <n v="1"/>
    <s v="Second Class"/>
    <s v="Other"/>
    <n v="18"/>
    <n v="5898"/>
    <n v="4"/>
    <s v="Apparel"/>
    <x v="1"/>
    <s v="Duisburg"/>
    <s v="North Rhine-Westphalia"/>
    <m/>
    <s v="Germany"/>
    <s v="Western Europe"/>
    <n v="18"/>
    <s v="Men's Footwear"/>
    <n v="403"/>
    <s v="Nike Men's CJ Elite 2 TD Football Cleat"/>
    <n v="129.9900055"/>
    <n v="110.80340837177086"/>
    <n v="1"/>
    <n v="0"/>
    <n v="129.9900055"/>
    <n v="129.9900055"/>
    <s v="DEBIT"/>
    <s v="Non Cash Payment"/>
  </r>
  <r>
    <n v="14837"/>
    <d v="2015-05-08T00:00:00"/>
    <n v="6"/>
    <n v="2"/>
    <d v="2015-05-12T00:00:00"/>
    <n v="1"/>
    <s v="Second Class"/>
    <s v="Other"/>
    <n v="18"/>
    <n v="1948"/>
    <n v="4"/>
    <s v="Apparel"/>
    <x v="1"/>
    <s v="Hamburg"/>
    <s v="Hamburg"/>
    <m/>
    <s v="Germany"/>
    <s v="Western Europe"/>
    <n v="18"/>
    <s v="Men's Footwear"/>
    <n v="403"/>
    <s v="Nike Men's CJ Elite 2 TD Football Cleat"/>
    <n v="129.9900055"/>
    <n v="110.80340837177086"/>
    <n v="1"/>
    <n v="0"/>
    <n v="129.9900055"/>
    <n v="129.9900055"/>
    <s v="DEBIT"/>
    <s v="Non Cash Payment"/>
  </r>
  <r>
    <n v="46224"/>
    <d v="2016-05-11T00:00:00"/>
    <n v="4"/>
    <n v="2"/>
    <d v="2016-05-13T00:00:00"/>
    <n v="1"/>
    <s v="Second Class"/>
    <s v="Other"/>
    <n v="17"/>
    <n v="1820"/>
    <n v="4"/>
    <s v="Apparel"/>
    <x v="1"/>
    <s v="Yaroslavl"/>
    <s v="Yaroslavl"/>
    <m/>
    <s v="Russia"/>
    <s v="Eastern Europe"/>
    <n v="17"/>
    <s v="Cleats"/>
    <n v="365"/>
    <s v="Perfect Fitness Perfect Rip Deck"/>
    <n v="59.990001679999999"/>
    <n v="54.488929209402009"/>
    <n v="1"/>
    <n v="0.60000002399999997"/>
    <n v="59.990001679999999"/>
    <n v="59.390001655999995"/>
    <s v="DEBIT"/>
    <s v="Non Cash Payment"/>
  </r>
  <r>
    <n v="71217"/>
    <d v="2017-05-11T00:00:00"/>
    <n v="5"/>
    <n v="2"/>
    <d v="2017-05-15T00:00:00"/>
    <n v="1"/>
    <s v="Second Class"/>
    <s v="Other"/>
    <n v="66"/>
    <n v="14770"/>
    <n v="4"/>
    <s v="Apparel"/>
    <x v="1"/>
    <s v="London"/>
    <s v="England"/>
    <m/>
    <s v="United Kingdom"/>
    <s v="Northern Europe"/>
    <n v="66"/>
    <s v="Crafts"/>
    <n v="1353"/>
    <s v="Porcelain crafts"/>
    <n v="461.48001099999999"/>
    <n v="376.77167767999998"/>
    <n v="1"/>
    <n v="4.6100001339999999"/>
    <n v="461.48001099999999"/>
    <n v="456.87001086599997"/>
    <s v="DEBIT"/>
    <s v="Non Cash Payment"/>
  </r>
  <r>
    <n v="63972"/>
    <d v="2017-07-22T00:00:00"/>
    <n v="7"/>
    <n v="2"/>
    <d v="2017-07-25T00:00:00"/>
    <n v="1"/>
    <s v="Second Class"/>
    <s v="Other"/>
    <n v="18"/>
    <n v="1962"/>
    <n v="4"/>
    <s v="Apparel"/>
    <x v="1"/>
    <s v="Hastings"/>
    <s v="England"/>
    <m/>
    <s v="United Kingdom"/>
    <s v="Northern Europe"/>
    <n v="18"/>
    <s v="Men's Footwear"/>
    <n v="403"/>
    <s v="Nike Men's CJ Elite 2 TD Football Cleat"/>
    <n v="129.9900055"/>
    <n v="110.80340837177086"/>
    <n v="1"/>
    <n v="1.2999999520000001"/>
    <n v="129.9900055"/>
    <n v="128.69000554799999"/>
    <s v="DEBIT"/>
    <s v="Non Cash Payment"/>
  </r>
  <r>
    <n v="19200"/>
    <d v="2015-08-10T00:00:00"/>
    <n v="2"/>
    <n v="2"/>
    <d v="2015-08-12T00:00:00"/>
    <n v="1"/>
    <s v="Second Class"/>
    <s v="Other"/>
    <n v="18"/>
    <n v="7175"/>
    <n v="4"/>
    <s v="Apparel"/>
    <x v="1"/>
    <s v="Sheffield"/>
    <s v="England"/>
    <m/>
    <s v="United Kingdom"/>
    <s v="Northern Europe"/>
    <n v="18"/>
    <s v="Men's Footwear"/>
    <n v="403"/>
    <s v="Nike Men's CJ Elite 2 TD Football Cleat"/>
    <n v="129.9900055"/>
    <n v="110.80340837177086"/>
    <n v="1"/>
    <n v="1.2999999520000001"/>
    <n v="129.9900055"/>
    <n v="128.69000554799999"/>
    <s v="DEBIT"/>
    <s v="Non Cash Payment"/>
  </r>
  <r>
    <n v="18009"/>
    <d v="2015-09-20T00:00:00"/>
    <n v="1"/>
    <n v="2"/>
    <d v="2015-09-22T00:00:00"/>
    <n v="1"/>
    <s v="Second Class"/>
    <s v="Other"/>
    <n v="18"/>
    <n v="1222"/>
    <n v="4"/>
    <s v="Apparel"/>
    <x v="1"/>
    <s v="Lowestoft"/>
    <s v="England"/>
    <m/>
    <s v="United Kingdom"/>
    <s v="Northern Europe"/>
    <n v="18"/>
    <s v="Men's Footwear"/>
    <n v="403"/>
    <s v="Nike Men's CJ Elite 2 TD Football Cleat"/>
    <n v="129.9900055"/>
    <n v="110.80340837177086"/>
    <n v="1"/>
    <n v="1.2999999520000001"/>
    <n v="129.9900055"/>
    <n v="128.69000554799999"/>
    <s v="DEBIT"/>
    <s v="Non Cash Payment"/>
  </r>
  <r>
    <n v="10831"/>
    <d v="2015-08-06T00:00:00"/>
    <n v="5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n v="18"/>
    <s v="Men's Footwear"/>
    <n v="403"/>
    <s v="Nike Men's CJ Elite 2 TD Football Cleat"/>
    <n v="129.9900055"/>
    <n v="110.80340837177086"/>
    <n v="1"/>
    <n v="1.2999999520000001"/>
    <n v="129.9900055"/>
    <n v="128.69000554799999"/>
    <s v="DEBIT"/>
    <s v="Non Cash Payment"/>
  </r>
  <r>
    <n v="68107"/>
    <d v="2017-09-21T00:00:00"/>
    <n v="5"/>
    <n v="2"/>
    <d v="2017-09-25T00:00:00"/>
    <n v="1"/>
    <s v="Second Class"/>
    <s v="Other"/>
    <n v="18"/>
    <n v="2217"/>
    <n v="4"/>
    <s v="Apparel"/>
    <x v="1"/>
    <s v="San Sebastian"/>
    <s v="Basque Country"/>
    <m/>
    <s v="Spain"/>
    <s v="Southern Europe"/>
    <n v="18"/>
    <s v="Men's Footwear"/>
    <n v="403"/>
    <s v="Nike Men's CJ Elite 2 TD Football Cleat"/>
    <n v="129.9900055"/>
    <n v="110.80340837177086"/>
    <n v="1"/>
    <n v="1.2999999520000001"/>
    <n v="129.9900055"/>
    <n v="128.69000554799999"/>
    <s v="DEBIT"/>
    <s v="Non Cash Payment"/>
  </r>
  <r>
    <n v="15421"/>
    <d v="2015-08-14T00:00:00"/>
    <n v="6"/>
    <n v="2"/>
    <d v="2015-08-18T00:00:00"/>
    <n v="0"/>
    <s v="Second Class"/>
    <s v="Other"/>
    <n v="18"/>
    <n v="2918"/>
    <n v="4"/>
    <s v="Apparel"/>
    <x v="1"/>
    <s v="Parma"/>
    <s v="Emilia-Romagna"/>
    <m/>
    <s v="Italy"/>
    <s v="Southern Europe"/>
    <n v="18"/>
    <s v="Men's Footwear"/>
    <n v="403"/>
    <s v="Nike Men's CJ Elite 2 TD Football Cleat"/>
    <n v="129.9900055"/>
    <n v="110.80340837177086"/>
    <n v="1"/>
    <n v="1.2999999520000001"/>
    <n v="129.9900055"/>
    <n v="128.69000554799999"/>
    <s v="DEBIT"/>
    <s v="Non Cash Payment"/>
  </r>
  <r>
    <n v="71271"/>
    <d v="2017-06-11T00:00:00"/>
    <n v="1"/>
    <n v="2"/>
    <d v="2017-06-13T00:00:00"/>
    <n v="0"/>
    <s v="Second Class"/>
    <s v="Other"/>
    <n v="66"/>
    <n v="14824"/>
    <n v="4"/>
    <s v="Apparel"/>
    <x v="1"/>
    <s v="Montreuil"/>
    <s v="Île-de-France"/>
    <m/>
    <s v="France"/>
    <s v="Western Europe"/>
    <n v="66"/>
    <s v="Crafts"/>
    <n v="1353"/>
    <s v="Porcelain crafts"/>
    <n v="461.48001099999999"/>
    <n v="376.77167767999998"/>
    <n v="1"/>
    <n v="4.6100001339999999"/>
    <n v="461.48001099999999"/>
    <n v="456.87001086599997"/>
    <s v="DEBIT"/>
    <s v="Non Cash Payment"/>
  </r>
  <r>
    <n v="68879"/>
    <d v="2017-02-10T00:00:00"/>
    <n v="6"/>
    <n v="2"/>
    <d v="2017-02-14T00:00:00"/>
    <n v="1"/>
    <s v="Second Class"/>
    <s v="Other"/>
    <n v="18"/>
    <n v="778"/>
    <n v="4"/>
    <s v="Apparel"/>
    <x v="1"/>
    <s v="Villeneuve-le-Roi"/>
    <s v="Île-de-France"/>
    <m/>
    <s v="France"/>
    <s v="Western Europe"/>
    <n v="18"/>
    <s v="Men's Footwear"/>
    <n v="403"/>
    <s v="Nike Men's CJ Elite 2 TD Football Cleat"/>
    <n v="129.9900055"/>
    <n v="110.80340837177086"/>
    <n v="1"/>
    <n v="1.2999999520000001"/>
    <n v="129.9900055"/>
    <n v="128.69000554799999"/>
    <s v="DEBIT"/>
    <s v="Non Cash Payment"/>
  </r>
  <r>
    <n v="65487"/>
    <d v="2017-08-13T00:00:00"/>
    <n v="1"/>
    <n v="2"/>
    <d v="2017-08-15T00:00:00"/>
    <n v="1"/>
    <s v="Second Class"/>
    <s v="Other"/>
    <n v="18"/>
    <n v="2363"/>
    <n v="4"/>
    <s v="Apparel"/>
    <x v="1"/>
    <s v="Wattrelos"/>
    <s v="Nord-Pas-de-Calais-Picardie"/>
    <m/>
    <s v="France"/>
    <s v="Western Europe"/>
    <n v="18"/>
    <s v="Men's Footwear"/>
    <n v="403"/>
    <s v="Nike Men's CJ Elite 2 TD Football Cleat"/>
    <n v="129.9900055"/>
    <n v="110.80340837177086"/>
    <n v="1"/>
    <n v="1.2999999520000001"/>
    <n v="129.9900055"/>
    <n v="128.69000554799999"/>
    <s v="DEBIT"/>
    <s v="Non Cash Payment"/>
  </r>
  <r>
    <n v="16953"/>
    <d v="2015-05-09T00:00:00"/>
    <n v="7"/>
    <n v="2"/>
    <d v="2015-05-12T00:00:00"/>
    <n v="1"/>
    <s v="Second Class"/>
    <s v="Other"/>
    <n v="18"/>
    <n v="2078"/>
    <n v="4"/>
    <s v="Apparel"/>
    <x v="1"/>
    <s v="Remscheid"/>
    <s v="North Rhine-Westphalia"/>
    <m/>
    <s v="Germany"/>
    <s v="Western Europe"/>
    <n v="18"/>
    <s v="Men's Footwear"/>
    <n v="403"/>
    <s v="Nike Men's CJ Elite 2 TD Football Cleat"/>
    <n v="129.9900055"/>
    <n v="110.80340837177086"/>
    <n v="1"/>
    <n v="1.2999999520000001"/>
    <n v="129.9900055"/>
    <n v="128.69000554799999"/>
    <s v="DEBIT"/>
    <s v="Non Cash Payment"/>
  </r>
  <r>
    <n v="49664"/>
    <d v="2016-12-25T00:00:00"/>
    <n v="1"/>
    <n v="2"/>
    <d v="2016-12-27T00:00:00"/>
    <n v="1"/>
    <s v="Second Class"/>
    <s v="Other"/>
    <n v="17"/>
    <n v="10497"/>
    <n v="4"/>
    <s v="Apparel"/>
    <x v="1"/>
    <s v="Sterlitamak"/>
    <s v="Bashkortostan"/>
    <m/>
    <s v="Russia"/>
    <s v="Eastern Europe"/>
    <n v="17"/>
    <s v="Cleats"/>
    <n v="365"/>
    <s v="Perfect Fitness Perfect Rip Deck"/>
    <n v="59.990001679999999"/>
    <n v="54.488929209402009"/>
    <n v="1"/>
    <n v="1.2000000479999999"/>
    <n v="59.990001679999999"/>
    <n v="58.790001631999999"/>
    <s v="DEBIT"/>
    <s v="Non Cash Payment"/>
  </r>
  <r>
    <n v="16446"/>
    <d v="2015-08-29T00:00:00"/>
    <n v="7"/>
    <n v="2"/>
    <d v="2015-09-01T00:00:00"/>
    <n v="0"/>
    <s v="Second Class"/>
    <s v="Other"/>
    <n v="18"/>
    <n v="4695"/>
    <n v="4"/>
    <s v="Apparel"/>
    <x v="1"/>
    <s v="Exeter"/>
    <s v="England"/>
    <m/>
    <s v="United Kingdom"/>
    <s v="Northern Europe"/>
    <n v="18"/>
    <s v="Men's Footwear"/>
    <n v="403"/>
    <s v="Nike Men's CJ Elite 2 TD Football Cleat"/>
    <n v="129.9900055"/>
    <n v="110.80340837177086"/>
    <n v="1"/>
    <n v="2.5999999049999998"/>
    <n v="129.9900055"/>
    <n v="127.39000559499999"/>
    <s v="DEBIT"/>
    <s v="Non Cash Payment"/>
  </r>
  <r>
    <n v="10831"/>
    <d v="2015-08-06T00:00:00"/>
    <n v="5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n v="18"/>
    <s v="Men's Footwear"/>
    <n v="403"/>
    <s v="Nike Men's CJ Elite 2 TD Football Cleat"/>
    <n v="129.9900055"/>
    <n v="110.80340837177086"/>
    <n v="1"/>
    <n v="2.5999999049999998"/>
    <n v="129.9900055"/>
    <n v="127.39000559499999"/>
    <s v="DEBIT"/>
    <s v="Non Cash Payment"/>
  </r>
  <r>
    <n v="14960"/>
    <d v="2015-07-08T00:00:00"/>
    <n v="4"/>
    <n v="2"/>
    <d v="2015-07-10T00:00:00"/>
    <n v="1"/>
    <s v="Second Class"/>
    <s v="Other"/>
    <n v="17"/>
    <n v="9857"/>
    <n v="4"/>
    <s v="Apparel"/>
    <x v="1"/>
    <s v="Nice"/>
    <s v="Provence-Alpes-Côte d'Azur"/>
    <m/>
    <s v="France"/>
    <s v="Western Europe"/>
    <n v="17"/>
    <s v="Cleats"/>
    <n v="365"/>
    <s v="Perfect Fitness Perfect Rip Deck"/>
    <n v="59.990001679999999"/>
    <n v="54.488929209402009"/>
    <n v="1"/>
    <n v="1.2000000479999999"/>
    <n v="59.990001679999999"/>
    <n v="58.790001631999999"/>
    <s v="DEBIT"/>
    <s v="Non Cash Payment"/>
  </r>
  <r>
    <n v="18005"/>
    <d v="2015-09-20T00:00:00"/>
    <n v="1"/>
    <n v="2"/>
    <d v="2015-09-22T00:00:00"/>
    <n v="1"/>
    <s v="Second Class"/>
    <s v="Other"/>
    <n v="18"/>
    <n v="2168"/>
    <n v="4"/>
    <s v="Apparel"/>
    <x v="1"/>
    <s v="Lowestoft"/>
    <s v="England"/>
    <m/>
    <s v="United Kingdom"/>
    <s v="Northern Europe"/>
    <n v="18"/>
    <s v="Men's Footwear"/>
    <n v="403"/>
    <s v="Nike Men's CJ Elite 2 TD Football Cleat"/>
    <n v="129.9900055"/>
    <n v="110.80340837177086"/>
    <n v="1"/>
    <n v="3.9000000950000002"/>
    <n v="129.9900055"/>
    <n v="126.090005405"/>
    <s v="DEBIT"/>
    <s v="Non Cash Payment"/>
  </r>
  <r>
    <n v="10831"/>
    <d v="2015-08-06T00:00:00"/>
    <n v="5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n v="18"/>
    <s v="Men's Footwear"/>
    <n v="403"/>
    <s v="Nike Men's CJ Elite 2 TD Football Cleat"/>
    <n v="129.9900055"/>
    <n v="110.80340837177086"/>
    <n v="1"/>
    <n v="3.9000000950000002"/>
    <n v="129.9900055"/>
    <n v="126.090005405"/>
    <s v="DEBIT"/>
    <s v="Non Cash Payment"/>
  </r>
  <r>
    <n v="12804"/>
    <d v="2015-06-07T00:00:00"/>
    <n v="1"/>
    <n v="2"/>
    <d v="2015-06-09T00:00:00"/>
    <n v="1"/>
    <s v="Second Class"/>
    <s v="Other"/>
    <n v="17"/>
    <n v="4078"/>
    <n v="4"/>
    <s v="Apparel"/>
    <x v="1"/>
    <s v="Parma"/>
    <s v="Emilia-Romagna"/>
    <m/>
    <s v="Italy"/>
    <s v="Southern Europe"/>
    <n v="17"/>
    <s v="Cleats"/>
    <n v="365"/>
    <s v="Perfect Fitness Perfect Rip Deck"/>
    <n v="59.990001679999999"/>
    <n v="54.488929209402009"/>
    <n v="1"/>
    <n v="1.7999999520000001"/>
    <n v="59.990001679999999"/>
    <n v="58.190001727999999"/>
    <s v="DEBIT"/>
    <s v="Non Cash Payment"/>
  </r>
  <r>
    <n v="14651"/>
    <d v="2015-02-08T00:00:00"/>
    <n v="1"/>
    <n v="2"/>
    <d v="2015-02-10T00:00:00"/>
    <n v="0"/>
    <s v="Second Class"/>
    <s v="Other"/>
    <n v="18"/>
    <n v="11887"/>
    <n v="4"/>
    <s v="Apparel"/>
    <x v="1"/>
    <s v="Pamiers"/>
    <s v="Languedoc-Roussillon-Midi-Pyrénées"/>
    <m/>
    <s v="France"/>
    <s v="Western Europe"/>
    <n v="18"/>
    <s v="Men's Footwear"/>
    <n v="403"/>
    <s v="Nike Men's CJ Elite 2 TD Football Cleat"/>
    <n v="129.9900055"/>
    <n v="110.80340837177086"/>
    <n v="1"/>
    <n v="3.9000000950000002"/>
    <n v="129.9900055"/>
    <n v="126.090005405"/>
    <s v="DEBIT"/>
    <s v="Non Cash Payment"/>
  </r>
  <r>
    <n v="10990"/>
    <d v="2015-10-06T00:00:00"/>
    <n v="3"/>
    <n v="2"/>
    <d v="2015-10-08T00:00:00"/>
    <n v="1"/>
    <s v="Second Class"/>
    <s v="Other"/>
    <n v="18"/>
    <n v="6588"/>
    <n v="4"/>
    <s v="Apparel"/>
    <x v="1"/>
    <s v="Hamburg"/>
    <s v="Hamburg"/>
    <m/>
    <s v="Germany"/>
    <s v="Western Europe"/>
    <n v="18"/>
    <s v="Men's Footwear"/>
    <n v="403"/>
    <s v="Nike Men's CJ Elite 2 TD Football Cleat"/>
    <n v="129.9900055"/>
    <n v="110.80340837177086"/>
    <n v="1"/>
    <n v="3.9000000950000002"/>
    <n v="129.9900055"/>
    <n v="126.090005405"/>
    <s v="DEBIT"/>
    <s v="Non Cash Payment"/>
  </r>
  <r>
    <n v="65609"/>
    <d v="2017-08-15T00:00:00"/>
    <n v="3"/>
    <n v="2"/>
    <d v="2017-08-17T00:00:00"/>
    <n v="1"/>
    <s v="Second Class"/>
    <s v="Other"/>
    <n v="18"/>
    <n v="7167"/>
    <n v="4"/>
    <s v="Apparel"/>
    <x v="1"/>
    <s v="Dordrecht"/>
    <s v="South Holland"/>
    <m/>
    <s v="Netherlands"/>
    <s v="Western Europe"/>
    <n v="18"/>
    <s v="Men's Footwear"/>
    <n v="403"/>
    <s v="Nike Men's CJ Elite 2 TD Football Cleat"/>
    <n v="129.9900055"/>
    <n v="110.80340837177086"/>
    <n v="1"/>
    <n v="5.1999998090000004"/>
    <n v="129.9900055"/>
    <n v="124.79000569099999"/>
    <s v="DEBIT"/>
    <s v="Non Cash Payment"/>
  </r>
  <r>
    <n v="17878"/>
    <d v="2015-09-18T00:00:00"/>
    <n v="6"/>
    <n v="2"/>
    <d v="2015-09-22T00:00:00"/>
    <n v="1"/>
    <s v="Second Class"/>
    <s v="Other"/>
    <n v="18"/>
    <n v="1459"/>
    <n v="4"/>
    <s v="Apparel"/>
    <x v="1"/>
    <s v="Marseille"/>
    <s v="Provence-Alpes-Côte d'Azur"/>
    <m/>
    <s v="France"/>
    <s v="Western Europe"/>
    <n v="18"/>
    <s v="Men's Footwear"/>
    <n v="403"/>
    <s v="Nike Men's CJ Elite 2 TD Football Cleat"/>
    <n v="129.9900055"/>
    <n v="110.80340837177086"/>
    <n v="1"/>
    <n v="5.1999998090000004"/>
    <n v="129.9900055"/>
    <n v="124.79000569099999"/>
    <s v="DEBIT"/>
    <s v="Non Cash Payment"/>
  </r>
  <r>
    <n v="16998"/>
    <d v="2015-06-09T00:00:00"/>
    <n v="3"/>
    <n v="2"/>
    <d v="2015-06-11T00:00:00"/>
    <n v="1"/>
    <s v="Second Class"/>
    <s v="Other"/>
    <n v="18"/>
    <n v="548"/>
    <n v="4"/>
    <s v="Apparel"/>
    <x v="1"/>
    <s v="Amsterdam"/>
    <s v="North Holland"/>
    <m/>
    <s v="Netherlands"/>
    <s v="Western Europe"/>
    <n v="18"/>
    <s v="Men's Footwear"/>
    <n v="403"/>
    <s v="Nike Men's CJ Elite 2 TD Football Cleat"/>
    <n v="129.9900055"/>
    <n v="110.80340837177086"/>
    <n v="1"/>
    <n v="5.1999998090000004"/>
    <n v="129.9900055"/>
    <n v="124.79000569099999"/>
    <s v="DEBIT"/>
    <s v="Non Cash Payment"/>
  </r>
  <r>
    <n v="13970"/>
    <d v="2015-07-23T00:00:00"/>
    <n v="5"/>
    <n v="2"/>
    <d v="2015-07-27T00:00:00"/>
    <n v="1"/>
    <s v="Second Class"/>
    <s v="Other"/>
    <n v="18"/>
    <n v="5224"/>
    <n v="4"/>
    <s v="Apparel"/>
    <x v="1"/>
    <s v="Strasbourg"/>
    <s v="Alsace-Champagne-Ardenne-Lorraine"/>
    <m/>
    <s v="France"/>
    <s v="Western Europe"/>
    <n v="18"/>
    <s v="Men's Footwear"/>
    <n v="403"/>
    <s v="Nike Men's CJ Elite 2 TD Football Cleat"/>
    <n v="129.9900055"/>
    <n v="110.80340837177086"/>
    <n v="1"/>
    <n v="5.1999998090000004"/>
    <n v="129.9900055"/>
    <n v="124.79000569099999"/>
    <s v="DEBIT"/>
    <s v="Non Cash Payment"/>
  </r>
  <r>
    <n v="10990"/>
    <d v="2015-10-06T00:00:00"/>
    <n v="3"/>
    <n v="2"/>
    <d v="2015-10-08T00:00:00"/>
    <n v="1"/>
    <s v="Second Class"/>
    <s v="Other"/>
    <n v="18"/>
    <n v="6588"/>
    <n v="4"/>
    <s v="Apparel"/>
    <x v="1"/>
    <s v="Hamburg"/>
    <s v="Hamburg"/>
    <m/>
    <s v="Germany"/>
    <s v="Western Europe"/>
    <n v="18"/>
    <s v="Men's Footwear"/>
    <n v="403"/>
    <s v="Nike Men's CJ Elite 2 TD Football Cleat"/>
    <n v="129.9900055"/>
    <n v="110.80340837177086"/>
    <n v="1"/>
    <n v="5.1999998090000004"/>
    <n v="129.9900055"/>
    <n v="124.79000569099999"/>
    <s v="DEBIT"/>
    <s v="Non Cash Payment"/>
  </r>
  <r>
    <n v="13614"/>
    <d v="2015-07-18T00:00:00"/>
    <n v="7"/>
    <n v="2"/>
    <d v="2015-07-21T00:00:00"/>
    <n v="1"/>
    <s v="Second Class"/>
    <s v="Other"/>
    <n v="17"/>
    <n v="2686"/>
    <n v="4"/>
    <s v="Apparel"/>
    <x v="1"/>
    <s v="Alphen aan den Rijn"/>
    <s v="South Holland"/>
    <m/>
    <s v="Netherlands"/>
    <s v="Western Europe"/>
    <n v="17"/>
    <s v="Cleats"/>
    <n v="365"/>
    <s v="Perfect Fitness Perfect Rip Deck"/>
    <n v="59.990001679999999"/>
    <n v="54.488929209402009"/>
    <n v="1"/>
    <n v="3"/>
    <n v="59.990001679999999"/>
    <n v="56.990001679999999"/>
    <s v="DEBIT"/>
    <s v="Non Cash Payment"/>
  </r>
  <r>
    <n v="44388"/>
    <d v="2016-09-10T00:00:00"/>
    <n v="7"/>
    <n v="2"/>
    <d v="2016-09-13T00:00:00"/>
    <n v="1"/>
    <s v="Second Class"/>
    <s v="Other"/>
    <n v="18"/>
    <n v="468"/>
    <n v="4"/>
    <s v="Apparel"/>
    <x v="1"/>
    <s v="Lublin"/>
    <s v="Lublin"/>
    <m/>
    <s v="Poland"/>
    <s v="Eastern Europe"/>
    <n v="18"/>
    <s v="Men's Footwear"/>
    <n v="403"/>
    <s v="Nike Men's CJ Elite 2 TD Football Cleat"/>
    <n v="129.9900055"/>
    <n v="110.80340837177086"/>
    <n v="1"/>
    <n v="7.1500000950000002"/>
    <n v="129.9900055"/>
    <n v="122.840005405"/>
    <s v="DEBIT"/>
    <s v="Non Cash Payment"/>
  </r>
  <r>
    <n v="13050"/>
    <d v="2015-10-07T00:00:00"/>
    <n v="4"/>
    <n v="2"/>
    <d v="2015-10-09T00:00:00"/>
    <n v="1"/>
    <s v="Second Class"/>
    <s v="Other"/>
    <n v="17"/>
    <n v="8456"/>
    <n v="4"/>
    <s v="Apparel"/>
    <x v="1"/>
    <s v="Stockholm"/>
    <s v="Stockholm"/>
    <m/>
    <s v="Sweden"/>
    <s v="Northern Europe"/>
    <n v="17"/>
    <s v="Cleats"/>
    <n v="365"/>
    <s v="Perfect Fitness Perfect Rip Deck"/>
    <n v="59.990001679999999"/>
    <n v="54.488929209402009"/>
    <n v="1"/>
    <n v="3.2999999519999998"/>
    <n v="59.990001679999999"/>
    <n v="56.690001727999999"/>
    <s v="DEBIT"/>
    <s v="Non Cash Payment"/>
  </r>
  <r>
    <n v="12613"/>
    <d v="2015-04-07T00:00:00"/>
    <n v="3"/>
    <n v="2"/>
    <d v="2015-04-09T00:00:00"/>
    <n v="1"/>
    <s v="Second Class"/>
    <s v="Other"/>
    <n v="18"/>
    <n v="1260"/>
    <n v="4"/>
    <s v="Apparel"/>
    <x v="1"/>
    <s v="Dublin"/>
    <s v="Dublin"/>
    <m/>
    <s v="Ireland"/>
    <s v="Northern Europe"/>
    <n v="18"/>
    <s v="Men's Footwear"/>
    <n v="403"/>
    <s v="Nike Men's CJ Elite 2 TD Football Cleat"/>
    <n v="129.9900055"/>
    <n v="110.80340837177086"/>
    <n v="1"/>
    <n v="7.1500000950000002"/>
    <n v="129.9900055"/>
    <n v="122.840005405"/>
    <s v="DEBIT"/>
    <s v="Non Cash Payment"/>
  </r>
  <r>
    <n v="66587"/>
    <d v="2017-08-30T00:00:00"/>
    <n v="4"/>
    <n v="2"/>
    <d v="2017-09-01T00:00:00"/>
    <n v="1"/>
    <s v="Second Class"/>
    <s v="Other"/>
    <n v="18"/>
    <n v="3050"/>
    <n v="4"/>
    <s v="Apparel"/>
    <x v="1"/>
    <s v="Madrid"/>
    <s v="Madrid"/>
    <m/>
    <s v="Spain"/>
    <s v="Southern Europe"/>
    <n v="18"/>
    <s v="Men's Footwear"/>
    <n v="403"/>
    <s v="Nike Men's CJ Elite 2 TD Football Cleat"/>
    <n v="129.9900055"/>
    <n v="110.80340837177086"/>
    <n v="1"/>
    <n v="7.1500000950000002"/>
    <n v="129.9900055"/>
    <n v="122.840005405"/>
    <s v="DEBIT"/>
    <s v="Non Cash Payment"/>
  </r>
  <r>
    <n v="62795"/>
    <d v="2017-05-07T00:00:00"/>
    <n v="1"/>
    <n v="2"/>
    <d v="2017-05-09T00:00:00"/>
    <n v="1"/>
    <s v="Second Class"/>
    <s v="Other"/>
    <n v="18"/>
    <n v="10308"/>
    <n v="4"/>
    <s v="Apparel"/>
    <x v="1"/>
    <s v="Six-Fours-les-Plages"/>
    <s v="Provence-Alpes-Côte d'Azur"/>
    <m/>
    <s v="France"/>
    <s v="Western Europe"/>
    <n v="18"/>
    <s v="Men's Footwear"/>
    <n v="403"/>
    <s v="Nike Men's CJ Elite 2 TD Football Cleat"/>
    <n v="129.9900055"/>
    <n v="110.80340837177086"/>
    <n v="1"/>
    <n v="7.1500000950000002"/>
    <n v="129.9900055"/>
    <n v="122.840005405"/>
    <s v="DEBIT"/>
    <s v="Non Cash Payment"/>
  </r>
  <r>
    <n v="18950"/>
    <d v="2015-04-10T00:00:00"/>
    <n v="6"/>
    <n v="2"/>
    <d v="2015-04-14T00:00:00"/>
    <n v="1"/>
    <s v="Second Class"/>
    <s v="Other"/>
    <n v="18"/>
    <n v="6428"/>
    <n v="4"/>
    <s v="Apparel"/>
    <x v="1"/>
    <s v="Rennes"/>
    <s v="Brittany"/>
    <m/>
    <s v="France"/>
    <s v="Western Europe"/>
    <n v="18"/>
    <s v="Men's Footwear"/>
    <n v="403"/>
    <s v="Nike Men's CJ Elite 2 TD Football Cleat"/>
    <n v="129.9900055"/>
    <n v="110.80340837177086"/>
    <n v="1"/>
    <n v="7.1500000950000002"/>
    <n v="129.9900055"/>
    <n v="122.840005405"/>
    <s v="DEBIT"/>
    <s v="Non Cash Payment"/>
  </r>
  <r>
    <n v="19610"/>
    <d v="2015-10-14T00:00:00"/>
    <n v="4"/>
    <n v="2"/>
    <d v="2015-10-16T00:00:00"/>
    <n v="1"/>
    <s v="Second Class"/>
    <s v="Other"/>
    <n v="18"/>
    <n v="387"/>
    <n v="4"/>
    <s v="Apparel"/>
    <x v="1"/>
    <s v="Capannori"/>
    <s v="Tuscany"/>
    <m/>
    <s v="Italy"/>
    <s v="Southern Europe"/>
    <n v="18"/>
    <s v="Men's Footwear"/>
    <n v="403"/>
    <s v="Nike Men's CJ Elite 2 TD Football Cleat"/>
    <n v="129.9900055"/>
    <n v="110.80340837177086"/>
    <n v="1"/>
    <n v="9.1000003809999992"/>
    <n v="129.9900055"/>
    <n v="120.89000511899999"/>
    <s v="DEBIT"/>
    <s v="Non Cash Payment"/>
  </r>
  <r>
    <n v="65011"/>
    <d v="2017-06-08T00:00:00"/>
    <n v="5"/>
    <n v="2"/>
    <d v="2017-06-12T00:00:00"/>
    <n v="0"/>
    <s v="Second Class"/>
    <s v="Other"/>
    <n v="18"/>
    <n v="2270"/>
    <n v="4"/>
    <s v="Apparel"/>
    <x v="1"/>
    <s v="Reutlingen"/>
    <s v="Baden-Württemberg"/>
    <m/>
    <s v="Germany"/>
    <s v="Western Europe"/>
    <n v="18"/>
    <s v="Men's Footwear"/>
    <n v="403"/>
    <s v="Nike Men's CJ Elite 2 TD Football Cleat"/>
    <n v="129.9900055"/>
    <n v="110.80340837177086"/>
    <n v="1"/>
    <n v="9.1000003809999992"/>
    <n v="129.9900055"/>
    <n v="120.89000511899999"/>
    <s v="DEBIT"/>
    <s v="Non Cash Payment"/>
  </r>
  <r>
    <n v="19380"/>
    <d v="2015-10-10T00:00:00"/>
    <n v="7"/>
    <n v="2"/>
    <d v="2015-10-13T00:00:00"/>
    <n v="1"/>
    <s v="Second Class"/>
    <s v="Other"/>
    <n v="18"/>
    <n v="482"/>
    <n v="4"/>
    <s v="Apparel"/>
    <x v="1"/>
    <s v="Palaiseau"/>
    <s v="Île-de-France"/>
    <m/>
    <s v="France"/>
    <s v="Western Europe"/>
    <n v="18"/>
    <s v="Men's Footwear"/>
    <n v="403"/>
    <s v="Nike Men's CJ Elite 2 TD Football Cleat"/>
    <n v="129.9900055"/>
    <n v="110.80340837177086"/>
    <n v="1"/>
    <n v="9.1000003809999992"/>
    <n v="129.9900055"/>
    <n v="120.89000511899999"/>
    <s v="DEBIT"/>
    <s v="Non Cash Payment"/>
  </r>
  <r>
    <n v="65005"/>
    <d v="2017-06-08T00:00:00"/>
    <n v="5"/>
    <n v="2"/>
    <d v="2017-06-12T00:00:00"/>
    <n v="1"/>
    <s v="Second Class"/>
    <s v="Other"/>
    <n v="18"/>
    <n v="1956"/>
    <n v="4"/>
    <s v="Apparel"/>
    <x v="1"/>
    <s v="Redditch"/>
    <s v="England"/>
    <m/>
    <s v="United Kingdom"/>
    <s v="Northern Europe"/>
    <n v="18"/>
    <s v="Men's Footwear"/>
    <n v="403"/>
    <s v="Nike Men's CJ Elite 2 TD Football Cleat"/>
    <n v="129.9900055"/>
    <n v="110.80340837177086"/>
    <n v="1"/>
    <n v="11.69999981"/>
    <n v="129.9900055"/>
    <n v="118.29000569"/>
    <s v="DEBIT"/>
    <s v="Non Cash Payment"/>
  </r>
  <r>
    <n v="20085"/>
    <d v="2015-10-21T00:00:00"/>
    <n v="4"/>
    <n v="2"/>
    <d v="2015-10-23T00:00:00"/>
    <n v="1"/>
    <s v="Second Class"/>
    <s v="Other"/>
    <n v="18"/>
    <n v="7466"/>
    <n v="4"/>
    <s v="Apparel"/>
    <x v="1"/>
    <s v="Leeds"/>
    <s v="England"/>
    <m/>
    <s v="United Kingdom"/>
    <s v="Northern Europe"/>
    <n v="18"/>
    <s v="Men's Footwear"/>
    <n v="403"/>
    <s v="Nike Men's CJ Elite 2 TD Football Cleat"/>
    <n v="129.9900055"/>
    <n v="110.80340837177086"/>
    <n v="1"/>
    <n v="11.69999981"/>
    <n v="129.9900055"/>
    <n v="118.29000569"/>
    <s v="DEBIT"/>
    <s v="Non Cash Payment"/>
  </r>
  <r>
    <n v="18245"/>
    <d v="2015-09-24T00:00:00"/>
    <n v="5"/>
    <n v="2"/>
    <d v="2015-09-28T00:00:00"/>
    <n v="1"/>
    <s v="Second Class"/>
    <s v="Other"/>
    <n v="18"/>
    <n v="8224"/>
    <n v="4"/>
    <s v="Apparel"/>
    <x v="1"/>
    <s v="Plymouth"/>
    <s v="England"/>
    <m/>
    <s v="United Kingdom"/>
    <s v="Northern Europe"/>
    <n v="18"/>
    <s v="Men's Footwear"/>
    <n v="403"/>
    <s v="Nike Men's CJ Elite 2 TD Football Cleat"/>
    <n v="129.9900055"/>
    <n v="110.80340837177086"/>
    <n v="1"/>
    <n v="11.69999981"/>
    <n v="129.9900055"/>
    <n v="118.29000569"/>
    <s v="DEBIT"/>
    <s v="Non Cash Payment"/>
  </r>
  <r>
    <n v="17810"/>
    <d v="2015-09-17T00:00:00"/>
    <n v="5"/>
    <n v="2"/>
    <d v="2015-09-21T00:00:00"/>
    <n v="1"/>
    <s v="Second Class"/>
    <s v="Other"/>
    <n v="18"/>
    <n v="6365"/>
    <n v="4"/>
    <s v="Apparel"/>
    <x v="1"/>
    <s v="Stockholm"/>
    <s v="Stockholm"/>
    <m/>
    <s v="Sweden"/>
    <s v="Northern Europe"/>
    <n v="18"/>
    <s v="Men's Footwear"/>
    <n v="403"/>
    <s v="Nike Men's CJ Elite 2 TD Football Cleat"/>
    <n v="129.9900055"/>
    <n v="110.80340837177086"/>
    <n v="1"/>
    <n v="11.69999981"/>
    <n v="129.9900055"/>
    <n v="118.29000569"/>
    <s v="DEBIT"/>
    <s v="Non Cash Payment"/>
  </r>
  <r>
    <n v="19817"/>
    <d v="2015-10-17T00:00:00"/>
    <n v="7"/>
    <n v="2"/>
    <d v="2015-10-20T00:00:00"/>
    <n v="1"/>
    <s v="Second Class"/>
    <s v="Other"/>
    <n v="18"/>
    <n v="3490"/>
    <n v="4"/>
    <s v="Apparel"/>
    <x v="1"/>
    <s v="Barcelona"/>
    <s v="Catalonia"/>
    <m/>
    <s v="Spain"/>
    <s v="Southern Europe"/>
    <n v="18"/>
    <s v="Men's Footwear"/>
    <n v="403"/>
    <s v="Nike Men's CJ Elite 2 TD Football Cleat"/>
    <n v="129.9900055"/>
    <n v="110.80340837177086"/>
    <n v="1"/>
    <n v="11.69999981"/>
    <n v="129.9900055"/>
    <n v="118.29000569"/>
    <s v="DEBIT"/>
    <s v="Non Cash Payment"/>
  </r>
  <r>
    <n v="10444"/>
    <d v="2015-02-06T00:00:00"/>
    <n v="6"/>
    <n v="2"/>
    <d v="2015-02-10T00:00:00"/>
    <n v="1"/>
    <s v="Second Class"/>
    <s v="Other"/>
    <n v="18"/>
    <n v="1596"/>
    <n v="4"/>
    <s v="Apparel"/>
    <x v="1"/>
    <s v="Castelldefels"/>
    <s v="Catalonia"/>
    <m/>
    <s v="Spain"/>
    <s v="Southern Europe"/>
    <n v="18"/>
    <s v="Men's Footwear"/>
    <n v="403"/>
    <s v="Nike Men's CJ Elite 2 TD Football Cleat"/>
    <n v="129.9900055"/>
    <n v="110.80340837177086"/>
    <n v="1"/>
    <n v="11.69999981"/>
    <n v="129.9900055"/>
    <n v="118.29000569"/>
    <s v="DEBIT"/>
    <s v="Non Cash Payment"/>
  </r>
  <r>
    <n v="64637"/>
    <d v="2017-01-08T00:00:00"/>
    <n v="1"/>
    <n v="2"/>
    <d v="2017-01-10T00:00:00"/>
    <n v="1"/>
    <s v="Second Class"/>
    <s v="Other"/>
    <n v="18"/>
    <n v="9857"/>
    <n v="4"/>
    <s v="Apparel"/>
    <x v="1"/>
    <s v="London"/>
    <s v="England"/>
    <m/>
    <s v="United Kingdom"/>
    <s v="Northern Europe"/>
    <n v="18"/>
    <s v="Men's Footwear"/>
    <n v="403"/>
    <s v="Nike Men's CJ Elite 2 TD Football Cleat"/>
    <n v="129.9900055"/>
    <n v="110.80340837177086"/>
    <n v="1"/>
    <n v="13"/>
    <n v="129.9900055"/>
    <n v="116.9900055"/>
    <s v="DEBIT"/>
    <s v="Non Cash Payment"/>
  </r>
  <r>
    <n v="15269"/>
    <d v="2015-11-08T00:00:00"/>
    <n v="1"/>
    <n v="2"/>
    <d v="2015-11-10T00:00:00"/>
    <n v="1"/>
    <s v="Second Class"/>
    <s v="Other"/>
    <n v="18"/>
    <n v="3969"/>
    <n v="4"/>
    <s v="Apparel"/>
    <x v="1"/>
    <s v="Oslo"/>
    <s v="Oslo"/>
    <m/>
    <s v="Norway"/>
    <s v="Northern Europe"/>
    <n v="18"/>
    <s v="Men's Footwear"/>
    <n v="403"/>
    <s v="Nike Men's CJ Elite 2 TD Football Cleat"/>
    <n v="129.9900055"/>
    <n v="110.80340837177086"/>
    <n v="1"/>
    <n v="13"/>
    <n v="129.9900055"/>
    <n v="116.9900055"/>
    <s v="DEBIT"/>
    <s v="Non Cash Payment"/>
  </r>
  <r>
    <n v="14064"/>
    <d v="2015-07-25T00:00:00"/>
    <n v="7"/>
    <n v="2"/>
    <d v="2015-07-28T00:00:00"/>
    <n v="1"/>
    <s v="Second Class"/>
    <s v="Other"/>
    <n v="18"/>
    <n v="9342"/>
    <n v="4"/>
    <s v="Apparel"/>
    <x v="1"/>
    <s v="Birmingham"/>
    <s v="England"/>
    <m/>
    <s v="United Kingdom"/>
    <s v="Northern Europe"/>
    <n v="18"/>
    <s v="Men's Footwear"/>
    <n v="403"/>
    <s v="Nike Men's CJ Elite 2 TD Football Cleat"/>
    <n v="129.9900055"/>
    <n v="110.80340837177086"/>
    <n v="1"/>
    <n v="13"/>
    <n v="129.9900055"/>
    <n v="116.9900055"/>
    <s v="DEBIT"/>
    <s v="Non Cash Payment"/>
  </r>
  <r>
    <n v="14551"/>
    <d v="2015-01-08T00:00:00"/>
    <n v="5"/>
    <n v="2"/>
    <d v="2015-01-12T00:00:00"/>
    <n v="0"/>
    <s v="Second Class"/>
    <s v="Other"/>
    <n v="17"/>
    <n v="2028"/>
    <n v="4"/>
    <s v="Apparel"/>
    <x v="1"/>
    <s v="Amsterdam"/>
    <s v="North Holland"/>
    <m/>
    <s v="Netherlands"/>
    <s v="Western Europe"/>
    <n v="17"/>
    <s v="Cleats"/>
    <n v="365"/>
    <s v="Perfect Fitness Perfect Rip Deck"/>
    <n v="59.990001679999999"/>
    <n v="54.488929209402009"/>
    <n v="1"/>
    <n v="6"/>
    <n v="59.990001679999999"/>
    <n v="53.990001679999999"/>
    <s v="DEBIT"/>
    <s v="Non Cash Payment"/>
  </r>
  <r>
    <n v="12698"/>
    <d v="2015-05-07T00:00:00"/>
    <n v="5"/>
    <n v="2"/>
    <d v="2015-05-11T00:00:00"/>
    <n v="1"/>
    <s v="Second Class"/>
    <s v="Other"/>
    <n v="17"/>
    <n v="3940"/>
    <n v="4"/>
    <s v="Apparel"/>
    <x v="1"/>
    <s v="Hautmont"/>
    <s v="Nord-Pas-de-Calais-Picardie"/>
    <m/>
    <s v="France"/>
    <s v="Western Europe"/>
    <n v="17"/>
    <s v="Cleats"/>
    <n v="365"/>
    <s v="Perfect Fitness Perfect Rip Deck"/>
    <n v="59.990001679999999"/>
    <n v="54.488929209402009"/>
    <n v="1"/>
    <n v="6"/>
    <n v="59.990001679999999"/>
    <n v="53.990001679999999"/>
    <s v="DEBIT"/>
    <s v="Non Cash Payment"/>
  </r>
  <r>
    <n v="47758"/>
    <d v="2016-11-28T00:00:00"/>
    <n v="2"/>
    <n v="2"/>
    <d v="2016-11-30T00:00:00"/>
    <n v="1"/>
    <s v="Second Class"/>
    <s v="Other"/>
    <n v="18"/>
    <n v="8293"/>
    <n v="4"/>
    <s v="Apparel"/>
    <x v="1"/>
    <s v="Banská Bystrica"/>
    <s v="Banská Bystrica"/>
    <m/>
    <s v="Slovakia"/>
    <s v="Eastern Europe"/>
    <n v="18"/>
    <s v="Men's Footwear"/>
    <n v="403"/>
    <s v="Nike Men's CJ Elite 2 TD Football Cleat"/>
    <n v="129.9900055"/>
    <n v="110.80340837177086"/>
    <n v="1"/>
    <n v="15.600000380000001"/>
    <n v="129.9900055"/>
    <n v="114.39000512"/>
    <s v="DEBIT"/>
    <s v="Non Cash Payment"/>
  </r>
  <r>
    <n v="68220"/>
    <d v="2017-09-22T00:00:00"/>
    <n v="6"/>
    <n v="2"/>
    <d v="2017-09-26T00:00:00"/>
    <n v="1"/>
    <s v="Second Class"/>
    <s v="Other"/>
    <n v="18"/>
    <n v="9962"/>
    <n v="4"/>
    <s v="Apparel"/>
    <x v="1"/>
    <s v="Nacka"/>
    <s v="Stockholm"/>
    <m/>
    <s v="Sweden"/>
    <s v="Northern Europe"/>
    <n v="18"/>
    <s v="Men's Footwear"/>
    <n v="403"/>
    <s v="Nike Men's CJ Elite 2 TD Football Cleat"/>
    <n v="129.9900055"/>
    <n v="110.80340837177086"/>
    <n v="1"/>
    <n v="15.600000380000001"/>
    <n v="129.9900055"/>
    <n v="114.39000512"/>
    <s v="DEBIT"/>
    <s v="Non Cash Payment"/>
  </r>
  <r>
    <n v="14730"/>
    <d v="2015-04-08T00:00:00"/>
    <n v="4"/>
    <n v="2"/>
    <d v="2015-04-10T00:00:00"/>
    <n v="1"/>
    <s v="Second Class"/>
    <s v="Other"/>
    <n v="18"/>
    <n v="8098"/>
    <n v="4"/>
    <s v="Apparel"/>
    <x v="1"/>
    <s v="West Bromwich"/>
    <s v="England"/>
    <m/>
    <s v="United Kingdom"/>
    <s v="Northern Europe"/>
    <n v="18"/>
    <s v="Men's Footwear"/>
    <n v="403"/>
    <s v="Nike Men's CJ Elite 2 TD Football Cleat"/>
    <n v="129.9900055"/>
    <n v="110.80340837177086"/>
    <n v="1"/>
    <n v="15.600000380000001"/>
    <n v="129.9900055"/>
    <n v="114.39000512"/>
    <s v="DEBIT"/>
    <s v="Non Cash Payment"/>
  </r>
  <r>
    <n v="66411"/>
    <d v="2017-08-27T00:00:00"/>
    <n v="1"/>
    <n v="2"/>
    <d v="2017-08-29T00:00:00"/>
    <n v="0"/>
    <s v="Second Class"/>
    <s v="Other"/>
    <n v="18"/>
    <n v="8348"/>
    <n v="4"/>
    <s v="Apparel"/>
    <x v="1"/>
    <s v="Milan"/>
    <s v="Lombardy"/>
    <m/>
    <s v="Italy"/>
    <s v="Southern Europe"/>
    <n v="18"/>
    <s v="Men's Footwear"/>
    <n v="403"/>
    <s v="Nike Men's CJ Elite 2 TD Football Cleat"/>
    <n v="129.9900055"/>
    <n v="110.80340837177086"/>
    <n v="1"/>
    <n v="15.600000380000001"/>
    <n v="129.9900055"/>
    <n v="114.39000512"/>
    <s v="DEBIT"/>
    <s v="Non Cash Payment"/>
  </r>
  <r>
    <n v="12535"/>
    <d v="2015-02-07T00:00:00"/>
    <n v="7"/>
    <n v="2"/>
    <d v="2015-02-10T00:00:00"/>
    <n v="1"/>
    <s v="Second Class"/>
    <s v="Other"/>
    <n v="18"/>
    <n v="653"/>
    <n v="4"/>
    <s v="Apparel"/>
    <x v="1"/>
    <s v="Rome"/>
    <s v="Lazio"/>
    <m/>
    <s v="Italy"/>
    <s v="Southern Europe"/>
    <n v="18"/>
    <s v="Men's Footwear"/>
    <n v="403"/>
    <s v="Nike Men's CJ Elite 2 TD Football Cleat"/>
    <n v="129.9900055"/>
    <n v="110.80340837177086"/>
    <n v="1"/>
    <n v="15.600000380000001"/>
    <n v="129.9900055"/>
    <n v="114.39000512"/>
    <s v="DEBIT"/>
    <s v="Non Cash Payment"/>
  </r>
  <r>
    <n v="67712"/>
    <d v="2017-09-15T00:00:00"/>
    <n v="6"/>
    <n v="2"/>
    <d v="2017-09-19T00:00:00"/>
    <n v="1"/>
    <s v="Second Class"/>
    <s v="Other"/>
    <n v="18"/>
    <n v="8645"/>
    <n v="4"/>
    <s v="Apparel"/>
    <x v="1"/>
    <s v="Lille"/>
    <s v="Nord-Pas-de-Calais-Picardie"/>
    <m/>
    <s v="France"/>
    <s v="Western Europe"/>
    <n v="18"/>
    <s v="Men's Footwear"/>
    <n v="403"/>
    <s v="Nike Men's CJ Elite 2 TD Football Cleat"/>
    <n v="129.9900055"/>
    <n v="110.80340837177086"/>
    <n v="1"/>
    <n v="15.600000380000001"/>
    <n v="129.9900055"/>
    <n v="114.39000512"/>
    <s v="DEBIT"/>
    <s v="Non Cash Payment"/>
  </r>
  <r>
    <n v="18593"/>
    <d v="2015-09-29T00:00:00"/>
    <n v="3"/>
    <n v="2"/>
    <d v="2015-10-01T00:00:00"/>
    <n v="1"/>
    <s v="Second Class"/>
    <s v="Other"/>
    <n v="18"/>
    <n v="1275"/>
    <n v="4"/>
    <s v="Apparel"/>
    <x v="1"/>
    <s v="Basingstoke"/>
    <s v="England"/>
    <m/>
    <s v="United Kingdom"/>
    <s v="Northern Europe"/>
    <n v="18"/>
    <s v="Men's Footwear"/>
    <n v="403"/>
    <s v="Nike Men's CJ Elite 2 TD Football Cleat"/>
    <n v="129.9900055"/>
    <n v="110.80340837177086"/>
    <n v="1"/>
    <n v="16.899999619999999"/>
    <n v="129.9900055"/>
    <n v="113.09000587999999"/>
    <s v="DEBIT"/>
    <s v="Non Cash Payment"/>
  </r>
  <r>
    <n v="17909"/>
    <d v="2015-09-19T00:00:00"/>
    <n v="7"/>
    <n v="2"/>
    <d v="2015-09-22T00:00:00"/>
    <n v="1"/>
    <s v="Second Class"/>
    <s v="Other"/>
    <n v="18"/>
    <n v="11189"/>
    <n v="4"/>
    <s v="Apparel"/>
    <x v="1"/>
    <s v="London"/>
    <s v="England"/>
    <m/>
    <s v="United Kingdom"/>
    <s v="Northern Europe"/>
    <n v="18"/>
    <s v="Men's Footwear"/>
    <n v="403"/>
    <s v="Nike Men's CJ Elite 2 TD Football Cleat"/>
    <n v="129.9900055"/>
    <n v="110.80340837177086"/>
    <n v="1"/>
    <n v="16.899999619999999"/>
    <n v="129.9900055"/>
    <n v="113.09000587999999"/>
    <s v="DEBIT"/>
    <s v="Non Cash Payment"/>
  </r>
  <r>
    <n v="16302"/>
    <d v="2015-08-26T00:00:00"/>
    <n v="4"/>
    <n v="2"/>
    <d v="2015-08-28T00:00:00"/>
    <n v="1"/>
    <s v="Second Class"/>
    <s v="Other"/>
    <n v="18"/>
    <n v="5988"/>
    <n v="4"/>
    <s v="Apparel"/>
    <x v="1"/>
    <s v="Littlehampton"/>
    <s v="England"/>
    <m/>
    <s v="United Kingdom"/>
    <s v="Northern Europe"/>
    <n v="18"/>
    <s v="Men's Footwear"/>
    <n v="403"/>
    <s v="Nike Men's CJ Elite 2 TD Football Cleat"/>
    <n v="129.9900055"/>
    <n v="110.80340837177086"/>
    <n v="1"/>
    <n v="16.899999619999999"/>
    <n v="129.9900055"/>
    <n v="113.09000587999999"/>
    <s v="DEBIT"/>
    <s v="Non Cash Payment"/>
  </r>
  <r>
    <n v="14730"/>
    <d v="2015-04-08T00:00:00"/>
    <n v="4"/>
    <n v="2"/>
    <d v="2015-04-10T00:00:00"/>
    <n v="1"/>
    <s v="Second Class"/>
    <s v="Other"/>
    <n v="18"/>
    <n v="8098"/>
    <n v="4"/>
    <s v="Apparel"/>
    <x v="1"/>
    <s v="West Bromwich"/>
    <s v="England"/>
    <m/>
    <s v="United Kingdom"/>
    <s v="Northern Europe"/>
    <n v="18"/>
    <s v="Men's Footwear"/>
    <n v="403"/>
    <s v="Nike Men's CJ Elite 2 TD Football Cleat"/>
    <n v="129.9900055"/>
    <n v="110.80340837177086"/>
    <n v="1"/>
    <n v="16.899999619999999"/>
    <n v="129.9900055"/>
    <n v="113.09000587999999"/>
    <s v="DEBIT"/>
    <s v="Non Cash Payment"/>
  </r>
  <r>
    <n v="13343"/>
    <d v="2015-07-14T00:00:00"/>
    <n v="3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n v="18"/>
    <s v="Men's Footwear"/>
    <n v="403"/>
    <s v="Nike Men's CJ Elite 2 TD Football Cleat"/>
    <n v="129.9900055"/>
    <n v="110.80340837177086"/>
    <n v="1"/>
    <n v="16.899999619999999"/>
    <n v="129.9900055"/>
    <n v="113.09000587999999"/>
    <s v="DEBIT"/>
    <s v="Non Cash Payment"/>
  </r>
  <r>
    <n v="62117"/>
    <d v="2017-06-25T00:00:00"/>
    <n v="1"/>
    <n v="2"/>
    <d v="2017-06-27T00:00:00"/>
    <n v="1"/>
    <s v="Second Class"/>
    <s v="Other"/>
    <n v="17"/>
    <n v="5113"/>
    <n v="4"/>
    <s v="Apparel"/>
    <x v="1"/>
    <s v="Seville"/>
    <s v="Andalusia"/>
    <m/>
    <s v="Spain"/>
    <s v="Southern Europe"/>
    <n v="17"/>
    <s v="Cleats"/>
    <n v="365"/>
    <s v="Perfect Fitness Perfect Rip Deck"/>
    <n v="59.990001679999999"/>
    <n v="54.488929209402009"/>
    <n v="1"/>
    <n v="7.8000001909999996"/>
    <n v="59.990001679999999"/>
    <n v="52.190001488999997"/>
    <s v="DEBIT"/>
    <s v="Non Cash Payment"/>
  </r>
  <r>
    <n v="62637"/>
    <d v="2017-03-07T00:00:00"/>
    <n v="3"/>
    <n v="2"/>
    <d v="2017-03-09T00:00:00"/>
    <n v="1"/>
    <s v="Second Class"/>
    <s v="Other"/>
    <n v="18"/>
    <n v="9726"/>
    <n v="4"/>
    <s v="Apparel"/>
    <x v="1"/>
    <s v="Moncalieri"/>
    <s v="Piedmont"/>
    <m/>
    <s v="Italy"/>
    <s v="Southern Europe"/>
    <n v="18"/>
    <s v="Men's Footwear"/>
    <n v="403"/>
    <s v="Nike Men's CJ Elite 2 TD Football Cleat"/>
    <n v="129.9900055"/>
    <n v="110.80340837177086"/>
    <n v="1"/>
    <n v="16.899999619999999"/>
    <n v="129.9900055"/>
    <n v="113.09000587999999"/>
    <s v="DEBIT"/>
    <s v="Non Cash Payment"/>
  </r>
  <r>
    <n v="67845"/>
    <d v="2017-09-17T00:00:00"/>
    <n v="1"/>
    <n v="2"/>
    <d v="2017-09-19T00:00:00"/>
    <n v="1"/>
    <s v="Second Class"/>
    <s v="Other"/>
    <n v="18"/>
    <n v="482"/>
    <n v="4"/>
    <s v="Apparel"/>
    <x v="1"/>
    <s v="Reims"/>
    <s v="Alsace-Champagne-Ardenne-Lorraine"/>
    <m/>
    <s v="France"/>
    <s v="Western Europe"/>
    <n v="18"/>
    <s v="Men's Footwear"/>
    <n v="403"/>
    <s v="Nike Men's CJ Elite 2 TD Football Cleat"/>
    <n v="129.9900055"/>
    <n v="110.80340837177086"/>
    <n v="1"/>
    <n v="16.899999619999999"/>
    <n v="129.9900055"/>
    <n v="113.09000587999999"/>
    <s v="DEBIT"/>
    <s v="Non Cash Payment"/>
  </r>
  <r>
    <n v="67712"/>
    <d v="2017-09-15T00:00:00"/>
    <n v="6"/>
    <n v="2"/>
    <d v="2017-09-19T00:00:00"/>
    <n v="1"/>
    <s v="Second Class"/>
    <s v="Other"/>
    <n v="18"/>
    <n v="8645"/>
    <n v="4"/>
    <s v="Apparel"/>
    <x v="1"/>
    <s v="Lille"/>
    <s v="Nord-Pas-de-Calais-Picardie"/>
    <m/>
    <s v="France"/>
    <s v="Western Europe"/>
    <n v="18"/>
    <s v="Men's Footwear"/>
    <n v="403"/>
    <s v="Nike Men's CJ Elite 2 TD Football Cleat"/>
    <n v="129.9900055"/>
    <n v="110.80340837177086"/>
    <n v="1"/>
    <n v="16.899999619999999"/>
    <n v="129.9900055"/>
    <n v="113.09000587999999"/>
    <s v="DEBIT"/>
    <s v="Non Cash Payment"/>
  </r>
  <r>
    <n v="11209"/>
    <d v="2015-06-13T00:00:00"/>
    <n v="7"/>
    <n v="2"/>
    <d v="2015-06-16T00:00:00"/>
    <n v="1"/>
    <s v="Second Class"/>
    <s v="Other"/>
    <n v="18"/>
    <n v="7202"/>
    <n v="4"/>
    <s v="Apparel"/>
    <x v="1"/>
    <s v="Seraing"/>
    <s v="Liège"/>
    <m/>
    <s v="Belgium"/>
    <s v="Western Europe"/>
    <n v="18"/>
    <s v="Men's Footwear"/>
    <n v="403"/>
    <s v="Nike Men's CJ Elite 2 TD Football Cleat"/>
    <n v="129.9900055"/>
    <n v="110.80340837177086"/>
    <n v="1"/>
    <n v="16.899999619999999"/>
    <n v="129.9900055"/>
    <n v="113.09000587999999"/>
    <s v="DEBIT"/>
    <s v="Non Cash Payment"/>
  </r>
  <r>
    <n v="41494"/>
    <d v="2016-08-28T00:00:00"/>
    <n v="1"/>
    <n v="2"/>
    <d v="2016-08-30T00:00:00"/>
    <n v="1"/>
    <s v="Second Class"/>
    <s v="Other"/>
    <n v="17"/>
    <n v="1173"/>
    <n v="4"/>
    <s v="Apparel"/>
    <x v="1"/>
    <s v="Kramatorsk"/>
    <s v="Donetsk"/>
    <m/>
    <s v="Ukraine"/>
    <s v="Eastern Europe"/>
    <n v="17"/>
    <s v="Cleats"/>
    <n v="365"/>
    <s v="Perfect Fitness Perfect Rip Deck"/>
    <n v="59.990001679999999"/>
    <n v="54.488929209402009"/>
    <n v="1"/>
    <n v="9"/>
    <n v="59.990001679999999"/>
    <n v="50.990001679999999"/>
    <s v="DEBIT"/>
    <s v="Non Cash Payment"/>
  </r>
  <r>
    <n v="18593"/>
    <d v="2015-09-29T00:00:00"/>
    <n v="3"/>
    <n v="2"/>
    <d v="2015-10-01T00:00:00"/>
    <n v="1"/>
    <s v="Second Class"/>
    <s v="Other"/>
    <n v="18"/>
    <n v="1275"/>
    <n v="4"/>
    <s v="Apparel"/>
    <x v="1"/>
    <s v="Basingstoke"/>
    <s v="England"/>
    <m/>
    <s v="United Kingdom"/>
    <s v="Northern Europe"/>
    <n v="18"/>
    <s v="Men's Footwear"/>
    <n v="403"/>
    <s v="Nike Men's CJ Elite 2 TD Football Cleat"/>
    <n v="129.9900055"/>
    <n v="110.80340837177086"/>
    <n v="1"/>
    <n v="19.5"/>
    <n v="129.9900055"/>
    <n v="110.4900055"/>
    <s v="DEBIT"/>
    <s v="Non Cash Payment"/>
  </r>
  <r>
    <n v="13343"/>
    <d v="2015-07-14T00:00:00"/>
    <n v="3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n v="18"/>
    <s v="Men's Footwear"/>
    <n v="403"/>
    <s v="Nike Men's CJ Elite 2 TD Football Cleat"/>
    <n v="129.9900055"/>
    <n v="110.80340837177086"/>
    <n v="1"/>
    <n v="19.5"/>
    <n v="129.9900055"/>
    <n v="110.4900055"/>
    <s v="DEBIT"/>
    <s v="Non Cash Payment"/>
  </r>
  <r>
    <n v="62637"/>
    <d v="2017-03-07T00:00:00"/>
    <n v="3"/>
    <n v="2"/>
    <d v="2017-03-09T00:00:00"/>
    <n v="1"/>
    <s v="Second Class"/>
    <s v="Other"/>
    <n v="18"/>
    <n v="9726"/>
    <n v="4"/>
    <s v="Apparel"/>
    <x v="1"/>
    <s v="Moncalieri"/>
    <s v="Piedmont"/>
    <m/>
    <s v="Italy"/>
    <s v="Southern Europe"/>
    <n v="18"/>
    <s v="Men's Footwear"/>
    <n v="403"/>
    <s v="Nike Men's CJ Elite 2 TD Football Cleat"/>
    <n v="129.9900055"/>
    <n v="110.80340837177086"/>
    <n v="1"/>
    <n v="19.5"/>
    <n v="129.9900055"/>
    <n v="110.4900055"/>
    <s v="DEBIT"/>
    <s v="Non Cash Payment"/>
  </r>
  <r>
    <n v="70044"/>
    <d v="2017-10-19T00:00:00"/>
    <n v="5"/>
    <n v="2"/>
    <d v="2017-10-23T00:00:00"/>
    <n v="1"/>
    <s v="Second Class"/>
    <s v="Other"/>
    <n v="63"/>
    <n v="13597"/>
    <n v="4"/>
    <s v="Apparel"/>
    <x v="1"/>
    <s v="Kiel"/>
    <s v="Schleswig-Holstein"/>
    <m/>
    <s v="Germany"/>
    <s v="Western Europe"/>
    <n v="63"/>
    <s v="Children's Clothing"/>
    <n v="1350"/>
    <s v="Children's heaters"/>
    <n v="357.10000609999997"/>
    <n v="263.94000818499995"/>
    <n v="1"/>
    <n v="53.569999699999997"/>
    <n v="357.10000609999997"/>
    <n v="303.53000639999999"/>
    <s v="DEBIT"/>
    <s v="Non Cash Payment"/>
  </r>
  <r>
    <n v="67753"/>
    <d v="2017-09-16T00:00:00"/>
    <n v="7"/>
    <n v="2"/>
    <d v="2017-09-19T00:00:00"/>
    <n v="1"/>
    <s v="Second Class"/>
    <s v="Other"/>
    <n v="18"/>
    <n v="1566"/>
    <n v="4"/>
    <s v="Apparel"/>
    <x v="1"/>
    <s v="Arnhem"/>
    <s v="Gelderland"/>
    <m/>
    <s v="Netherlands"/>
    <s v="Western Europe"/>
    <n v="18"/>
    <s v="Men's Footwear"/>
    <n v="403"/>
    <s v="Nike Men's CJ Elite 2 TD Football Cleat"/>
    <n v="129.9900055"/>
    <n v="110.80340837177086"/>
    <n v="1"/>
    <n v="19.5"/>
    <n v="129.9900055"/>
    <n v="110.4900055"/>
    <s v="DEBIT"/>
    <s v="Non Cash Payment"/>
  </r>
  <r>
    <n v="16617"/>
    <d v="2015-08-31T00:00:00"/>
    <n v="2"/>
    <n v="2"/>
    <d v="2015-09-02T00:00:00"/>
    <n v="1"/>
    <s v="Second Class"/>
    <s v="Other"/>
    <n v="18"/>
    <n v="4047"/>
    <n v="4"/>
    <s v="Apparel"/>
    <x v="1"/>
    <s v="Montreuil"/>
    <s v="Île-de-France"/>
    <m/>
    <s v="France"/>
    <s v="Western Europe"/>
    <n v="18"/>
    <s v="Men's Footwear"/>
    <n v="403"/>
    <s v="Nike Men's CJ Elite 2 TD Football Cleat"/>
    <n v="129.9900055"/>
    <n v="110.80340837177086"/>
    <n v="1"/>
    <n v="19.5"/>
    <n v="129.9900055"/>
    <n v="110.4900055"/>
    <s v="DEBIT"/>
    <s v="Non Cash Payment"/>
  </r>
  <r>
    <n v="14574"/>
    <d v="2015-01-08T00:00:00"/>
    <n v="5"/>
    <n v="2"/>
    <d v="2015-01-12T00:00:00"/>
    <n v="1"/>
    <s v="Second Class"/>
    <s v="Other"/>
    <n v="18"/>
    <n v="6594"/>
    <n v="4"/>
    <s v="Apparel"/>
    <x v="1"/>
    <s v="Dortmund"/>
    <s v="North Rhine-Westphalia"/>
    <m/>
    <s v="Germany"/>
    <s v="Western Europe"/>
    <n v="18"/>
    <s v="Men's Footwear"/>
    <n v="403"/>
    <s v="Nike Men's CJ Elite 2 TD Football Cleat"/>
    <n v="129.9900055"/>
    <n v="110.80340837177086"/>
    <n v="1"/>
    <n v="19.5"/>
    <n v="129.9900055"/>
    <n v="110.4900055"/>
    <s v="DEBIT"/>
    <s v="Non Cash Payment"/>
  </r>
  <r>
    <n v="12698"/>
    <d v="2015-05-07T00:00:00"/>
    <n v="5"/>
    <n v="2"/>
    <d v="2015-05-11T00:00:00"/>
    <n v="1"/>
    <s v="Second Class"/>
    <s v="Other"/>
    <n v="18"/>
    <n v="3940"/>
    <n v="4"/>
    <s v="Apparel"/>
    <x v="1"/>
    <s v="Hautmont"/>
    <s v="Nord-Pas-de-Calais-Picardie"/>
    <m/>
    <s v="France"/>
    <s v="Western Europe"/>
    <n v="18"/>
    <s v="Men's Footwear"/>
    <n v="403"/>
    <s v="Nike Men's CJ Elite 2 TD Football Cleat"/>
    <n v="129.9900055"/>
    <n v="110.80340837177086"/>
    <n v="1"/>
    <n v="19.5"/>
    <n v="129.9900055"/>
    <n v="110.4900055"/>
    <s v="DEBIT"/>
    <s v="Non Cash Payment"/>
  </r>
  <r>
    <n v="15599"/>
    <d v="2015-08-16T00:00:00"/>
    <n v="1"/>
    <n v="2"/>
    <d v="2015-08-18T00:00:00"/>
    <n v="1"/>
    <s v="Second Class"/>
    <s v="Other"/>
    <n v="18"/>
    <n v="1186"/>
    <n v="4"/>
    <s v="Apparel"/>
    <x v="1"/>
    <s v="Sunderland"/>
    <s v="England"/>
    <m/>
    <s v="United Kingdom"/>
    <s v="Northern Europe"/>
    <n v="18"/>
    <s v="Men's Footwear"/>
    <n v="403"/>
    <s v="Nike Men's CJ Elite 2 TD Football Cleat"/>
    <n v="129.9900055"/>
    <n v="110.80340837177086"/>
    <n v="1"/>
    <n v="20.799999239999998"/>
    <n v="129.9900055"/>
    <n v="109.19000625999999"/>
    <s v="DEBIT"/>
    <s v="Non Cash Payment"/>
  </r>
  <r>
    <n v="13343"/>
    <d v="2015-07-14T00:00:00"/>
    <n v="3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n v="18"/>
    <s v="Men's Footwear"/>
    <n v="403"/>
    <s v="Nike Men's CJ Elite 2 TD Football Cleat"/>
    <n v="129.9900055"/>
    <n v="110.80340837177086"/>
    <n v="1"/>
    <n v="20.799999239999998"/>
    <n v="129.9900055"/>
    <n v="109.19000625999999"/>
    <s v="DEBIT"/>
    <s v="Non Cash Payment"/>
  </r>
  <r>
    <n v="20072"/>
    <d v="2015-10-20T00:00:00"/>
    <n v="3"/>
    <n v="2"/>
    <d v="2015-10-22T00:00:00"/>
    <n v="1"/>
    <s v="Second Class"/>
    <s v="Other"/>
    <n v="18"/>
    <n v="4279"/>
    <n v="4"/>
    <s v="Apparel"/>
    <x v="1"/>
    <s v="Rome"/>
    <s v="Lazio"/>
    <m/>
    <s v="Italy"/>
    <s v="Southern Europe"/>
    <n v="18"/>
    <s v="Men's Footwear"/>
    <n v="403"/>
    <s v="Nike Men's CJ Elite 2 TD Football Cleat"/>
    <n v="129.9900055"/>
    <n v="110.80340837177086"/>
    <n v="1"/>
    <n v="20.799999239999998"/>
    <n v="129.9900055"/>
    <n v="109.19000625999999"/>
    <s v="DEBIT"/>
    <s v="Non Cash Payment"/>
  </r>
  <r>
    <n v="12323"/>
    <d v="2015-06-29T00:00:00"/>
    <n v="2"/>
    <n v="2"/>
    <d v="2015-07-01T00:00:00"/>
    <n v="1"/>
    <s v="Second Class"/>
    <s v="Other"/>
    <n v="17"/>
    <n v="4151"/>
    <n v="4"/>
    <s v="Apparel"/>
    <x v="1"/>
    <s v="Augsburg"/>
    <s v="Bavaria"/>
    <m/>
    <s v="Germany"/>
    <s v="Western Europe"/>
    <n v="17"/>
    <s v="Cleats"/>
    <n v="365"/>
    <s v="Perfect Fitness Perfect Rip Deck"/>
    <n v="59.990001679999999"/>
    <n v="54.488929209402009"/>
    <n v="1"/>
    <n v="9.6000003809999992"/>
    <n v="59.990001679999999"/>
    <n v="50.390001298999998"/>
    <s v="DEBIT"/>
    <s v="Non Cash Payment"/>
  </r>
  <r>
    <n v="71295"/>
    <d v="2017-06-11T00:00:00"/>
    <n v="1"/>
    <n v="2"/>
    <d v="2017-06-13T00:00:00"/>
    <n v="1"/>
    <s v="Second Class"/>
    <s v="Other"/>
    <n v="66"/>
    <n v="14848"/>
    <n v="4"/>
    <s v="Apparel"/>
    <x v="1"/>
    <s v="Cognac"/>
    <s v="Aquitaine-Limousin-Poitou-Charentes"/>
    <m/>
    <s v="France"/>
    <s v="Western Europe"/>
    <n v="66"/>
    <s v="Crafts"/>
    <n v="1353"/>
    <s v="Porcelain crafts"/>
    <n v="461.48001099999999"/>
    <n v="376.77167767999998"/>
    <n v="1"/>
    <n v="73.839996339999999"/>
    <n v="461.48001099999999"/>
    <n v="387.64001466000002"/>
    <s v="DEBIT"/>
    <s v="Non Cash Payment"/>
  </r>
  <r>
    <n v="66351"/>
    <d v="2017-08-26T00:00:00"/>
    <n v="7"/>
    <n v="2"/>
    <d v="2017-08-29T00:00:00"/>
    <n v="0"/>
    <s v="Second Class"/>
    <s v="Other"/>
    <n v="18"/>
    <n v="4697"/>
    <n v="4"/>
    <s v="Apparel"/>
    <x v="1"/>
    <s v="Castrop-Rauxel"/>
    <s v="North Rhine-Westphalia"/>
    <m/>
    <s v="Germany"/>
    <s v="Western Europe"/>
    <n v="18"/>
    <s v="Men's Footwear"/>
    <n v="403"/>
    <s v="Nike Men's CJ Elite 2 TD Football Cleat"/>
    <n v="129.9900055"/>
    <n v="110.80340837177086"/>
    <n v="1"/>
    <n v="20.799999239999998"/>
    <n v="129.9900055"/>
    <n v="109.19000625999999"/>
    <s v="DEBIT"/>
    <s v="Non Cash Payment"/>
  </r>
  <r>
    <n v="12698"/>
    <d v="2015-05-07T00:00:00"/>
    <n v="5"/>
    <n v="2"/>
    <d v="2015-05-11T00:00:00"/>
    <n v="1"/>
    <s v="Second Class"/>
    <s v="Other"/>
    <n v="18"/>
    <n v="3940"/>
    <n v="4"/>
    <s v="Apparel"/>
    <x v="1"/>
    <s v="Hautmont"/>
    <s v="Nord-Pas-de-Calais-Picardie"/>
    <m/>
    <s v="France"/>
    <s v="Western Europe"/>
    <n v="18"/>
    <s v="Men's Footwear"/>
    <n v="403"/>
    <s v="Nike Men's CJ Elite 2 TD Football Cleat"/>
    <n v="129.9900055"/>
    <n v="110.80340837177086"/>
    <n v="1"/>
    <n v="20.799999239999998"/>
    <n v="129.9900055"/>
    <n v="109.19000625999999"/>
    <s v="DEBIT"/>
    <s v="Non Cash Payment"/>
  </r>
  <r>
    <n v="44148"/>
    <d v="2016-06-10T00:00:00"/>
    <n v="6"/>
    <n v="2"/>
    <d v="2016-06-14T00:00:00"/>
    <n v="1"/>
    <s v="Second Class"/>
    <s v="Other"/>
    <n v="18"/>
    <n v="5887"/>
    <n v="4"/>
    <s v="Apparel"/>
    <x v="1"/>
    <s v="Bytom"/>
    <s v="Silesia"/>
    <m/>
    <s v="Poland"/>
    <s v="Eastern Europe"/>
    <n v="18"/>
    <s v="Men's Footwear"/>
    <n v="403"/>
    <s v="Nike Men's CJ Elite 2 TD Football Cleat"/>
    <n v="129.9900055"/>
    <n v="110.80340837177086"/>
    <n v="1"/>
    <n v="22.100000380000001"/>
    <n v="129.9900055"/>
    <n v="107.89000512"/>
    <s v="DEBIT"/>
    <s v="Non Cash Payment"/>
  </r>
  <r>
    <n v="64274"/>
    <d v="2017-07-27T00:00:00"/>
    <n v="5"/>
    <n v="4"/>
    <d v="2017-08-02T00:00:00"/>
    <n v="0"/>
    <s v="Standard Class"/>
    <s v="Other"/>
    <n v="9"/>
    <n v="12019"/>
    <n v="3"/>
    <s v="Footwear"/>
    <x v="1"/>
    <s v="Groningen"/>
    <s v="Groningen"/>
    <m/>
    <s v="Netherlands"/>
    <s v="Western Europe"/>
    <n v="9"/>
    <s v="Cardio Equipment"/>
    <n v="191"/>
    <s v="Nike Men's Free 5.0+ Running Shoe"/>
    <n v="99.989997860000003"/>
    <n v="95.114003926871064"/>
    <n v="4"/>
    <n v="79.989997860000003"/>
    <n v="399.95999144000001"/>
    <n v="319.96999357999999"/>
    <s v="TRANSFER"/>
    <s v="Non Cash Payment"/>
  </r>
  <r>
    <n v="13298"/>
    <d v="2015-07-14T00:00:00"/>
    <n v="3"/>
    <n v="4"/>
    <d v="2015-07-20T00:00:00"/>
    <n v="0"/>
    <s v="Standard Class"/>
    <s v="Other"/>
    <n v="17"/>
    <n v="10549"/>
    <n v="4"/>
    <s v="Apparel"/>
    <x v="1"/>
    <s v="Turin"/>
    <s v="Piedmont"/>
    <m/>
    <s v="Italy"/>
    <s v="Southern Europe"/>
    <n v="17"/>
    <s v="Cleats"/>
    <n v="365"/>
    <s v="Perfect Fitness Perfect Rip Deck"/>
    <n v="59.990001679999999"/>
    <n v="54.488929209402009"/>
    <n v="4"/>
    <n v="4.8000001909999996"/>
    <n v="239.96000672"/>
    <n v="235.16000652899999"/>
    <s v="TRANSFER"/>
    <s v="Non Cash Payment"/>
  </r>
  <r>
    <n v="62786"/>
    <d v="2017-05-07T00:00:00"/>
    <n v="1"/>
    <n v="4"/>
    <d v="2017-05-11T00:00:00"/>
    <n v="0"/>
    <s v="Standard Class"/>
    <s v="Other"/>
    <n v="17"/>
    <n v="4909"/>
    <n v="4"/>
    <s v="Apparel"/>
    <x v="1"/>
    <s v="Cologne"/>
    <s v="North Rhine-Westphalia"/>
    <m/>
    <s v="Germany"/>
    <s v="Western Europe"/>
    <n v="17"/>
    <s v="Cleats"/>
    <n v="365"/>
    <s v="Perfect Fitness Perfect Rip Deck"/>
    <n v="59.990001679999999"/>
    <n v="54.488929209402009"/>
    <n v="4"/>
    <n v="9.6000003809999992"/>
    <n v="239.96000672"/>
    <n v="230.36000633899999"/>
    <s v="TRANSFER"/>
    <s v="Non Cash Payment"/>
  </r>
  <r>
    <n v="13939"/>
    <d v="2015-07-23T00:00:00"/>
    <n v="5"/>
    <n v="4"/>
    <d v="2015-07-29T00:00:00"/>
    <n v="0"/>
    <s v="Standard Class"/>
    <s v="Other"/>
    <n v="17"/>
    <n v="5854"/>
    <n v="4"/>
    <s v="Apparel"/>
    <x v="1"/>
    <s v="Milan"/>
    <s v="Lombardy"/>
    <m/>
    <s v="Italy"/>
    <s v="Southern Europe"/>
    <n v="17"/>
    <s v="Cleats"/>
    <n v="365"/>
    <s v="Perfect Fitness Perfect Rip Deck"/>
    <n v="59.990001679999999"/>
    <n v="54.488929209402009"/>
    <n v="4"/>
    <n v="28.799999239999998"/>
    <n v="239.96000672"/>
    <n v="211.16000747999999"/>
    <s v="TRANSFER"/>
    <s v="Non Cash Payment"/>
  </r>
  <r>
    <n v="46864"/>
    <d v="2016-11-15T00:00:00"/>
    <n v="3"/>
    <n v="4"/>
    <d v="2016-11-21T00:00:00"/>
    <n v="0"/>
    <s v="Standard Class"/>
    <s v="Other"/>
    <n v="17"/>
    <n v="3066"/>
    <n v="4"/>
    <s v="Apparel"/>
    <x v="1"/>
    <s v="Uvarovo"/>
    <s v="Tambov"/>
    <m/>
    <s v="Russia"/>
    <s v="Eastern Europe"/>
    <n v="17"/>
    <s v="Cleats"/>
    <n v="365"/>
    <s v="Perfect Fitness Perfect Rip Deck"/>
    <n v="59.990001679999999"/>
    <n v="54.488929209402009"/>
    <n v="4"/>
    <n v="31.190000529999999"/>
    <n v="239.96000672"/>
    <n v="208.77000619"/>
    <s v="TRANSFER"/>
    <s v="Non Cash Payment"/>
  </r>
  <r>
    <n v="16590"/>
    <d v="2015-08-31T00:00:00"/>
    <n v="2"/>
    <n v="4"/>
    <d v="2015-09-04T00:00:00"/>
    <n v="0"/>
    <s v="Standard Class"/>
    <s v="Other"/>
    <n v="17"/>
    <n v="11431"/>
    <n v="4"/>
    <s v="Apparel"/>
    <x v="1"/>
    <s v="Southend-on-Sea"/>
    <s v="England"/>
    <m/>
    <s v="United Kingdom"/>
    <s v="Northern Europe"/>
    <n v="17"/>
    <s v="Cleats"/>
    <n v="365"/>
    <s v="Perfect Fitness Perfect Rip Deck"/>
    <n v="59.990001679999999"/>
    <n v="54.488929209402009"/>
    <n v="4"/>
    <n v="43.189998629999998"/>
    <n v="239.96000672"/>
    <n v="196.77000809"/>
    <s v="TRANSFER"/>
    <s v="Non Cash Payment"/>
  </r>
  <r>
    <n v="62840"/>
    <d v="2017-06-07T00:00:00"/>
    <n v="4"/>
    <n v="4"/>
    <d v="2017-06-13T00:00:00"/>
    <n v="0"/>
    <s v="Standard Class"/>
    <s v="Other"/>
    <n v="17"/>
    <n v="9906"/>
    <n v="4"/>
    <s v="Apparel"/>
    <x v="1"/>
    <s v="Widnes"/>
    <s v="England"/>
    <m/>
    <s v="United Kingdom"/>
    <s v="Northern Europe"/>
    <n v="17"/>
    <s v="Cleats"/>
    <n v="365"/>
    <s v="Perfect Fitness Perfect Rip Deck"/>
    <n v="59.990001679999999"/>
    <n v="54.488929209402009"/>
    <n v="4"/>
    <n v="59.990001679999999"/>
    <n v="239.96000672"/>
    <n v="179.97000503999999"/>
    <s v="TRANSFER"/>
    <s v="Non Cash Payment"/>
  </r>
  <r>
    <n v="66959"/>
    <d v="2017-04-09T00:00:00"/>
    <n v="1"/>
    <n v="4"/>
    <d v="2017-04-13T00:00:00"/>
    <n v="0"/>
    <s v="Standard Class"/>
    <s v="Other"/>
    <n v="24"/>
    <n v="2048"/>
    <n v="5"/>
    <s v="Golf"/>
    <x v="1"/>
    <s v="Strasbourg"/>
    <s v="Alsace-Champagne-Ardenne-Lorraine"/>
    <m/>
    <s v="France"/>
    <s v="Western Europe"/>
    <n v="24"/>
    <s v="Women's Apparel"/>
    <n v="502"/>
    <s v="Nike Men's Dri-FIT Victory Golf Polo"/>
    <n v="50"/>
    <n v="43.678035218757444"/>
    <n v="4"/>
    <n v="2"/>
    <n v="200"/>
    <n v="198"/>
    <s v="TRANSFER"/>
    <s v="Non Cash Payment"/>
  </r>
  <r>
    <n v="63220"/>
    <d v="2017-11-07T00:00:00"/>
    <n v="3"/>
    <n v="4"/>
    <d v="2017-11-13T00:00:00"/>
    <n v="0"/>
    <s v="Standard Class"/>
    <s v="Other"/>
    <n v="29"/>
    <n v="3071"/>
    <n v="5"/>
    <s v="Golf"/>
    <x v="1"/>
    <s v="Carpentras"/>
    <s v="Provence-Alpes-Côte d'Azur"/>
    <m/>
    <s v="France"/>
    <s v="Western Europe"/>
    <n v="29"/>
    <s v="Shop By Sport"/>
    <n v="627"/>
    <s v="Under Armour Girls' Toddler Spine Surge Runni"/>
    <n v="39.990001679999999"/>
    <n v="34.198098313835338"/>
    <n v="4"/>
    <n v="8"/>
    <n v="159.96000672"/>
    <n v="151.96000672"/>
    <s v="TRANSFER"/>
    <s v="Non Cash Payment"/>
  </r>
  <r>
    <n v="19642"/>
    <d v="2015-10-14T00:00:00"/>
    <n v="4"/>
    <n v="4"/>
    <d v="2015-10-20T00:00:00"/>
    <n v="0"/>
    <s v="Standard Class"/>
    <s v="Other"/>
    <n v="24"/>
    <n v="11065"/>
    <n v="5"/>
    <s v="Golf"/>
    <x v="1"/>
    <s v="Utrecht"/>
    <s v="Utrecht"/>
    <m/>
    <s v="Netherlands"/>
    <s v="Western Europe"/>
    <n v="24"/>
    <s v="Women's Apparel"/>
    <n v="502"/>
    <s v="Nike Men's Dri-FIT Victory Golf Polo"/>
    <n v="50"/>
    <n v="43.678035218757444"/>
    <n v="4"/>
    <n v="11"/>
    <n v="200"/>
    <n v="189"/>
    <s v="TRANSFER"/>
    <s v="Non Cash Payment"/>
  </r>
  <r>
    <n v="65439"/>
    <d v="2017-08-13T00:00:00"/>
    <n v="1"/>
    <n v="4"/>
    <d v="2017-08-17T00:00:00"/>
    <n v="0"/>
    <s v="Standard Class"/>
    <s v="Other"/>
    <n v="24"/>
    <n v="394"/>
    <n v="5"/>
    <s v="Golf"/>
    <x v="1"/>
    <s v="Genk"/>
    <s v="Limburg"/>
    <m/>
    <s v="Belgium"/>
    <s v="Western Europe"/>
    <n v="24"/>
    <s v="Women's Apparel"/>
    <n v="502"/>
    <s v="Nike Men's Dri-FIT Victory Golf Polo"/>
    <n v="50"/>
    <n v="43.678035218757444"/>
    <n v="4"/>
    <n v="14"/>
    <n v="200"/>
    <n v="186"/>
    <s v="TRANSFER"/>
    <s v="Non Cash Payment"/>
  </r>
  <r>
    <n v="62840"/>
    <d v="2017-06-07T00:00:00"/>
    <n v="4"/>
    <n v="4"/>
    <d v="2017-06-13T00:00:00"/>
    <n v="0"/>
    <s v="Standard Class"/>
    <s v="Other"/>
    <n v="24"/>
    <n v="9906"/>
    <n v="5"/>
    <s v="Golf"/>
    <x v="1"/>
    <s v="Widnes"/>
    <s v="England"/>
    <m/>
    <s v="United Kingdom"/>
    <s v="Northern Europe"/>
    <n v="24"/>
    <s v="Women's Apparel"/>
    <n v="502"/>
    <s v="Nike Men's Dri-FIT Victory Golf Polo"/>
    <n v="50"/>
    <n v="43.678035218757444"/>
    <n v="4"/>
    <n v="20"/>
    <n v="200"/>
    <n v="180"/>
    <s v="TRANSFER"/>
    <s v="Non Cash Payment"/>
  </r>
  <r>
    <n v="17363"/>
    <d v="2015-11-09T00:00:00"/>
    <n v="2"/>
    <n v="4"/>
    <d v="2015-11-13T00:00:00"/>
    <n v="0"/>
    <s v="Standard Class"/>
    <s v="Other"/>
    <n v="24"/>
    <n v="5707"/>
    <n v="5"/>
    <s v="Golf"/>
    <x v="1"/>
    <s v="Gloucester"/>
    <s v="England"/>
    <m/>
    <s v="United Kingdom"/>
    <s v="Northern Europe"/>
    <n v="24"/>
    <s v="Women's Apparel"/>
    <n v="502"/>
    <s v="Nike Men's Dri-FIT Victory Golf Polo"/>
    <n v="50"/>
    <n v="43.678035218757444"/>
    <n v="4"/>
    <n v="20"/>
    <n v="200"/>
    <n v="180"/>
    <s v="TRANSFER"/>
    <s v="Non Cash Payment"/>
  </r>
  <r>
    <n v="13298"/>
    <d v="2015-07-14T00:00:00"/>
    <n v="3"/>
    <n v="4"/>
    <d v="2015-07-20T00:00:00"/>
    <n v="0"/>
    <s v="Standard Class"/>
    <s v="Other"/>
    <n v="29"/>
    <n v="10549"/>
    <n v="5"/>
    <s v="Golf"/>
    <x v="1"/>
    <s v="Turin"/>
    <s v="Piedmont"/>
    <m/>
    <s v="Italy"/>
    <s v="Southern Europe"/>
    <n v="29"/>
    <s v="Shop By Sport"/>
    <n v="627"/>
    <s v="Under Armour Girls' Toddler Spine Surge Runni"/>
    <n v="39.990001679999999"/>
    <n v="34.198098313835338"/>
    <n v="4"/>
    <n v="16"/>
    <n v="159.96000672"/>
    <n v="143.96000672"/>
    <s v="TRANSFER"/>
    <s v="Non Cash Payment"/>
  </r>
  <r>
    <n v="18237"/>
    <d v="2015-09-24T00:00:00"/>
    <n v="5"/>
    <n v="4"/>
    <d v="2015-09-30T00:00:00"/>
    <n v="0"/>
    <s v="Standard Class"/>
    <s v="Other"/>
    <n v="24"/>
    <n v="2682"/>
    <n v="5"/>
    <s v="Golf"/>
    <x v="1"/>
    <s v="Messina"/>
    <s v="Sicily"/>
    <m/>
    <s v="Italy"/>
    <s v="Southern Europe"/>
    <n v="24"/>
    <s v="Women's Apparel"/>
    <n v="502"/>
    <s v="Nike Men's Dri-FIT Victory Golf Polo"/>
    <n v="50"/>
    <n v="43.678035218757444"/>
    <n v="4"/>
    <n v="34"/>
    <n v="200"/>
    <n v="166"/>
    <s v="TRANSFER"/>
    <s v="Non Cash Payment"/>
  </r>
  <r>
    <n v="66958"/>
    <d v="2017-04-09T00:00:00"/>
    <n v="1"/>
    <n v="4"/>
    <d v="2017-04-13T00:00:00"/>
    <n v="0"/>
    <s v="Standard Class"/>
    <s v="Other"/>
    <n v="29"/>
    <n v="467"/>
    <n v="5"/>
    <s v="Golf"/>
    <x v="1"/>
    <s v="Helsinki"/>
    <s v="Uusimaa"/>
    <m/>
    <s v="Finland"/>
    <s v="Northern Europe"/>
    <n v="29"/>
    <s v="Shop By Sport"/>
    <n v="627"/>
    <s v="Under Armour Girls' Toddler Spine Surge Runni"/>
    <n v="39.990001679999999"/>
    <n v="34.198098313835338"/>
    <n v="4"/>
    <n v="28.790000920000001"/>
    <n v="159.96000672"/>
    <n v="131.17000579999998"/>
    <s v="TRANSFER"/>
    <s v="Non Cash Payment"/>
  </r>
  <r>
    <n v="66764"/>
    <d v="2017-01-09T00:00:00"/>
    <n v="2"/>
    <n v="4"/>
    <d v="2017-01-13T00:00:00"/>
    <n v="0"/>
    <s v="Standard Class"/>
    <s v="Other"/>
    <n v="24"/>
    <n v="10577"/>
    <n v="5"/>
    <s v="Golf"/>
    <x v="1"/>
    <s v="Miramas"/>
    <s v="Provence-Alpes-Côte d'Azur"/>
    <m/>
    <s v="France"/>
    <s v="Western Europe"/>
    <n v="24"/>
    <s v="Women's Apparel"/>
    <n v="502"/>
    <s v="Nike Men's Dri-FIT Victory Golf Polo"/>
    <n v="50"/>
    <n v="43.678035218757444"/>
    <n v="4"/>
    <n v="36"/>
    <n v="200"/>
    <n v="164"/>
    <s v="TRANSFER"/>
    <s v="Non Cash Payment"/>
  </r>
  <r>
    <n v="66764"/>
    <d v="2017-01-09T00:00:00"/>
    <n v="2"/>
    <n v="4"/>
    <d v="2017-01-13T00:00:00"/>
    <n v="0"/>
    <s v="Standard Class"/>
    <s v="Other"/>
    <n v="24"/>
    <n v="10577"/>
    <n v="5"/>
    <s v="Golf"/>
    <x v="1"/>
    <s v="Miramas"/>
    <s v="Provence-Alpes-Côte d'Azur"/>
    <m/>
    <s v="France"/>
    <s v="Western Europe"/>
    <n v="24"/>
    <s v="Women's Apparel"/>
    <n v="502"/>
    <s v="Nike Men's Dri-FIT Victory Golf Polo"/>
    <n v="50"/>
    <n v="43.678035218757444"/>
    <n v="4"/>
    <n v="40"/>
    <n v="200"/>
    <n v="160"/>
    <s v="TRANSFER"/>
    <s v="Non Cash Payment"/>
  </r>
  <r>
    <n v="48193"/>
    <d v="2016-04-12T00:00:00"/>
    <n v="3"/>
    <n v="4"/>
    <d v="2016-04-18T00:00:00"/>
    <n v="0"/>
    <s v="Standard Class"/>
    <s v="Other"/>
    <n v="40"/>
    <n v="3471"/>
    <n v="6"/>
    <s v="Outdoors"/>
    <x v="1"/>
    <s v="Sofia"/>
    <s v="Sofia City"/>
    <m/>
    <s v="Bulgaria"/>
    <s v="Eastern Europe"/>
    <n v="40"/>
    <s v="Accessories"/>
    <n v="905"/>
    <s v="Team Golf Texas Longhorns Putter Grip"/>
    <n v="24.989999770000001"/>
    <n v="20.52742837007143"/>
    <n v="4"/>
    <n v="10"/>
    <n v="99.959999080000003"/>
    <n v="89.959999080000003"/>
    <s v="TRANSFER"/>
    <s v="Non Cash Payment"/>
  </r>
  <r>
    <n v="15231"/>
    <d v="2015-11-08T00:00:00"/>
    <n v="1"/>
    <n v="4"/>
    <d v="2015-11-12T00:00:00"/>
    <n v="0"/>
    <s v="Standard Class"/>
    <s v="Other"/>
    <n v="5"/>
    <n v="3535"/>
    <n v="2"/>
    <s v="Fitness"/>
    <x v="1"/>
    <s v="Granada"/>
    <s v="Andalusia"/>
    <m/>
    <s v="Spain"/>
    <s v="Southern Europe"/>
    <n v="5"/>
    <s v="Lacrosse"/>
    <n v="93"/>
    <s v="Under Armour Men's Tech II T-Shirt"/>
    <n v="24.989999770000001"/>
    <n v="17.455999691500001"/>
    <n v="4"/>
    <n v="9"/>
    <n v="99.959999080000003"/>
    <n v="90.959999080000003"/>
    <s v="TRANSFER"/>
    <s v="Non Cash Payment"/>
  </r>
  <r>
    <n v="10451"/>
    <d v="2015-02-06T00:00:00"/>
    <n v="6"/>
    <n v="4"/>
    <d v="2015-02-12T00:00:00"/>
    <n v="0"/>
    <s v="Standard Class"/>
    <s v="Other"/>
    <n v="3"/>
    <n v="11715"/>
    <n v="2"/>
    <s v="Fitness"/>
    <x v="1"/>
    <s v="Mont-Saint-Aignan"/>
    <s v="Normandy"/>
    <m/>
    <s v="France"/>
    <s v="Western Europe"/>
    <n v="3"/>
    <s v="Baseball &amp; Softball"/>
    <n v="44"/>
    <s v="adidas Men's F10 Messi TRX FG Soccer Cleat"/>
    <n v="59.990001679999999"/>
    <n v="57.194418487916671"/>
    <n v="4"/>
    <n v="40.790000919999997"/>
    <n v="239.96000672"/>
    <n v="199.17000580000001"/>
    <s v="TRANSFER"/>
    <s v="Non Cash Payment"/>
  </r>
  <r>
    <n v="10459"/>
    <d v="2015-02-06T00:00:00"/>
    <n v="6"/>
    <n v="4"/>
    <d v="2015-02-12T00:00:00"/>
    <n v="1"/>
    <s v="Standard Class"/>
    <s v="Other"/>
    <n v="9"/>
    <n v="9814"/>
    <n v="3"/>
    <s v="Footwear"/>
    <x v="1"/>
    <s v="Berlin"/>
    <s v="Berlin"/>
    <m/>
    <s v="Germany"/>
    <s v="Western Europe"/>
    <n v="9"/>
    <s v="Cardio Equipment"/>
    <n v="191"/>
    <s v="Nike Men's Free 5.0+ Running Shoe"/>
    <n v="99.989997860000003"/>
    <n v="95.114003926871064"/>
    <n v="4"/>
    <n v="0"/>
    <n v="399.95999144000001"/>
    <n v="399.95999144000001"/>
    <s v="TRANSFER"/>
    <s v="Non Cash Payment"/>
  </r>
  <r>
    <n v="64222"/>
    <d v="2017-07-26T00:00:00"/>
    <n v="4"/>
    <n v="4"/>
    <d v="2017-08-01T00:00:00"/>
    <n v="0"/>
    <s v="Standard Class"/>
    <s v="Other"/>
    <n v="9"/>
    <n v="4848"/>
    <n v="3"/>
    <s v="Footwear"/>
    <x v="1"/>
    <s v="Turin"/>
    <s v="Piedmont"/>
    <m/>
    <s v="Italy"/>
    <s v="Southern Europe"/>
    <n v="9"/>
    <s v="Cardio Equipment"/>
    <n v="191"/>
    <s v="Nike Men's Free 5.0+ Running Shoe"/>
    <n v="99.989997860000003"/>
    <n v="95.114003926871064"/>
    <n v="4"/>
    <n v="12"/>
    <n v="399.95999144000001"/>
    <n v="387.95999144000001"/>
    <s v="TRANSFER"/>
    <s v="Non Cash Payment"/>
  </r>
  <r>
    <n v="63907"/>
    <d v="2017-07-21T00:00:00"/>
    <n v="6"/>
    <n v="4"/>
    <d v="2017-07-27T00:00:00"/>
    <n v="0"/>
    <s v="Standard Class"/>
    <s v="Other"/>
    <n v="9"/>
    <n v="569"/>
    <n v="3"/>
    <s v="Footwear"/>
    <x v="1"/>
    <s v="Cagliari"/>
    <s v="Sardinia"/>
    <m/>
    <s v="Italy"/>
    <s v="Southern Europe"/>
    <n v="9"/>
    <s v="Cardio Equipment"/>
    <n v="191"/>
    <s v="Nike Men's Free 5.0+ Running Shoe"/>
    <n v="99.989997860000003"/>
    <n v="95.114003926871064"/>
    <n v="4"/>
    <n v="16"/>
    <n v="399.95999144000001"/>
    <n v="383.95999144000001"/>
    <s v="TRANSFER"/>
    <s v="Non Cash Payment"/>
  </r>
  <r>
    <n v="19178"/>
    <d v="2015-07-10T00:00:00"/>
    <n v="6"/>
    <n v="4"/>
    <d v="2015-07-16T00:00:00"/>
    <n v="0"/>
    <s v="Standard Class"/>
    <s v="Other"/>
    <n v="9"/>
    <n v="5749"/>
    <n v="3"/>
    <s v="Footwear"/>
    <x v="1"/>
    <s v="Milan"/>
    <s v="Lombardy"/>
    <m/>
    <s v="Italy"/>
    <s v="Southern Europe"/>
    <n v="9"/>
    <s v="Cardio Equipment"/>
    <n v="191"/>
    <s v="Nike Men's Free 5.0+ Running Shoe"/>
    <n v="99.989997860000003"/>
    <n v="95.114003926871064"/>
    <n v="4"/>
    <n v="20"/>
    <n v="399.95999144000001"/>
    <n v="379.95999144000001"/>
    <s v="TRANSFER"/>
    <s v="Non Cash Payment"/>
  </r>
  <r>
    <n v="67046"/>
    <d v="2017-05-09T00:00:00"/>
    <n v="3"/>
    <n v="4"/>
    <d v="2017-05-15T00:00:00"/>
    <n v="0"/>
    <s v="Standard Class"/>
    <s v="Other"/>
    <n v="9"/>
    <n v="4460"/>
    <n v="3"/>
    <s v="Footwear"/>
    <x v="1"/>
    <s v="Erftstadt"/>
    <s v="North Rhine-Westphalia"/>
    <m/>
    <s v="Germany"/>
    <s v="Western Europe"/>
    <n v="9"/>
    <s v="Cardio Equipment"/>
    <n v="191"/>
    <s v="Nike Men's Free 5.0+ Running Shoe"/>
    <n v="99.989997860000003"/>
    <n v="95.114003926871064"/>
    <n v="4"/>
    <n v="20"/>
    <n v="399.95999144000001"/>
    <n v="379.95999144000001"/>
    <s v="TRANSFER"/>
    <s v="Non Cash Payment"/>
  </r>
  <r>
    <n v="65312"/>
    <d v="2017-11-08T00:00:00"/>
    <n v="4"/>
    <n v="4"/>
    <d v="2017-11-14T00:00:00"/>
    <n v="0"/>
    <s v="Standard Class"/>
    <s v="Other"/>
    <n v="9"/>
    <n v="6506"/>
    <n v="3"/>
    <s v="Footwear"/>
    <x v="1"/>
    <s v="Harrow"/>
    <s v="England"/>
    <m/>
    <s v="United Kingdom"/>
    <s v="Northern Europe"/>
    <n v="9"/>
    <s v="Cardio Equipment"/>
    <n v="191"/>
    <s v="Nike Men's Free 5.0+ Running Shoe"/>
    <n v="99.989997860000003"/>
    <n v="95.114003926871064"/>
    <n v="4"/>
    <n v="22"/>
    <n v="399.95999144000001"/>
    <n v="377.95999144000001"/>
    <s v="TRANSFER"/>
    <s v="Non Cash Payment"/>
  </r>
  <r>
    <n v="16436"/>
    <d v="2015-08-28T00:00:00"/>
    <n v="6"/>
    <n v="4"/>
    <d v="2015-09-03T00:00:00"/>
    <n v="0"/>
    <s v="Standard Class"/>
    <s v="Other"/>
    <n v="9"/>
    <n v="6050"/>
    <n v="3"/>
    <s v="Footwear"/>
    <x v="1"/>
    <s v="Pescara"/>
    <s v="Abruzzo"/>
    <m/>
    <s v="Italy"/>
    <s v="Southern Europe"/>
    <n v="9"/>
    <s v="Cardio Equipment"/>
    <n v="191"/>
    <s v="Nike Men's Free 5.0+ Running Shoe"/>
    <n v="99.989997860000003"/>
    <n v="95.114003926871064"/>
    <n v="4"/>
    <n v="36"/>
    <n v="399.95999144000001"/>
    <n v="363.95999144000001"/>
    <s v="TRANSFER"/>
    <s v="Non Cash Payment"/>
  </r>
  <r>
    <n v="11822"/>
    <d v="2015-06-22T00:00:00"/>
    <n v="2"/>
    <n v="4"/>
    <d v="2015-06-26T00:00:00"/>
    <n v="0"/>
    <s v="Standard Class"/>
    <s v="Other"/>
    <n v="13"/>
    <n v="3246"/>
    <n v="3"/>
    <s v="Footwear"/>
    <x v="1"/>
    <s v="Tourcoing"/>
    <s v="Nord-Pas-de-Calais-Picardie"/>
    <m/>
    <s v="France"/>
    <s v="Western Europe"/>
    <n v="13"/>
    <s v="Electronics"/>
    <n v="282"/>
    <s v="Under Armour Women's Ignite PIP VI Slide"/>
    <n v="31.989999770000001"/>
    <n v="27.763856872771434"/>
    <n v="4"/>
    <n v="11.52000046"/>
    <n v="127.95999908"/>
    <n v="116.43999862"/>
    <s v="TRANSFER"/>
    <s v="Non Cash Payment"/>
  </r>
  <r>
    <n v="19528"/>
    <d v="2015-10-13T00:00:00"/>
    <n v="3"/>
    <n v="4"/>
    <d v="2015-10-19T00:00:00"/>
    <n v="0"/>
    <s v="Standard Class"/>
    <s v="Other"/>
    <n v="9"/>
    <n v="2364"/>
    <n v="3"/>
    <s v="Footwear"/>
    <x v="1"/>
    <s v="Afragola"/>
    <s v="Campania"/>
    <m/>
    <s v="Italy"/>
    <s v="Southern Europe"/>
    <n v="9"/>
    <s v="Cardio Equipment"/>
    <n v="191"/>
    <s v="Nike Men's Free 5.0+ Running Shoe"/>
    <n v="99.989997860000003"/>
    <n v="95.114003926871064"/>
    <n v="4"/>
    <n v="40"/>
    <n v="399.95999144000001"/>
    <n v="359.95999144000001"/>
    <s v="TRANSFER"/>
    <s v="Non Cash Payment"/>
  </r>
  <r>
    <n v="49763"/>
    <d v="2016-12-27T00:00:00"/>
    <n v="3"/>
    <n v="4"/>
    <d v="2017-01-02T00:00:00"/>
    <n v="0"/>
    <s v="Standard Class"/>
    <s v="Other"/>
    <n v="13"/>
    <n v="12216"/>
    <n v="3"/>
    <s v="Footwear"/>
    <x v="1"/>
    <s v="Lugansk"/>
    <s v="Luhansk"/>
    <m/>
    <s v="Ukraine"/>
    <s v="Eastern Europe"/>
    <n v="13"/>
    <s v="Electronics"/>
    <n v="278"/>
    <s v="Under Armour Men's Compression EV SL Slide"/>
    <n v="44.990001679999999"/>
    <n v="31.547668386333335"/>
    <n v="4"/>
    <n v="21.600000380000001"/>
    <n v="179.96000672"/>
    <n v="158.36000633999998"/>
    <s v="TRANSFER"/>
    <s v="Non Cash Payment"/>
  </r>
  <r>
    <n v="16013"/>
    <d v="2015-08-22T00:00:00"/>
    <n v="7"/>
    <n v="4"/>
    <d v="2015-08-27T00:00:00"/>
    <n v="0"/>
    <s v="Standard Class"/>
    <s v="Other"/>
    <n v="9"/>
    <n v="4460"/>
    <n v="3"/>
    <s v="Footwear"/>
    <x v="1"/>
    <s v="Doncaster"/>
    <s v="England"/>
    <m/>
    <s v="United Kingdom"/>
    <s v="Northern Europe"/>
    <n v="9"/>
    <s v="Cardio Equipment"/>
    <n v="191"/>
    <s v="Nike Men's Free 5.0+ Running Shoe"/>
    <n v="99.989997860000003"/>
    <n v="95.114003926871064"/>
    <n v="4"/>
    <n v="48"/>
    <n v="399.95999144000001"/>
    <n v="351.95999144000001"/>
    <s v="TRANSFER"/>
    <s v="Non Cash Payment"/>
  </r>
  <r>
    <n v="17347"/>
    <d v="2015-11-09T00:00:00"/>
    <n v="2"/>
    <n v="4"/>
    <d v="2015-11-13T00:00:00"/>
    <n v="0"/>
    <s v="Standard Class"/>
    <s v="Other"/>
    <n v="9"/>
    <n v="11388"/>
    <n v="3"/>
    <s v="Footwear"/>
    <x v="1"/>
    <s v="Bry-sur-Marne"/>
    <s v="Île-de-France"/>
    <m/>
    <s v="France"/>
    <s v="Western Europe"/>
    <n v="9"/>
    <s v="Cardio Equipment"/>
    <n v="191"/>
    <s v="Nike Men's Free 5.0+ Running Shoe"/>
    <n v="99.989997860000003"/>
    <n v="95.114003926871064"/>
    <n v="4"/>
    <n v="48"/>
    <n v="399.95999144000001"/>
    <n v="351.95999144000001"/>
    <s v="TRANSFER"/>
    <s v="Non Cash Payment"/>
  </r>
  <r>
    <n v="19496"/>
    <d v="2015-12-10T00:00:00"/>
    <n v="5"/>
    <n v="4"/>
    <d v="2015-12-16T00:00:00"/>
    <n v="0"/>
    <s v="Standard Class"/>
    <s v="Other"/>
    <n v="9"/>
    <n v="7521"/>
    <n v="3"/>
    <s v="Footwear"/>
    <x v="1"/>
    <s v="Charleroi"/>
    <s v="Henan"/>
    <m/>
    <s v="Belgium"/>
    <s v="Western Europe"/>
    <n v="9"/>
    <s v="Cardio Equipment"/>
    <n v="191"/>
    <s v="Nike Men's Free 5.0+ Running Shoe"/>
    <n v="99.989997860000003"/>
    <n v="95.114003926871064"/>
    <n v="4"/>
    <n v="51.990001679999999"/>
    <n v="399.95999144000001"/>
    <n v="347.96998976000003"/>
    <s v="TRANSFER"/>
    <s v="Non Cash Payment"/>
  </r>
  <r>
    <n v="62789"/>
    <d v="2017-05-07T00:00:00"/>
    <n v="1"/>
    <n v="4"/>
    <d v="2017-05-11T00:00:00"/>
    <n v="1"/>
    <s v="Standard Class"/>
    <s v="Other"/>
    <n v="9"/>
    <n v="1628"/>
    <n v="3"/>
    <s v="Footwear"/>
    <x v="1"/>
    <s v="Munich"/>
    <s v="Bavaria"/>
    <m/>
    <s v="Germany"/>
    <s v="Western Europe"/>
    <n v="9"/>
    <s v="Cardio Equipment"/>
    <n v="191"/>
    <s v="Nike Men's Free 5.0+ Running Shoe"/>
    <n v="99.989997860000003"/>
    <n v="95.114003926871064"/>
    <n v="4"/>
    <n v="59.990001679999999"/>
    <n v="399.95999144000001"/>
    <n v="339.96998976000003"/>
    <s v="TRANSFER"/>
    <s v="Non Cash Payment"/>
  </r>
  <r>
    <n v="11674"/>
    <d v="2015-06-20T00:00:00"/>
    <n v="7"/>
    <n v="4"/>
    <d v="2015-06-25T00:00:00"/>
    <n v="1"/>
    <s v="Standard Class"/>
    <s v="Other"/>
    <n v="9"/>
    <n v="7222"/>
    <n v="3"/>
    <s v="Footwear"/>
    <x v="1"/>
    <s v="Niort"/>
    <s v="Aquitaine-Limousin-Poitou-Charentes"/>
    <m/>
    <s v="France"/>
    <s v="Western Europe"/>
    <n v="9"/>
    <s v="Cardio Equipment"/>
    <n v="191"/>
    <s v="Nike Men's Free 5.0+ Running Shoe"/>
    <n v="99.989997860000003"/>
    <n v="95.114003926871064"/>
    <n v="4"/>
    <n v="63.990001679999999"/>
    <n v="399.95999144000001"/>
    <n v="335.96998976000003"/>
    <s v="TRANSFER"/>
    <s v="Non Cash Payment"/>
  </r>
  <r>
    <n v="67866"/>
    <d v="2017-09-17T00:00:00"/>
    <n v="1"/>
    <n v="4"/>
    <d v="2017-09-21T00:00:00"/>
    <n v="0"/>
    <s v="Standard Class"/>
    <s v="Other"/>
    <n v="9"/>
    <n v="5929"/>
    <n v="3"/>
    <s v="Footwear"/>
    <x v="1"/>
    <s v="Venice"/>
    <s v="Veneto"/>
    <m/>
    <s v="Italy"/>
    <s v="Southern Europe"/>
    <n v="9"/>
    <s v="Cardio Equipment"/>
    <n v="191"/>
    <s v="Nike Men's Free 5.0+ Running Shoe"/>
    <n v="99.989997860000003"/>
    <n v="95.114003926871064"/>
    <n v="4"/>
    <n v="71.989997860000003"/>
    <n v="399.95999144000001"/>
    <n v="327.96999357999999"/>
    <s v="TRANSFER"/>
    <s v="Non Cash Payment"/>
  </r>
  <r>
    <n v="13599"/>
    <d v="2015-07-18T00:00:00"/>
    <n v="7"/>
    <n v="4"/>
    <d v="2015-07-23T00:00:00"/>
    <n v="1"/>
    <s v="Standard Class"/>
    <s v="Other"/>
    <n v="9"/>
    <n v="6123"/>
    <n v="3"/>
    <s v="Footwear"/>
    <x v="1"/>
    <s v="Ulm"/>
    <s v="Baden-Württemberg"/>
    <m/>
    <s v="Germany"/>
    <s v="Western Europe"/>
    <n v="9"/>
    <s v="Cardio Equipment"/>
    <n v="191"/>
    <s v="Nike Men's Free 5.0+ Running Shoe"/>
    <n v="99.989997860000003"/>
    <n v="95.114003926871064"/>
    <n v="4"/>
    <n v="79.989997860000003"/>
    <n v="399.95999144000001"/>
    <n v="319.96999357999999"/>
    <s v="TRANSFER"/>
    <s v="Non Cash Payment"/>
  </r>
  <r>
    <n v="10384"/>
    <d v="2015-01-06T00:00:00"/>
    <n v="3"/>
    <n v="4"/>
    <d v="2015-01-12T00:00:00"/>
    <n v="1"/>
    <s v="Standard Class"/>
    <s v="Other"/>
    <n v="17"/>
    <n v="587"/>
    <n v="4"/>
    <s v="Apparel"/>
    <x v="1"/>
    <s v="Cambridge"/>
    <s v="England"/>
    <m/>
    <s v="United Kingdom"/>
    <s v="Northern Europe"/>
    <n v="17"/>
    <s v="Cleats"/>
    <n v="365"/>
    <s v="Perfect Fitness Perfect Rip Deck"/>
    <n v="59.990001679999999"/>
    <n v="54.488929209402009"/>
    <n v="4"/>
    <n v="0"/>
    <n v="239.96000672"/>
    <n v="239.96000672"/>
    <s v="TRANSFER"/>
    <s v="Non Cash Payment"/>
  </r>
  <r>
    <n v="63115"/>
    <d v="2017-10-07T00:00:00"/>
    <n v="7"/>
    <n v="4"/>
    <d v="2017-10-12T00:00:00"/>
    <n v="1"/>
    <s v="Standard Class"/>
    <s v="Other"/>
    <n v="17"/>
    <n v="1240"/>
    <n v="4"/>
    <s v="Apparel"/>
    <x v="1"/>
    <s v="Siegen"/>
    <s v="North Rhine-Westphalia"/>
    <m/>
    <s v="Germany"/>
    <s v="Western Europe"/>
    <n v="17"/>
    <s v="Cleats"/>
    <n v="365"/>
    <s v="Perfect Fitness Perfect Rip Deck"/>
    <n v="59.990001679999999"/>
    <n v="54.488929209402009"/>
    <n v="4"/>
    <n v="0"/>
    <n v="239.96000672"/>
    <n v="239.96000672"/>
    <s v="TRANSFER"/>
    <s v="Non Cash Payment"/>
  </r>
  <r>
    <n v="63516"/>
    <d v="2017-07-16T00:00:00"/>
    <n v="1"/>
    <n v="4"/>
    <d v="2017-07-20T00:00:00"/>
    <n v="0"/>
    <s v="Standard Class"/>
    <s v="Other"/>
    <n v="17"/>
    <n v="8806"/>
    <n v="4"/>
    <s v="Apparel"/>
    <x v="1"/>
    <s v="Nantes"/>
    <s v="Pays de la Loire"/>
    <m/>
    <s v="France"/>
    <s v="Western Europe"/>
    <n v="17"/>
    <s v="Cleats"/>
    <n v="365"/>
    <s v="Perfect Fitness Perfect Rip Deck"/>
    <n v="59.990001679999999"/>
    <n v="54.488929209402009"/>
    <n v="4"/>
    <n v="4.8000001909999996"/>
    <n v="239.96000672"/>
    <n v="235.16000652899999"/>
    <s v="TRANSFER"/>
    <s v="Non Cash Payment"/>
  </r>
  <r>
    <n v="62086"/>
    <d v="2017-06-25T00:00:00"/>
    <n v="1"/>
    <n v="4"/>
    <d v="2017-06-29T00:00:00"/>
    <n v="0"/>
    <s v="Standard Class"/>
    <s v="Other"/>
    <n v="17"/>
    <n v="341"/>
    <n v="4"/>
    <s v="Apparel"/>
    <x v="1"/>
    <s v="London"/>
    <s v="England"/>
    <m/>
    <s v="United Kingdom"/>
    <s v="Northern Europe"/>
    <n v="17"/>
    <s v="Cleats"/>
    <n v="365"/>
    <s v="Perfect Fitness Perfect Rip Deck"/>
    <n v="59.990001679999999"/>
    <n v="54.488929209402009"/>
    <n v="4"/>
    <n v="7.1999998090000004"/>
    <n v="239.96000672"/>
    <n v="232.760006911"/>
    <s v="TRANSFER"/>
    <s v="Non Cash Payment"/>
  </r>
  <r>
    <n v="62817"/>
    <d v="2017-05-07T00:00:00"/>
    <n v="1"/>
    <n v="4"/>
    <d v="2017-05-11T00:00:00"/>
    <n v="0"/>
    <s v="Standard Class"/>
    <s v="Other"/>
    <n v="17"/>
    <n v="3064"/>
    <n v="4"/>
    <s v="Apparel"/>
    <x v="1"/>
    <s v="Las Rozas de Madrid"/>
    <s v="Madrid"/>
    <m/>
    <s v="Spain"/>
    <s v="Southern Europe"/>
    <n v="17"/>
    <s v="Cleats"/>
    <n v="365"/>
    <s v="Perfect Fitness Perfect Rip Deck"/>
    <n v="59.990001679999999"/>
    <n v="54.488929209402009"/>
    <n v="4"/>
    <n v="7.1999998090000004"/>
    <n v="239.96000672"/>
    <n v="232.760006911"/>
    <s v="TRANSFER"/>
    <s v="Non Cash Payment"/>
  </r>
  <r>
    <n v="10856"/>
    <d v="2015-08-06T00:00:00"/>
    <n v="5"/>
    <n v="4"/>
    <d v="2015-08-12T00:00:00"/>
    <n v="0"/>
    <s v="Standard Class"/>
    <s v="Other"/>
    <n v="17"/>
    <n v="10614"/>
    <n v="4"/>
    <s v="Apparel"/>
    <x v="1"/>
    <s v="Luton"/>
    <s v="England"/>
    <m/>
    <s v="United Kingdom"/>
    <s v="Northern Europe"/>
    <n v="17"/>
    <s v="Cleats"/>
    <n v="365"/>
    <s v="Perfect Fitness Perfect Rip Deck"/>
    <n v="59.990001679999999"/>
    <n v="54.488929209402009"/>
    <n v="4"/>
    <n v="9.6000003809999992"/>
    <n v="239.96000672"/>
    <n v="230.36000633899999"/>
    <s v="TRANSFER"/>
    <s v="Non Cash Payment"/>
  </r>
  <r>
    <n v="14685"/>
    <d v="2015-03-08T00:00:00"/>
    <n v="1"/>
    <n v="4"/>
    <d v="2015-03-12T00:00:00"/>
    <n v="1"/>
    <s v="Standard Class"/>
    <s v="Other"/>
    <n v="17"/>
    <n v="10563"/>
    <n v="4"/>
    <s v="Apparel"/>
    <x v="1"/>
    <s v="Verdun"/>
    <s v="Alsace-Champagne-Ardenne-Lorraine"/>
    <m/>
    <s v="France"/>
    <s v="Western Europe"/>
    <n v="17"/>
    <s v="Cleats"/>
    <n v="365"/>
    <s v="Perfect Fitness Perfect Rip Deck"/>
    <n v="59.990001679999999"/>
    <n v="54.488929209402009"/>
    <n v="4"/>
    <n v="9.6000003809999992"/>
    <n v="239.96000672"/>
    <n v="230.36000633899999"/>
    <s v="TRANSFER"/>
    <s v="Non Cash Payment"/>
  </r>
  <r>
    <n v="66229"/>
    <d v="2017-08-24T00:00:00"/>
    <n v="5"/>
    <n v="4"/>
    <d v="2017-08-30T00:00:00"/>
    <n v="1"/>
    <s v="Standard Class"/>
    <s v="Other"/>
    <n v="17"/>
    <n v="11002"/>
    <n v="4"/>
    <s v="Apparel"/>
    <x v="1"/>
    <s v="Conflans-Sainte-Honorine"/>
    <s v="Île-de-France"/>
    <m/>
    <s v="France"/>
    <s v="Western Europe"/>
    <n v="17"/>
    <s v="Cleats"/>
    <n v="365"/>
    <s v="Perfect Fitness Perfect Rip Deck"/>
    <n v="59.990001679999999"/>
    <n v="54.488929209402009"/>
    <n v="4"/>
    <n v="9.6000003809999992"/>
    <n v="239.96000672"/>
    <n v="230.36000633899999"/>
    <s v="TRANSFER"/>
    <s v="Non Cash Payment"/>
  </r>
  <r>
    <n v="14924"/>
    <d v="2015-06-08T00:00:00"/>
    <n v="2"/>
    <n v="4"/>
    <d v="2015-06-12T00:00:00"/>
    <n v="1"/>
    <s v="Standard Class"/>
    <s v="Other"/>
    <n v="17"/>
    <n v="11486"/>
    <n v="4"/>
    <s v="Apparel"/>
    <x v="1"/>
    <s v="Munich"/>
    <s v="Bavaria"/>
    <m/>
    <s v="Germany"/>
    <s v="Western Europe"/>
    <n v="17"/>
    <s v="Cleats"/>
    <n v="365"/>
    <s v="Perfect Fitness Perfect Rip Deck"/>
    <n v="59.990001679999999"/>
    <n v="54.488929209402009"/>
    <n v="4"/>
    <n v="9.6000003809999992"/>
    <n v="239.96000672"/>
    <n v="230.36000633899999"/>
    <s v="TRANSFER"/>
    <s v="Non Cash Payment"/>
  </r>
  <r>
    <n v="49839"/>
    <d v="2016-12-28T00:00:00"/>
    <n v="4"/>
    <n v="4"/>
    <d v="2017-01-03T00:00:00"/>
    <n v="1"/>
    <s v="Standard Class"/>
    <s v="Other"/>
    <n v="17"/>
    <n v="1759"/>
    <n v="4"/>
    <s v="Apparel"/>
    <x v="1"/>
    <s v="Vienna"/>
    <s v="Vienna"/>
    <m/>
    <s v="Austria"/>
    <s v="Western Europe"/>
    <n v="17"/>
    <s v="Cleats"/>
    <n v="365"/>
    <s v="Perfect Fitness Perfect Rip Deck"/>
    <n v="59.990001679999999"/>
    <n v="54.488929209402009"/>
    <n v="4"/>
    <n v="9.6000003809999992"/>
    <n v="239.96000672"/>
    <n v="230.36000633899999"/>
    <s v="TRANSFER"/>
    <s v="Non Cash Payment"/>
  </r>
  <r>
    <n v="12393"/>
    <d v="2015-06-30T00:00:00"/>
    <n v="3"/>
    <n v="4"/>
    <d v="2015-07-06T00:00:00"/>
    <n v="0"/>
    <s v="Standard Class"/>
    <s v="Other"/>
    <n v="17"/>
    <n v="10659"/>
    <n v="4"/>
    <s v="Apparel"/>
    <x v="1"/>
    <s v="Sesto San Giovanni"/>
    <s v="Lombardy"/>
    <m/>
    <s v="Italy"/>
    <s v="Southern Europe"/>
    <n v="17"/>
    <s v="Cleats"/>
    <n v="365"/>
    <s v="Perfect Fitness Perfect Rip Deck"/>
    <n v="59.990001679999999"/>
    <n v="54.488929209402009"/>
    <n v="4"/>
    <n v="13.19999981"/>
    <n v="239.96000672"/>
    <n v="226.76000690999999"/>
    <s v="TRANSFER"/>
    <s v="Non Cash Payment"/>
  </r>
  <r>
    <n v="65898"/>
    <d v="2017-08-19T00:00:00"/>
    <n v="7"/>
    <n v="4"/>
    <d v="2017-08-24T00:00:00"/>
    <n v="0"/>
    <s v="Standard Class"/>
    <s v="Other"/>
    <n v="17"/>
    <n v="8899"/>
    <n v="4"/>
    <s v="Apparel"/>
    <x v="1"/>
    <s v="Bondy"/>
    <s v="Île-de-France"/>
    <m/>
    <s v="France"/>
    <s v="Western Europe"/>
    <n v="17"/>
    <s v="Cleats"/>
    <n v="365"/>
    <s v="Perfect Fitness Perfect Rip Deck"/>
    <n v="59.990001679999999"/>
    <n v="54.488929209402009"/>
    <n v="4"/>
    <n v="13.19999981"/>
    <n v="239.96000672"/>
    <n v="226.76000690999999"/>
    <s v="TRANSFER"/>
    <s v="Non Cash Payment"/>
  </r>
  <r>
    <n v="64599"/>
    <d v="2017-07-31T00:00:00"/>
    <n v="2"/>
    <n v="4"/>
    <d v="2017-08-04T00:00:00"/>
    <n v="1"/>
    <s v="Standard Class"/>
    <s v="Other"/>
    <n v="17"/>
    <n v="3315"/>
    <n v="4"/>
    <s v="Apparel"/>
    <x v="1"/>
    <s v="Valencia"/>
    <s v="Valencian Community"/>
    <m/>
    <s v="Spain"/>
    <s v="Southern Europe"/>
    <n v="17"/>
    <s v="Cleats"/>
    <n v="365"/>
    <s v="Perfect Fitness Perfect Rip Deck"/>
    <n v="59.990001679999999"/>
    <n v="54.488929209402009"/>
    <n v="4"/>
    <n v="16.799999239999998"/>
    <n v="239.96000672"/>
    <n v="223.16000747999999"/>
    <s v="TRANSFER"/>
    <s v="Non Cash Payment"/>
  </r>
  <r>
    <n v="65370"/>
    <d v="2017-12-08T00:00:00"/>
    <n v="6"/>
    <n v="4"/>
    <d v="2017-12-14T00:00:00"/>
    <n v="1"/>
    <s v="Standard Class"/>
    <s v="Other"/>
    <n v="17"/>
    <n v="10051"/>
    <n v="4"/>
    <s v="Apparel"/>
    <x v="1"/>
    <s v="Noisy-le-Grand"/>
    <s v="Île-de-France"/>
    <m/>
    <s v="France"/>
    <s v="Western Europe"/>
    <n v="17"/>
    <s v="Cleats"/>
    <n v="365"/>
    <s v="Perfect Fitness Perfect Rip Deck"/>
    <n v="59.990001679999999"/>
    <n v="54.488929209402009"/>
    <n v="4"/>
    <n v="16.799999239999998"/>
    <n v="239.96000672"/>
    <n v="223.16000747999999"/>
    <s v="TRANSFER"/>
    <s v="Non Cash Payment"/>
  </r>
  <r>
    <n v="19732"/>
    <d v="2015-10-16T00:00:00"/>
    <n v="6"/>
    <n v="4"/>
    <d v="2015-10-22T00:00:00"/>
    <n v="0"/>
    <s v="Standard Class"/>
    <s v="Other"/>
    <n v="17"/>
    <n v="6402"/>
    <n v="4"/>
    <s v="Apparel"/>
    <x v="1"/>
    <s v="Elx"/>
    <s v="Valencian Community"/>
    <m/>
    <s v="Spain"/>
    <s v="Southern Europe"/>
    <n v="17"/>
    <s v="Cleats"/>
    <n v="365"/>
    <s v="Perfect Fitness Perfect Rip Deck"/>
    <n v="59.990001679999999"/>
    <n v="54.488929209402009"/>
    <n v="4"/>
    <n v="21.600000380000001"/>
    <n v="239.96000672"/>
    <n v="218.36000633999998"/>
    <s v="TRANSFER"/>
    <s v="Non Cash Payment"/>
  </r>
  <r>
    <n v="5895"/>
    <d v="2015-03-28T00:00:00"/>
    <n v="7"/>
    <n v="2"/>
    <d v="2015-03-31T00:00:00"/>
    <n v="1"/>
    <s v="Second Class"/>
    <s v="Other"/>
    <n v="9"/>
    <n v="8707"/>
    <n v="3"/>
    <s v="Footwear"/>
    <x v="2"/>
    <s v="Petapa"/>
    <s v="Guatemala"/>
    <m/>
    <s v="Guatemala"/>
    <s v="Central America"/>
    <n v="9"/>
    <s v="Cardio Equipment"/>
    <n v="191"/>
    <s v="Nike Men's Free 5.0+ Running Shoe"/>
    <n v="99.989997860000003"/>
    <n v="95.114003926871064"/>
    <n v="3"/>
    <n v="0"/>
    <n v="299.96999357999999"/>
    <n v="299.96999357999999"/>
    <s v="CASH"/>
    <s v="Cash Over 200"/>
  </r>
  <r>
    <n v="56359"/>
    <d v="2017-02-04T00:00:00"/>
    <n v="7"/>
    <n v="2"/>
    <d v="2017-02-07T00:00:00"/>
    <n v="1"/>
    <s v="Second Class"/>
    <s v="Other"/>
    <n v="17"/>
    <n v="1025"/>
    <n v="4"/>
    <s v="Apparel"/>
    <x v="2"/>
    <s v="Mejicanos"/>
    <s v="San Salvador"/>
    <m/>
    <s v="El Salvador"/>
    <s v="Central America"/>
    <n v="17"/>
    <s v="Cleats"/>
    <n v="365"/>
    <s v="Perfect Fitness Perfect Rip Deck"/>
    <n v="59.990001679999999"/>
    <n v="54.488929209402009"/>
    <n v="3"/>
    <n v="1.7999999520000001"/>
    <n v="179.97000503999999"/>
    <n v="178.17000508799998"/>
    <s v="CASH"/>
    <s v="Cash Not Over 200"/>
  </r>
  <r>
    <n v="58613"/>
    <d v="2017-05-05T00:00:00"/>
    <n v="6"/>
    <n v="2"/>
    <d v="2017-05-09T00:00:00"/>
    <n v="1"/>
    <s v="Second Class"/>
    <s v="Other"/>
    <n v="17"/>
    <n v="8831"/>
    <n v="4"/>
    <s v="Apparel"/>
    <x v="2"/>
    <s v="David"/>
    <s v="Chiriquí"/>
    <m/>
    <s v="Panama"/>
    <s v="Central America"/>
    <n v="17"/>
    <s v="Cleats"/>
    <n v="365"/>
    <s v="Perfect Fitness Perfect Rip Deck"/>
    <n v="59.990001679999999"/>
    <n v="54.488929209402009"/>
    <n v="3"/>
    <n v="9"/>
    <n v="179.97000503999999"/>
    <n v="170.97000503999999"/>
    <s v="CASH"/>
    <s v="Cash Not Over 200"/>
  </r>
  <r>
    <n v="7824"/>
    <d v="2015-04-25T00:00:00"/>
    <n v="7"/>
    <n v="2"/>
    <d v="2015-04-28T00:00:00"/>
    <n v="1"/>
    <s v="Second Class"/>
    <s v="Other"/>
    <n v="17"/>
    <n v="10679"/>
    <n v="4"/>
    <s v="Apparel"/>
    <x v="2"/>
    <s v="Santo Domingo"/>
    <s v="Santo Domingo"/>
    <m/>
    <s v="Dominican Republic"/>
    <s v="Caribbean"/>
    <n v="17"/>
    <s v="Cleats"/>
    <n v="365"/>
    <s v="Perfect Fitness Perfect Rip Deck"/>
    <n v="59.990001679999999"/>
    <n v="54.488929209402009"/>
    <n v="3"/>
    <n v="9.8999996190000008"/>
    <n v="179.97000503999999"/>
    <n v="170.07000542099999"/>
    <s v="CASH"/>
    <s v="Cash Not Over 200"/>
  </r>
  <r>
    <n v="7814"/>
    <d v="2015-04-25T00:00:00"/>
    <n v="7"/>
    <n v="2"/>
    <d v="2015-04-28T00:00:00"/>
    <n v="1"/>
    <s v="Second Class"/>
    <s v="Other"/>
    <n v="17"/>
    <n v="5007"/>
    <n v="4"/>
    <s v="Apparel"/>
    <x v="2"/>
    <s v="Cabimas"/>
    <s v="Zulia"/>
    <m/>
    <s v="Venezuela"/>
    <s v="South America"/>
    <n v="17"/>
    <s v="Cleats"/>
    <n v="365"/>
    <s v="Perfect Fitness Perfect Rip Deck"/>
    <n v="59.990001679999999"/>
    <n v="54.488929209402009"/>
    <n v="3"/>
    <n v="12.600000380000001"/>
    <n v="179.97000503999999"/>
    <n v="167.37000465999998"/>
    <s v="CASH"/>
    <s v="Cash Not Over 200"/>
  </r>
  <r>
    <n v="7814"/>
    <d v="2015-04-25T00:00:00"/>
    <n v="7"/>
    <n v="2"/>
    <d v="2015-04-28T00:00:00"/>
    <n v="1"/>
    <s v="Second Class"/>
    <s v="Other"/>
    <n v="17"/>
    <n v="5007"/>
    <n v="4"/>
    <s v="Apparel"/>
    <x v="2"/>
    <s v="Cabimas"/>
    <s v="Zulia"/>
    <m/>
    <s v="Venezuela"/>
    <s v="South America"/>
    <n v="17"/>
    <s v="Cleats"/>
    <n v="365"/>
    <s v="Perfect Fitness Perfect Rip Deck"/>
    <n v="59.990001679999999"/>
    <n v="54.488929209402009"/>
    <n v="3"/>
    <n v="16.200000760000002"/>
    <n v="179.97000503999999"/>
    <n v="163.77000427999999"/>
    <s v="CASH"/>
    <s v="Cash Not Over 200"/>
  </r>
  <r>
    <n v="60807"/>
    <d v="2017-06-06T00:00:00"/>
    <n v="3"/>
    <n v="2"/>
    <d v="2017-06-08T00:00:00"/>
    <n v="1"/>
    <s v="Second Class"/>
    <s v="Other"/>
    <n v="17"/>
    <n v="9854"/>
    <n v="4"/>
    <s v="Apparel"/>
    <x v="2"/>
    <s v="Santo Domingo"/>
    <s v="Santo Domingo"/>
    <m/>
    <s v="Dominican Republic"/>
    <s v="Caribbean"/>
    <n v="17"/>
    <s v="Cleats"/>
    <n v="365"/>
    <s v="Perfect Fitness Perfect Rip Deck"/>
    <n v="59.990001679999999"/>
    <n v="54.488929209402009"/>
    <n v="3"/>
    <n v="27"/>
    <n v="179.97000503999999"/>
    <n v="152.97000503999999"/>
    <s v="CASH"/>
    <s v="Cash Not Over 200"/>
  </r>
  <r>
    <n v="53413"/>
    <d v="2017-02-18T00:00:00"/>
    <n v="7"/>
    <n v="2"/>
    <d v="2017-02-21T00:00:00"/>
    <n v="1"/>
    <s v="Second Class"/>
    <s v="Other"/>
    <n v="17"/>
    <n v="376"/>
    <n v="4"/>
    <s v="Apparel"/>
    <x v="2"/>
    <s v="Dos Quebradas"/>
    <s v="Risaralda"/>
    <m/>
    <s v="Colombia"/>
    <s v="South America"/>
    <n v="17"/>
    <s v="Cleats"/>
    <n v="365"/>
    <s v="Perfect Fitness Perfect Rip Deck"/>
    <n v="59.990001679999999"/>
    <n v="54.488929209402009"/>
    <n v="3"/>
    <n v="27"/>
    <n v="179.97000503999999"/>
    <n v="152.97000503999999"/>
    <s v="CASH"/>
    <s v="Cash Not Over 200"/>
  </r>
  <r>
    <n v="7888"/>
    <d v="2015-04-26T00:00:00"/>
    <n v="1"/>
    <n v="2"/>
    <d v="2015-04-28T00:00:00"/>
    <n v="1"/>
    <s v="Second Class"/>
    <s v="Other"/>
    <n v="24"/>
    <n v="5417"/>
    <n v="5"/>
    <s v="Golf"/>
    <x v="2"/>
    <s v="Ilopango"/>
    <s v="San Salvador"/>
    <m/>
    <s v="El Salvador"/>
    <s v="Central America"/>
    <n v="24"/>
    <s v="Women's Apparel"/>
    <n v="502"/>
    <s v="Nike Men's Dri-FIT Victory Golf Polo"/>
    <n v="50"/>
    <n v="43.678035218757444"/>
    <n v="3"/>
    <n v="0"/>
    <n v="150"/>
    <n v="150"/>
    <s v="CASH"/>
    <s v="Cash Not Over 200"/>
  </r>
  <r>
    <n v="6783"/>
    <d v="2015-10-04T00:00:00"/>
    <n v="1"/>
    <n v="2"/>
    <d v="2015-10-06T00:00:00"/>
    <n v="1"/>
    <s v="Second Class"/>
    <s v="Other"/>
    <n v="29"/>
    <n v="10759"/>
    <n v="5"/>
    <s v="Golf"/>
    <x v="2"/>
    <s v="Tegucigalpa"/>
    <s v="Francisco Morazán"/>
    <m/>
    <s v="Honduras"/>
    <s v="Central America"/>
    <n v="29"/>
    <s v="Shop By Sport"/>
    <n v="627"/>
    <s v="Under Armour Girls' Toddler Spine Surge Runni"/>
    <n v="39.990001679999999"/>
    <n v="34.198098313835338"/>
    <n v="3"/>
    <n v="4.8000001909999996"/>
    <n v="119.97000503999999"/>
    <n v="115.17000484899999"/>
    <s v="CASH"/>
    <s v="Cash Not Over 200"/>
  </r>
  <r>
    <n v="56973"/>
    <d v="2017-11-04T00:00:00"/>
    <n v="7"/>
    <n v="2"/>
    <d v="2017-11-07T00:00:00"/>
    <n v="1"/>
    <s v="Second Class"/>
    <s v="Other"/>
    <n v="24"/>
    <n v="8541"/>
    <n v="5"/>
    <s v="Golf"/>
    <x v="2"/>
    <s v="Juazeiro"/>
    <s v="Bahía"/>
    <m/>
    <s v="Brazil"/>
    <s v="South America"/>
    <n v="24"/>
    <s v="Women's Apparel"/>
    <n v="502"/>
    <s v="Nike Men's Dri-FIT Victory Golf Polo"/>
    <n v="50"/>
    <n v="43.678035218757444"/>
    <n v="3"/>
    <n v="6"/>
    <n v="150"/>
    <n v="144"/>
    <s v="CASH"/>
    <s v="Cash Not Over 200"/>
  </r>
  <r>
    <n v="7824"/>
    <d v="2015-04-25T00:00:00"/>
    <n v="7"/>
    <n v="2"/>
    <d v="2015-04-28T00:00:00"/>
    <n v="1"/>
    <s v="Second Class"/>
    <s v="Other"/>
    <n v="24"/>
    <n v="10679"/>
    <n v="5"/>
    <s v="Golf"/>
    <x v="2"/>
    <s v="Santo Domingo"/>
    <s v="Santo Domingo"/>
    <m/>
    <s v="Dominican Republic"/>
    <s v="Caribbean"/>
    <n v="24"/>
    <s v="Women's Apparel"/>
    <n v="502"/>
    <s v="Nike Men's Dri-FIT Victory Golf Polo"/>
    <n v="50"/>
    <n v="43.678035218757444"/>
    <n v="3"/>
    <n v="7.5"/>
    <n v="150"/>
    <n v="142.5"/>
    <s v="CASH"/>
    <s v="Cash Not Over 200"/>
  </r>
  <r>
    <n v="55155"/>
    <d v="2017-03-16T00:00:00"/>
    <n v="5"/>
    <n v="2"/>
    <d v="2017-03-20T00:00:00"/>
    <n v="1"/>
    <s v="Second Class"/>
    <s v="Other"/>
    <n v="24"/>
    <n v="3752"/>
    <n v="5"/>
    <s v="Golf"/>
    <x v="2"/>
    <s v="Mexico City"/>
    <s v="Federal District"/>
    <m/>
    <s v="Mexico"/>
    <s v="Central America"/>
    <n v="24"/>
    <s v="Women's Apparel"/>
    <n v="502"/>
    <s v="Nike Men's Dri-FIT Victory Golf Polo"/>
    <n v="50"/>
    <n v="43.678035218757444"/>
    <n v="3"/>
    <n v="10.5"/>
    <n v="150"/>
    <n v="139.5"/>
    <s v="CASH"/>
    <s v="Cash Not Over 200"/>
  </r>
  <r>
    <n v="5991"/>
    <d v="2015-03-29T00:00:00"/>
    <n v="1"/>
    <n v="2"/>
    <d v="2015-03-31T00:00:00"/>
    <n v="0"/>
    <s v="Second Class"/>
    <s v="Other"/>
    <n v="24"/>
    <n v="4673"/>
    <n v="5"/>
    <s v="Golf"/>
    <x v="2"/>
    <s v="Tlaquepaque"/>
    <s v="Jalisco"/>
    <m/>
    <s v="Mexico"/>
    <s v="Central America"/>
    <n v="24"/>
    <s v="Women's Apparel"/>
    <n v="502"/>
    <s v="Nike Men's Dri-FIT Victory Golf Polo"/>
    <n v="50"/>
    <n v="43.678035218757444"/>
    <n v="3"/>
    <n v="18"/>
    <n v="150"/>
    <n v="132"/>
    <s v="CASH"/>
    <s v="Cash Not Over 200"/>
  </r>
  <r>
    <n v="2263"/>
    <d v="2015-03-02T00:00:00"/>
    <n v="2"/>
    <n v="2"/>
    <d v="2015-03-04T00:00:00"/>
    <n v="1"/>
    <s v="Second Class"/>
    <s v="Other"/>
    <n v="24"/>
    <n v="5367"/>
    <n v="5"/>
    <s v="Golf"/>
    <x v="2"/>
    <s v="Puebla"/>
    <s v="Puebla"/>
    <m/>
    <s v="Mexico"/>
    <s v="Central America"/>
    <n v="24"/>
    <s v="Women's Apparel"/>
    <n v="502"/>
    <s v="Nike Men's Dri-FIT Victory Golf Polo"/>
    <n v="50"/>
    <n v="43.678035218757444"/>
    <n v="3"/>
    <n v="18"/>
    <n v="150"/>
    <n v="132"/>
    <s v="CASH"/>
    <s v="Cash Not Over 200"/>
  </r>
  <r>
    <n v="2263"/>
    <d v="2015-03-02T00:00:00"/>
    <n v="2"/>
    <n v="2"/>
    <d v="2015-03-04T00:00:00"/>
    <n v="1"/>
    <s v="Second Class"/>
    <s v="Other"/>
    <n v="24"/>
    <n v="5367"/>
    <n v="5"/>
    <s v="Golf"/>
    <x v="2"/>
    <s v="Puebla"/>
    <s v="Puebla"/>
    <m/>
    <s v="Mexico"/>
    <s v="Central America"/>
    <n v="24"/>
    <s v="Women's Apparel"/>
    <n v="502"/>
    <s v="Nike Men's Dri-FIT Victory Golf Polo"/>
    <n v="50"/>
    <n v="43.678035218757444"/>
    <n v="3"/>
    <n v="19.5"/>
    <n v="150"/>
    <n v="130.5"/>
    <s v="CASH"/>
    <s v="Cash Not Over 200"/>
  </r>
  <r>
    <n v="53403"/>
    <d v="2017-02-18T00:00:00"/>
    <n v="7"/>
    <n v="2"/>
    <d v="2017-02-21T00:00:00"/>
    <n v="1"/>
    <s v="Second Class"/>
    <s v="Other"/>
    <n v="24"/>
    <n v="10485"/>
    <n v="5"/>
    <s v="Golf"/>
    <x v="2"/>
    <s v="Mexico City"/>
    <s v="Federal District"/>
    <m/>
    <s v="Mexico"/>
    <s v="Central America"/>
    <n v="24"/>
    <s v="Women's Apparel"/>
    <n v="502"/>
    <s v="Nike Men's Dri-FIT Victory Golf Polo"/>
    <n v="50"/>
    <n v="43.678035218757444"/>
    <n v="3"/>
    <n v="25.5"/>
    <n v="150"/>
    <n v="124.5"/>
    <s v="CASH"/>
    <s v="Cash Not Over 200"/>
  </r>
  <r>
    <n v="51298"/>
    <d v="2017-01-18T00:00:00"/>
    <n v="4"/>
    <n v="2"/>
    <d v="2017-01-20T00:00:00"/>
    <n v="1"/>
    <s v="Second Class"/>
    <s v="Other"/>
    <n v="29"/>
    <n v="9272"/>
    <n v="5"/>
    <s v="Golf"/>
    <x v="2"/>
    <s v="São Paulo"/>
    <s v="São Paulo"/>
    <m/>
    <s v="Brazil"/>
    <s v="South America"/>
    <n v="29"/>
    <s v="Shop By Sport"/>
    <n v="627"/>
    <s v="Under Armour Girls' Toddler Spine Surge Runni"/>
    <n v="39.990001679999999"/>
    <n v="34.198098313835338"/>
    <n v="3"/>
    <n v="20.38999939"/>
    <n v="119.97000503999999"/>
    <n v="99.58000564999999"/>
    <s v="CASH"/>
    <s v="Cash Not Over 200"/>
  </r>
  <r>
    <n v="4919"/>
    <d v="2015-03-13T00:00:00"/>
    <n v="6"/>
    <n v="4"/>
    <d v="2015-03-19T00:00:00"/>
    <n v="1"/>
    <s v="Standard Class"/>
    <s v="Other"/>
    <n v="24"/>
    <n v="647"/>
    <n v="5"/>
    <s v="Golf"/>
    <x v="2"/>
    <s v="Montevideo"/>
    <s v="Montevideo"/>
    <m/>
    <s v="Uruguay"/>
    <s v="South America"/>
    <n v="24"/>
    <s v="Women's Apparel"/>
    <n v="502"/>
    <s v="Nike Men's Dri-FIT Victory Golf Polo"/>
    <n v="50"/>
    <n v="43.678035218757444"/>
    <n v="5"/>
    <n v="10"/>
    <n v="250"/>
    <n v="240"/>
    <s v="TRANSFER"/>
    <s v="Non Cash Payment"/>
  </r>
  <r>
    <n v="52640"/>
    <d v="2017-07-02T00:00:00"/>
    <n v="1"/>
    <n v="4"/>
    <d v="2017-07-06T00:00:00"/>
    <n v="1"/>
    <s v="Standard Class"/>
    <s v="Other"/>
    <n v="29"/>
    <n v="6398"/>
    <n v="5"/>
    <s v="Golf"/>
    <x v="2"/>
    <s v="Buenos Aires"/>
    <s v="Buenos Aires"/>
    <m/>
    <s v="Argentina"/>
    <s v="South America"/>
    <n v="29"/>
    <s v="Shop By Sport"/>
    <n v="627"/>
    <s v="Under Armour Girls' Toddler Spine Surge Runni"/>
    <n v="39.990001679999999"/>
    <n v="34.198098313835338"/>
    <n v="5"/>
    <n v="10"/>
    <n v="199.9500084"/>
    <n v="189.9500084"/>
    <s v="TRANSFER"/>
    <s v="Non Cash Payment"/>
  </r>
  <r>
    <n v="6358"/>
    <d v="2015-03-04T00:00:00"/>
    <n v="4"/>
    <n v="4"/>
    <d v="2015-03-10T00:00:00"/>
    <n v="0"/>
    <s v="Standard Class"/>
    <s v="Other"/>
    <n v="29"/>
    <n v="4209"/>
    <n v="5"/>
    <s v="Golf"/>
    <x v="2"/>
    <s v="São Paulo"/>
    <s v="São Paulo"/>
    <m/>
    <s v="Brazil"/>
    <s v="South America"/>
    <n v="29"/>
    <s v="Shop By Sport"/>
    <n v="627"/>
    <s v="Under Armour Girls' Toddler Spine Surge Runni"/>
    <n v="39.990001679999999"/>
    <n v="34.198098313835338"/>
    <n v="5"/>
    <n v="11"/>
    <n v="199.9500084"/>
    <n v="188.9500084"/>
    <s v="TRANSFER"/>
    <s v="Non Cash Payment"/>
  </r>
  <r>
    <n v="57106"/>
    <d v="2017-04-13T00:00:00"/>
    <n v="5"/>
    <n v="4"/>
    <d v="2017-04-19T00:00:00"/>
    <n v="0"/>
    <s v="Standard Class"/>
    <s v="Other"/>
    <n v="24"/>
    <n v="8917"/>
    <n v="5"/>
    <s v="Golf"/>
    <x v="2"/>
    <s v="Barueri"/>
    <s v="São Paulo"/>
    <m/>
    <s v="Brazil"/>
    <s v="South America"/>
    <n v="24"/>
    <s v="Women's Apparel"/>
    <n v="502"/>
    <s v="Nike Men's Dri-FIT Victory Golf Polo"/>
    <n v="50"/>
    <n v="43.678035218757444"/>
    <n v="5"/>
    <n v="13.75"/>
    <n v="250"/>
    <n v="236.25"/>
    <s v="TRANSFER"/>
    <s v="Non Cash Payment"/>
  </r>
  <r>
    <n v="6245"/>
    <d v="2015-02-04T00:00:00"/>
    <n v="4"/>
    <n v="4"/>
    <d v="2015-02-10T00:00:00"/>
    <n v="1"/>
    <s v="Standard Class"/>
    <s v="Other"/>
    <n v="24"/>
    <n v="7784"/>
    <n v="5"/>
    <s v="Golf"/>
    <x v="2"/>
    <s v="Arapongas"/>
    <s v="Paraná"/>
    <m/>
    <s v="Brazil"/>
    <s v="South America"/>
    <n v="24"/>
    <s v="Women's Apparel"/>
    <n v="502"/>
    <s v="Nike Men's Dri-FIT Victory Golf Polo"/>
    <n v="50"/>
    <n v="43.678035218757444"/>
    <n v="5"/>
    <n v="13.75"/>
    <n v="250"/>
    <n v="236.25"/>
    <s v="TRANSFER"/>
    <s v="Non Cash Payment"/>
  </r>
  <r>
    <n v="52166"/>
    <d v="2017-01-31T00:00:00"/>
    <n v="3"/>
    <n v="4"/>
    <d v="2017-02-06T00:00:00"/>
    <n v="0"/>
    <s v="Standard Class"/>
    <s v="Other"/>
    <n v="29"/>
    <n v="1425"/>
    <n v="5"/>
    <s v="Golf"/>
    <x v="2"/>
    <s v="Camagüey"/>
    <s v="Camagüey"/>
    <m/>
    <s v="Cuba"/>
    <s v="Caribbean"/>
    <n v="29"/>
    <s v="Shop By Sport"/>
    <n v="642"/>
    <s v="Columbia Men's PFG Anchor Tough T-Shirt"/>
    <n v="30"/>
    <n v="37.315110652333338"/>
    <n v="5"/>
    <n v="13.5"/>
    <n v="150"/>
    <n v="136.5"/>
    <s v="TRANSFER"/>
    <s v="Non Cash Payment"/>
  </r>
  <r>
    <n v="56172"/>
    <d v="2017-03-30T00:00:00"/>
    <n v="5"/>
    <n v="4"/>
    <d v="2017-04-05T00:00:00"/>
    <n v="0"/>
    <s v="Standard Class"/>
    <s v="Other"/>
    <n v="29"/>
    <n v="2737"/>
    <n v="5"/>
    <s v="Golf"/>
    <x v="2"/>
    <s v="Las Tunas"/>
    <s v="Las Tunas"/>
    <m/>
    <s v="Cuba"/>
    <s v="Caribbean"/>
    <n v="29"/>
    <s v="Shop By Sport"/>
    <n v="627"/>
    <s v="Under Armour Girls' Toddler Spine Surge Runni"/>
    <n v="39.990001679999999"/>
    <n v="34.198098313835338"/>
    <n v="5"/>
    <n v="18"/>
    <n v="199.9500084"/>
    <n v="181.9500084"/>
    <s v="TRANSFER"/>
    <s v="Non Cash Payment"/>
  </r>
  <r>
    <n v="55829"/>
    <d v="2017-03-25T00:00:00"/>
    <n v="7"/>
    <n v="4"/>
    <d v="2017-03-30T00:00:00"/>
    <n v="1"/>
    <s v="Standard Class"/>
    <s v="Other"/>
    <n v="24"/>
    <n v="6428"/>
    <n v="5"/>
    <s v="Golf"/>
    <x v="2"/>
    <s v="Santo Domingo"/>
    <s v="Santo Domingo"/>
    <m/>
    <s v="Dominican Republic"/>
    <s v="Caribbean"/>
    <n v="24"/>
    <s v="Women's Apparel"/>
    <n v="502"/>
    <s v="Nike Men's Dri-FIT Victory Golf Polo"/>
    <n v="50"/>
    <n v="43.678035218757444"/>
    <n v="5"/>
    <n v="25"/>
    <n v="250"/>
    <n v="225"/>
    <s v="TRANSFER"/>
    <s v="Non Cash Payment"/>
  </r>
  <r>
    <n v="52478"/>
    <d v="2017-05-02T00:00:00"/>
    <n v="3"/>
    <n v="4"/>
    <d v="2017-05-08T00:00:00"/>
    <n v="0"/>
    <s v="Standard Class"/>
    <s v="Other"/>
    <n v="24"/>
    <n v="6543"/>
    <n v="5"/>
    <s v="Golf"/>
    <x v="2"/>
    <s v="Tepic"/>
    <s v="Nayarit"/>
    <m/>
    <s v="Mexico"/>
    <s v="Central America"/>
    <n v="24"/>
    <s v="Women's Apparel"/>
    <n v="502"/>
    <s v="Nike Men's Dri-FIT Victory Golf Polo"/>
    <n v="50"/>
    <n v="43.678035218757444"/>
    <n v="5"/>
    <n v="25"/>
    <n v="250"/>
    <n v="225"/>
    <s v="TRANSFER"/>
    <s v="Non Cash Payment"/>
  </r>
  <r>
    <n v="57242"/>
    <d v="2017-04-15T00:00:00"/>
    <n v="7"/>
    <n v="4"/>
    <d v="2017-04-20T00:00:00"/>
    <n v="0"/>
    <s v="Standard Class"/>
    <s v="Other"/>
    <n v="29"/>
    <n v="3990"/>
    <n v="5"/>
    <s v="Golf"/>
    <x v="2"/>
    <s v="San Miguelito"/>
    <s v="Panama"/>
    <m/>
    <s v="Panama"/>
    <s v="Central America"/>
    <n v="29"/>
    <s v="Shop By Sport"/>
    <n v="627"/>
    <s v="Under Armour Girls' Toddler Spine Surge Runni"/>
    <n v="39.990001679999999"/>
    <n v="34.198098313835338"/>
    <n v="5"/>
    <n v="25.989999770000001"/>
    <n v="199.9500084"/>
    <n v="173.96000863"/>
    <s v="TRANSFER"/>
    <s v="Non Cash Payment"/>
  </r>
  <r>
    <n v="3137"/>
    <d v="2015-02-15T00:00:00"/>
    <n v="1"/>
    <n v="4"/>
    <d v="2015-02-19T00:00:00"/>
    <n v="0"/>
    <s v="Standard Class"/>
    <s v="Other"/>
    <n v="24"/>
    <n v="8524"/>
    <n v="5"/>
    <s v="Golf"/>
    <x v="2"/>
    <s v="Ixtapaluca"/>
    <s v="Mexico"/>
    <m/>
    <s v="Mexico"/>
    <s v="Central America"/>
    <n v="24"/>
    <s v="Women's Apparel"/>
    <n v="502"/>
    <s v="Nike Men's Dri-FIT Victory Golf Polo"/>
    <n v="50"/>
    <n v="43.678035218757444"/>
    <n v="5"/>
    <n v="32.5"/>
    <n v="250"/>
    <n v="217.5"/>
    <s v="TRANSFER"/>
    <s v="Non Cash Payment"/>
  </r>
  <r>
    <n v="60127"/>
    <d v="2017-05-27T00:00:00"/>
    <n v="7"/>
    <n v="4"/>
    <d v="2017-06-01T00:00:00"/>
    <n v="0"/>
    <s v="Standard Class"/>
    <s v="Other"/>
    <n v="24"/>
    <n v="9204"/>
    <n v="5"/>
    <s v="Golf"/>
    <x v="2"/>
    <s v="Maceió"/>
    <s v="Alagoas"/>
    <m/>
    <s v="Brazil"/>
    <s v="South America"/>
    <n v="24"/>
    <s v="Women's Apparel"/>
    <n v="502"/>
    <s v="Nike Men's Dri-FIT Victory Golf Polo"/>
    <n v="50"/>
    <n v="43.678035218757444"/>
    <n v="5"/>
    <n v="32.5"/>
    <n v="250"/>
    <n v="217.5"/>
    <s v="TRANSFER"/>
    <s v="Non Cash Payment"/>
  </r>
  <r>
    <n v="3828"/>
    <d v="2015-02-25T00:00:00"/>
    <n v="4"/>
    <n v="4"/>
    <d v="2015-03-03T00:00:00"/>
    <n v="0"/>
    <s v="Standard Class"/>
    <s v="Other"/>
    <n v="29"/>
    <n v="11761"/>
    <n v="5"/>
    <s v="Golf"/>
    <x v="2"/>
    <s v="David"/>
    <s v="Chiriquí"/>
    <m/>
    <s v="Panama"/>
    <s v="Central America"/>
    <n v="29"/>
    <s v="Shop By Sport"/>
    <n v="627"/>
    <s v="Under Armour Girls' Toddler Spine Surge Runni"/>
    <n v="39.990001679999999"/>
    <n v="34.198098313835338"/>
    <n v="5"/>
    <n v="29.989999770000001"/>
    <n v="199.9500084"/>
    <n v="169.96000863"/>
    <s v="TRANSFER"/>
    <s v="Non Cash Payment"/>
  </r>
  <r>
    <n v="60386"/>
    <d v="2017-05-31T00:00:00"/>
    <n v="4"/>
    <n v="4"/>
    <d v="2017-06-06T00:00:00"/>
    <n v="0"/>
    <s v="Standard Class"/>
    <s v="Other"/>
    <n v="24"/>
    <n v="9554"/>
    <n v="5"/>
    <s v="Golf"/>
    <x v="2"/>
    <s v="Belo Horizonte"/>
    <s v="Minas Gerais"/>
    <m/>
    <s v="Brazil"/>
    <s v="South America"/>
    <n v="24"/>
    <s v="Women's Apparel"/>
    <n v="502"/>
    <s v="Nike Men's Dri-FIT Victory Golf Polo"/>
    <n v="50"/>
    <n v="43.678035218757444"/>
    <n v="5"/>
    <n v="37.5"/>
    <n v="250"/>
    <n v="212.5"/>
    <s v="TRANSFER"/>
    <s v="Non Cash Payment"/>
  </r>
  <r>
    <n v="973"/>
    <d v="2015-01-15T00:00:00"/>
    <n v="5"/>
    <n v="4"/>
    <d v="2015-01-21T00:00:00"/>
    <n v="0"/>
    <s v="Standard Class"/>
    <s v="Other"/>
    <n v="29"/>
    <n v="5118"/>
    <n v="5"/>
    <s v="Golf"/>
    <x v="2"/>
    <s v="Santiago de Cuba"/>
    <s v="Santiago de Cuba"/>
    <m/>
    <s v="Cuba"/>
    <s v="Caribbean"/>
    <n v="29"/>
    <s v="Shop By Sport"/>
    <n v="627"/>
    <s v="Under Armour Girls' Toddler Spine Surge Runni"/>
    <n v="39.990001679999999"/>
    <n v="34.198098313835338"/>
    <n v="5"/>
    <n v="31.989999770000001"/>
    <n v="199.9500084"/>
    <n v="167.96000863"/>
    <s v="TRANSFER"/>
    <s v="Non Cash Payment"/>
  </r>
  <r>
    <n v="57999"/>
    <d v="2017-04-26T00:00:00"/>
    <n v="4"/>
    <n v="4"/>
    <d v="2017-05-02T00:00:00"/>
    <n v="1"/>
    <s v="Standard Class"/>
    <s v="Other"/>
    <n v="24"/>
    <n v="5506"/>
    <n v="5"/>
    <s v="Golf"/>
    <x v="2"/>
    <s v="San Pedro Sula"/>
    <s v="Cortés"/>
    <m/>
    <s v="Honduras"/>
    <s v="Central America"/>
    <n v="24"/>
    <s v="Women's Apparel"/>
    <n v="502"/>
    <s v="Nike Men's Dri-FIT Victory Golf Polo"/>
    <n v="50"/>
    <n v="43.678035218757444"/>
    <n v="5"/>
    <n v="42.5"/>
    <n v="250"/>
    <n v="207.5"/>
    <s v="TRANSFER"/>
    <s v="Non Cash Payment"/>
  </r>
  <r>
    <n v="54585"/>
    <d v="2017-07-03T00:00:00"/>
    <n v="2"/>
    <n v="4"/>
    <d v="2017-07-07T00:00:00"/>
    <n v="1"/>
    <s v="Standard Class"/>
    <s v="Other"/>
    <n v="24"/>
    <n v="1423"/>
    <n v="5"/>
    <s v="Golf"/>
    <x v="2"/>
    <s v="Lima"/>
    <s v="Lima (city)"/>
    <m/>
    <s v="Peru"/>
    <s v="South America"/>
    <n v="24"/>
    <s v="Women's Apparel"/>
    <n v="502"/>
    <s v="Nike Men's Dri-FIT Victory Golf Polo"/>
    <n v="50"/>
    <n v="43.678035218757444"/>
    <n v="5"/>
    <n v="42.5"/>
    <n v="250"/>
    <n v="207.5"/>
    <s v="TRANSFER"/>
    <s v="Non Cash Payment"/>
  </r>
  <r>
    <n v="57598"/>
    <d v="2017-04-20T00:00:00"/>
    <n v="5"/>
    <n v="4"/>
    <d v="2017-04-26T00:00:00"/>
    <n v="0"/>
    <s v="Standard Class"/>
    <s v="Other"/>
    <n v="24"/>
    <n v="138"/>
    <n v="5"/>
    <s v="Golf"/>
    <x v="2"/>
    <s v="Holguín"/>
    <s v="Holguín"/>
    <m/>
    <s v="Cuba"/>
    <s v="Caribbean"/>
    <n v="24"/>
    <s v="Women's Apparel"/>
    <n v="502"/>
    <s v="Nike Men's Dri-FIT Victory Golf Polo"/>
    <n v="50"/>
    <n v="43.678035218757444"/>
    <n v="5"/>
    <n v="50"/>
    <n v="250"/>
    <n v="200"/>
    <s v="TRANSFER"/>
    <s v="Non Cash Payment"/>
  </r>
  <r>
    <n v="54274"/>
    <d v="2017-03-03T00:00:00"/>
    <n v="6"/>
    <n v="4"/>
    <d v="2017-03-09T00:00:00"/>
    <n v="1"/>
    <s v="Standard Class"/>
    <s v="Other"/>
    <n v="24"/>
    <n v="6360"/>
    <n v="5"/>
    <s v="Golf"/>
    <x v="2"/>
    <s v="Orizaba"/>
    <s v="Veracruz"/>
    <m/>
    <s v="Mexico"/>
    <s v="Central America"/>
    <n v="24"/>
    <s v="Women's Apparel"/>
    <n v="502"/>
    <s v="Nike Men's Dri-FIT Victory Golf Polo"/>
    <n v="50"/>
    <n v="43.678035218757444"/>
    <n v="5"/>
    <n v="50"/>
    <n v="250"/>
    <n v="200"/>
    <s v="TRANSFER"/>
    <s v="Non Cash Payment"/>
  </r>
  <r>
    <n v="60673"/>
    <d v="2017-04-06T00:00:00"/>
    <n v="5"/>
    <n v="4"/>
    <d v="2017-04-12T00:00:00"/>
    <n v="0"/>
    <s v="Standard Class"/>
    <s v="Other"/>
    <n v="29"/>
    <n v="2053"/>
    <n v="5"/>
    <s v="Golf"/>
    <x v="2"/>
    <s v="Managua"/>
    <s v="Managua"/>
    <m/>
    <s v="Nicaragua"/>
    <s v="Central America"/>
    <n v="29"/>
    <s v="Shop By Sport"/>
    <n v="627"/>
    <s v="Under Armour Girls' Toddler Spine Surge Runni"/>
    <n v="39.990001679999999"/>
    <n v="34.198098313835338"/>
    <n v="5"/>
    <n v="49.990001679999999"/>
    <n v="199.9500084"/>
    <n v="149.96000672"/>
    <s v="TRANSFER"/>
    <s v="Non Cash Payment"/>
  </r>
  <r>
    <n v="59387"/>
    <d v="2017-05-16T00:00:00"/>
    <n v="3"/>
    <n v="4"/>
    <d v="2017-05-22T00:00:00"/>
    <n v="0"/>
    <s v="Standard Class"/>
    <s v="Other"/>
    <n v="24"/>
    <n v="10344"/>
    <n v="5"/>
    <s v="Golf"/>
    <x v="2"/>
    <s v="Villahermosa"/>
    <s v="Tabasco"/>
    <m/>
    <s v="Mexico"/>
    <s v="Central America"/>
    <n v="24"/>
    <s v="Women's Apparel"/>
    <n v="502"/>
    <s v="Nike Men's Dri-FIT Victory Golf Polo"/>
    <n v="50"/>
    <n v="43.678035218757444"/>
    <n v="5"/>
    <n v="62.5"/>
    <n v="250"/>
    <n v="187.5"/>
    <s v="TRANSFER"/>
    <s v="Non Cash Payment"/>
  </r>
  <r>
    <n v="52640"/>
    <d v="2017-07-02T00:00:00"/>
    <n v="1"/>
    <n v="4"/>
    <d v="2017-07-06T00:00:00"/>
    <n v="1"/>
    <s v="Standard Class"/>
    <s v="Other"/>
    <n v="24"/>
    <n v="6398"/>
    <n v="5"/>
    <s v="Golf"/>
    <x v="2"/>
    <s v="Buenos Aires"/>
    <s v="Buenos Aires"/>
    <m/>
    <s v="Argentina"/>
    <s v="South America"/>
    <n v="24"/>
    <s v="Women's Apparel"/>
    <n v="502"/>
    <s v="Nike Men's Dri-FIT Victory Golf Polo"/>
    <n v="50"/>
    <n v="43.678035218757444"/>
    <n v="5"/>
    <n v="62.5"/>
    <n v="250"/>
    <n v="187.5"/>
    <s v="TRANSFER"/>
    <s v="Non Cash Payment"/>
  </r>
  <r>
    <n v="10007"/>
    <d v="2015-05-27T00:00:00"/>
    <n v="4"/>
    <n v="4"/>
    <d v="2015-06-02T00:00:00"/>
    <n v="0"/>
    <s v="Standard Class"/>
    <s v="Other"/>
    <n v="24"/>
    <n v="3375"/>
    <n v="5"/>
    <s v="Golf"/>
    <x v="2"/>
    <s v="Quixadá"/>
    <s v="Ceará"/>
    <m/>
    <s v="Brazil"/>
    <s v="South America"/>
    <n v="24"/>
    <s v="Women's Apparel"/>
    <n v="502"/>
    <s v="Nike Men's Dri-FIT Victory Golf Polo"/>
    <n v="50"/>
    <n v="43.678035218757444"/>
    <n v="5"/>
    <n v="62.5"/>
    <n v="250"/>
    <n v="187.5"/>
    <s v="TRANSFER"/>
    <s v="Non Cash Payment"/>
  </r>
  <r>
    <n v="55984"/>
    <d v="2017-03-28T00:00:00"/>
    <n v="3"/>
    <n v="4"/>
    <d v="2017-04-03T00:00:00"/>
    <n v="1"/>
    <s v="Standard Class"/>
    <s v="Other"/>
    <n v="37"/>
    <n v="1339"/>
    <n v="6"/>
    <s v="Outdoors"/>
    <x v="2"/>
    <s v="Mejicanos"/>
    <s v="San Salvador"/>
    <m/>
    <s v="El Salvador"/>
    <s v="Central America"/>
    <n v="37"/>
    <s v="Electronics"/>
    <n v="818"/>
    <s v="Titleist Pro V1x Golf Balls"/>
    <n v="47.990001679999999"/>
    <n v="51.274287170714288"/>
    <n v="5"/>
    <n v="2.4000000950000002"/>
    <n v="239.9500084"/>
    <n v="237.55000830500001"/>
    <s v="TRANSFER"/>
    <s v="Non Cash Payment"/>
  </r>
  <r>
    <n v="52478"/>
    <d v="2017-05-02T00:00:00"/>
    <n v="3"/>
    <n v="4"/>
    <d v="2017-05-08T00:00:00"/>
    <n v="0"/>
    <s v="Standard Class"/>
    <s v="Other"/>
    <n v="37"/>
    <n v="6543"/>
    <n v="6"/>
    <s v="Outdoors"/>
    <x v="2"/>
    <s v="Tepic"/>
    <s v="Nayarit"/>
    <m/>
    <s v="Mexico"/>
    <s v="Central America"/>
    <n v="37"/>
    <s v="Electronics"/>
    <n v="825"/>
    <s v="Bridgestone e6 Straight Distance NFL Tennesse"/>
    <n v="31.989999770000001"/>
    <n v="23.973333102666668"/>
    <n v="5"/>
    <n v="6.4000000950000002"/>
    <n v="159.94999885000001"/>
    <n v="153.54999875500002"/>
    <s v="TRANSFER"/>
    <s v="Non Cash Payment"/>
  </r>
  <r>
    <n v="58375"/>
    <d v="2017-02-05T00:00:00"/>
    <n v="1"/>
    <n v="4"/>
    <d v="2017-02-09T00:00:00"/>
    <n v="1"/>
    <s v="Standard Class"/>
    <s v="Other"/>
    <n v="38"/>
    <n v="3990"/>
    <n v="6"/>
    <s v="Outdoors"/>
    <x v="2"/>
    <s v="Mixco"/>
    <s v="Guatemala"/>
    <m/>
    <s v="Guatemala"/>
    <s v="Central America"/>
    <n v="38"/>
    <s v="Kids' Golf Clubs"/>
    <n v="306"/>
    <s v="Polar FT4 Heart Rate Monitor"/>
    <n v="89.989997860000003"/>
    <n v="105.82799834800001"/>
    <n v="5"/>
    <n v="53.990001679999999"/>
    <n v="449.94998930000003"/>
    <n v="395.95998762000005"/>
    <s v="TRANSFER"/>
    <s v="Non Cash Payment"/>
  </r>
  <r>
    <n v="56448"/>
    <d v="2017-03-04T00:00:00"/>
    <n v="7"/>
    <n v="4"/>
    <d v="2017-03-09T00:00:00"/>
    <n v="0"/>
    <s v="Standard Class"/>
    <s v="Other"/>
    <n v="44"/>
    <n v="7247"/>
    <n v="7"/>
    <s v="Fan Shop"/>
    <x v="2"/>
    <s v="Nueva Gerona"/>
    <s v="Isle of Youth"/>
    <m/>
    <s v="Cuba"/>
    <s v="Caribbean"/>
    <n v="44"/>
    <s v="Hunting &amp; Shooting"/>
    <n v="977"/>
    <s v="ENO Atlas Hammock Straps"/>
    <n v="29.989999770000001"/>
    <n v="21.106999969000004"/>
    <n v="5"/>
    <n v="25.489999770000001"/>
    <n v="149.94999885000001"/>
    <n v="124.45999908000002"/>
    <s v="TRANSFER"/>
    <s v="Non Cash Payment"/>
  </r>
  <r>
    <n v="8221"/>
    <d v="2015-04-30T00:00:00"/>
    <n v="5"/>
    <n v="4"/>
    <d v="2015-05-06T00:00:00"/>
    <n v="0"/>
    <s v="Standard Class"/>
    <s v="Other"/>
    <n v="3"/>
    <n v="1273"/>
    <n v="2"/>
    <s v="Fitness"/>
    <x v="2"/>
    <s v="Buenos Aires"/>
    <s v="Buenos Aires"/>
    <m/>
    <s v="Argentina"/>
    <s v="South America"/>
    <n v="3"/>
    <s v="Baseball &amp; Softball"/>
    <n v="44"/>
    <s v="adidas Men's F10 Messi TRX FG Soccer Cleat"/>
    <n v="59.990001679999999"/>
    <n v="57.194418487916671"/>
    <n v="5"/>
    <n v="15"/>
    <n v="299.9500084"/>
    <n v="284.9500084"/>
    <s v="TRANSFER"/>
    <s v="Non Cash Payment"/>
  </r>
  <r>
    <n v="58034"/>
    <d v="2017-04-27T00:00:00"/>
    <n v="5"/>
    <n v="4"/>
    <d v="2017-05-03T00:00:00"/>
    <n v="1"/>
    <s v="Standard Class"/>
    <s v="Other"/>
    <n v="9"/>
    <n v="6277"/>
    <n v="3"/>
    <s v="Footwear"/>
    <x v="2"/>
    <s v="Chimaltenango"/>
    <s v="Chimaltenango"/>
    <m/>
    <s v="Guatemala"/>
    <s v="Central America"/>
    <n v="9"/>
    <s v="Cardio Equipment"/>
    <n v="191"/>
    <s v="Nike Men's Free 5.0+ Running Shoe"/>
    <n v="99.989997860000003"/>
    <n v="95.114003926871064"/>
    <n v="5"/>
    <n v="0"/>
    <n v="499.94998930000003"/>
    <n v="499.94998930000003"/>
    <s v="TRANSFER"/>
    <s v="Non Cash Payment"/>
  </r>
  <r>
    <n v="2203"/>
    <d v="2015-02-02T00:00:00"/>
    <n v="2"/>
    <n v="4"/>
    <d v="2015-02-06T00:00:00"/>
    <n v="0"/>
    <s v="Standard Class"/>
    <s v="Other"/>
    <n v="9"/>
    <n v="7701"/>
    <n v="3"/>
    <s v="Footwear"/>
    <x v="2"/>
    <s v="Villa Nueva"/>
    <s v="Guatemala"/>
    <m/>
    <s v="Guatemala"/>
    <s v="Central America"/>
    <n v="9"/>
    <s v="Cardio Equipment"/>
    <n v="191"/>
    <s v="Nike Men's Free 5.0+ Running Shoe"/>
    <n v="99.989997860000003"/>
    <n v="95.114003926871064"/>
    <n v="5"/>
    <n v="5"/>
    <n v="499.94998930000003"/>
    <n v="494.94998930000003"/>
    <s v="TRANSFER"/>
    <s v="Non Cash Payment"/>
  </r>
  <r>
    <n v="53069"/>
    <d v="2017-02-13T00:00:00"/>
    <n v="2"/>
    <n v="4"/>
    <d v="2017-02-17T00:00:00"/>
    <n v="1"/>
    <s v="Standard Class"/>
    <s v="Other"/>
    <n v="9"/>
    <n v="4126"/>
    <n v="3"/>
    <s v="Footwear"/>
    <x v="2"/>
    <s v="Quito"/>
    <s v="Pichincha"/>
    <m/>
    <s v="Ecuador"/>
    <s v="South America"/>
    <n v="9"/>
    <s v="Cardio Equipment"/>
    <n v="191"/>
    <s v="Nike Men's Free 5.0+ Running Shoe"/>
    <n v="99.989997860000003"/>
    <n v="95.114003926871064"/>
    <n v="5"/>
    <n v="15"/>
    <n v="499.94998930000003"/>
    <n v="484.94998930000003"/>
    <s v="TRANSFER"/>
    <s v="Non Cash Payment"/>
  </r>
  <r>
    <n v="60146"/>
    <d v="2017-05-27T00:00:00"/>
    <n v="7"/>
    <n v="4"/>
    <d v="2017-06-01T00:00:00"/>
    <n v="0"/>
    <s v="Standard Class"/>
    <s v="Other"/>
    <n v="9"/>
    <n v="9528"/>
    <n v="3"/>
    <s v="Footwear"/>
    <x v="2"/>
    <s v="Managua"/>
    <s v="Managua"/>
    <m/>
    <s v="Nicaragua"/>
    <s v="Central America"/>
    <n v="9"/>
    <s v="Cardio Equipment"/>
    <n v="191"/>
    <s v="Nike Men's Free 5.0+ Running Shoe"/>
    <n v="99.989997860000003"/>
    <n v="95.114003926871064"/>
    <n v="5"/>
    <n v="20"/>
    <n v="499.94998930000003"/>
    <n v="479.94998930000003"/>
    <s v="TRANSFER"/>
    <s v="Non Cash Payment"/>
  </r>
  <r>
    <n v="55409"/>
    <d v="2017-03-19T00:00:00"/>
    <n v="1"/>
    <n v="4"/>
    <d v="2017-03-23T00:00:00"/>
    <n v="1"/>
    <s v="Standard Class"/>
    <s v="Other"/>
    <n v="9"/>
    <n v="1853"/>
    <n v="3"/>
    <s v="Footwear"/>
    <x v="2"/>
    <s v="Valle de La Pascua"/>
    <s v="Guárico"/>
    <m/>
    <s v="Venezuela"/>
    <s v="South America"/>
    <n v="9"/>
    <s v="Cardio Equipment"/>
    <n v="191"/>
    <s v="Nike Men's Free 5.0+ Running Shoe"/>
    <n v="99.989997860000003"/>
    <n v="95.114003926871064"/>
    <n v="5"/>
    <n v="20"/>
    <n v="499.94998930000003"/>
    <n v="479.94998930000003"/>
    <s v="TRANSFER"/>
    <s v="Non Cash Payment"/>
  </r>
  <r>
    <n v="8678"/>
    <d v="2015-07-05T00:00:00"/>
    <n v="1"/>
    <n v="4"/>
    <d v="2015-07-09T00:00:00"/>
    <n v="0"/>
    <s v="Standard Class"/>
    <s v="Other"/>
    <n v="9"/>
    <n v="11149"/>
    <n v="3"/>
    <s v="Footwear"/>
    <x v="2"/>
    <s v="San Miguelito"/>
    <s v="Panama"/>
    <m/>
    <s v="Panama"/>
    <s v="Central America"/>
    <n v="9"/>
    <s v="Cardio Equipment"/>
    <n v="191"/>
    <s v="Nike Men's Free 5.0+ Running Shoe"/>
    <n v="99.989997860000003"/>
    <n v="95.114003926871064"/>
    <n v="5"/>
    <n v="25"/>
    <n v="499.94998930000003"/>
    <n v="474.94998930000003"/>
    <s v="TRANSFER"/>
    <s v="Non Cash Payment"/>
  </r>
  <r>
    <n v="7980"/>
    <d v="2015-04-27T00:00:00"/>
    <n v="2"/>
    <n v="4"/>
    <d v="2015-05-01T00:00:00"/>
    <n v="1"/>
    <s v="Standard Class"/>
    <s v="Other"/>
    <n v="9"/>
    <n v="5828"/>
    <n v="3"/>
    <s v="Footwear"/>
    <x v="2"/>
    <s v="San Miguelito"/>
    <s v="Panama"/>
    <m/>
    <s v="Panama"/>
    <s v="Central America"/>
    <n v="9"/>
    <s v="Cardio Equipment"/>
    <n v="191"/>
    <s v="Nike Men's Free 5.0+ Running Shoe"/>
    <n v="99.989997860000003"/>
    <n v="95.114003926871064"/>
    <n v="5"/>
    <n v="25"/>
    <n v="499.94998930000003"/>
    <n v="474.94998930000003"/>
    <s v="TRANSFER"/>
    <s v="Non Cash Payment"/>
  </r>
  <r>
    <n v="57185"/>
    <d v="2017-04-14T00:00:00"/>
    <n v="6"/>
    <n v="4"/>
    <d v="2017-04-20T00:00:00"/>
    <n v="1"/>
    <s v="Standard Class"/>
    <s v="Other"/>
    <n v="9"/>
    <n v="6887"/>
    <n v="3"/>
    <s v="Footwear"/>
    <x v="2"/>
    <s v="Petapa"/>
    <s v="Guatemala"/>
    <m/>
    <s v="Guatemala"/>
    <s v="Central America"/>
    <n v="9"/>
    <s v="Cardio Equipment"/>
    <n v="191"/>
    <s v="Nike Men's Free 5.0+ Running Shoe"/>
    <n v="99.989997860000003"/>
    <n v="95.114003926871064"/>
    <n v="5"/>
    <n v="50"/>
    <n v="499.94998930000003"/>
    <n v="449.94998930000003"/>
    <s v="TRANSFER"/>
    <s v="Non Cash Payment"/>
  </r>
  <r>
    <n v="8636"/>
    <d v="2015-07-05T00:00:00"/>
    <n v="1"/>
    <n v="4"/>
    <d v="2015-07-09T00:00:00"/>
    <n v="0"/>
    <s v="Standard Class"/>
    <s v="Other"/>
    <n v="9"/>
    <n v="4781"/>
    <n v="3"/>
    <s v="Footwear"/>
    <x v="2"/>
    <s v="Cotia"/>
    <s v="São Paulo"/>
    <m/>
    <s v="Brazil"/>
    <s v="South America"/>
    <n v="9"/>
    <s v="Cardio Equipment"/>
    <n v="191"/>
    <s v="Nike Men's Free 5.0+ Running Shoe"/>
    <n v="99.989997860000003"/>
    <n v="95.114003926871064"/>
    <n v="5"/>
    <n v="50"/>
    <n v="499.94998930000003"/>
    <n v="449.94998930000003"/>
    <s v="TRANSFER"/>
    <s v="Non Cash Payment"/>
  </r>
  <r>
    <n v="61192"/>
    <d v="2017-12-06T00:00:00"/>
    <n v="4"/>
    <n v="4"/>
    <d v="2017-12-12T00:00:00"/>
    <n v="0"/>
    <s v="Standard Class"/>
    <s v="Other"/>
    <n v="12"/>
    <n v="10668"/>
    <n v="3"/>
    <s v="Footwear"/>
    <x v="2"/>
    <s v="Itapecuru Mirim"/>
    <s v="Mara"/>
    <m/>
    <s v="Brazil"/>
    <s v="South America"/>
    <n v="12"/>
    <s v="Boxing &amp; MMA"/>
    <n v="251"/>
    <s v="Brooks Women's Ghost 6 Running Shoe"/>
    <n v="89.989997860000003"/>
    <n v="78.177997586000004"/>
    <n v="5"/>
    <n v="112.48999790000001"/>
    <n v="449.94998930000003"/>
    <n v="337.45999140000004"/>
    <s v="TRANSFER"/>
    <s v="Non Cash Payment"/>
  </r>
  <r>
    <n v="55876"/>
    <d v="2017-03-26T00:00:00"/>
    <n v="1"/>
    <n v="4"/>
    <d v="2017-03-30T00:00:00"/>
    <n v="0"/>
    <s v="Standard Class"/>
    <s v="Other"/>
    <n v="17"/>
    <n v="5421"/>
    <n v="4"/>
    <s v="Apparel"/>
    <x v="2"/>
    <s v="León"/>
    <s v="León"/>
    <m/>
    <s v="Nicaragua"/>
    <s v="Central America"/>
    <n v="17"/>
    <s v="Cleats"/>
    <n v="365"/>
    <s v="Perfect Fitness Perfect Rip Deck"/>
    <n v="59.990001679999999"/>
    <n v="54.488929209402009"/>
    <n v="5"/>
    <n v="0"/>
    <n v="299.9500084"/>
    <n v="299.9500084"/>
    <s v="TRANSFER"/>
    <s v="Non Cash Payment"/>
  </r>
  <r>
    <n v="53331"/>
    <d v="2017-02-17T00:00:00"/>
    <n v="6"/>
    <n v="4"/>
    <d v="2017-02-23T00:00:00"/>
    <n v="0"/>
    <s v="Standard Class"/>
    <s v="Other"/>
    <n v="17"/>
    <n v="10200"/>
    <n v="4"/>
    <s v="Apparel"/>
    <x v="2"/>
    <s v="Tlalpan"/>
    <s v="Federal District"/>
    <m/>
    <s v="Mexico"/>
    <s v="Central America"/>
    <n v="17"/>
    <s v="Cleats"/>
    <n v="365"/>
    <s v="Perfect Fitness Perfect Rip Deck"/>
    <n v="59.990001679999999"/>
    <n v="54.488929209402009"/>
    <n v="5"/>
    <n v="3"/>
    <n v="299.9500084"/>
    <n v="296.9500084"/>
    <s v="TRANSFER"/>
    <s v="Non Cash Payment"/>
  </r>
  <r>
    <n v="51725"/>
    <d v="2017-01-25T00:00:00"/>
    <n v="4"/>
    <n v="4"/>
    <d v="2017-01-31T00:00:00"/>
    <n v="1"/>
    <s v="Standard Class"/>
    <s v="Other"/>
    <n v="17"/>
    <n v="11254"/>
    <n v="4"/>
    <s v="Apparel"/>
    <x v="2"/>
    <s v="Apopa"/>
    <s v="San Salvador"/>
    <m/>
    <s v="El Salvador"/>
    <s v="Central America"/>
    <n v="17"/>
    <s v="Cleats"/>
    <n v="365"/>
    <s v="Perfect Fitness Perfect Rip Deck"/>
    <n v="59.990001679999999"/>
    <n v="54.488929209402009"/>
    <n v="5"/>
    <n v="3"/>
    <n v="299.9500084"/>
    <n v="296.9500084"/>
    <s v="TRANSFER"/>
    <s v="Non Cash Payment"/>
  </r>
  <r>
    <n v="52562"/>
    <d v="2017-06-02T00:00:00"/>
    <n v="6"/>
    <n v="4"/>
    <d v="2017-06-08T00:00:00"/>
    <n v="0"/>
    <s v="Standard Class"/>
    <s v="Other"/>
    <n v="17"/>
    <n v="11106"/>
    <n v="4"/>
    <s v="Apparel"/>
    <x v="2"/>
    <s v="Cipolletti"/>
    <s v="Black River"/>
    <m/>
    <s v="Argentina"/>
    <s v="South America"/>
    <n v="17"/>
    <s v="Cleats"/>
    <n v="365"/>
    <s v="Perfect Fitness Perfect Rip Deck"/>
    <n v="59.990001679999999"/>
    <n v="54.488929209402009"/>
    <n v="5"/>
    <n v="6"/>
    <n v="299.9500084"/>
    <n v="293.9500084"/>
    <s v="TRANSFER"/>
    <s v="Non Cash Payment"/>
  </r>
  <r>
    <n v="59754"/>
    <d v="2017-05-22T00:00:00"/>
    <n v="2"/>
    <n v="4"/>
    <d v="2017-05-26T00:00:00"/>
    <n v="1"/>
    <s v="Standard Class"/>
    <s v="Other"/>
    <n v="17"/>
    <n v="8456"/>
    <n v="4"/>
    <s v="Apparel"/>
    <x v="2"/>
    <s v="Mejicanos"/>
    <s v="San Salvador"/>
    <m/>
    <s v="El Salvador"/>
    <s v="Central America"/>
    <n v="17"/>
    <s v="Cleats"/>
    <n v="365"/>
    <s v="Perfect Fitness Perfect Rip Deck"/>
    <n v="59.990001679999999"/>
    <n v="54.488929209402009"/>
    <n v="5"/>
    <n v="9"/>
    <n v="299.9500084"/>
    <n v="290.9500084"/>
    <s v="TRANSFER"/>
    <s v="Non Cash Payment"/>
  </r>
  <r>
    <n v="53574"/>
    <d v="2017-02-21T00:00:00"/>
    <n v="3"/>
    <n v="4"/>
    <d v="2017-02-27T00:00:00"/>
    <n v="1"/>
    <s v="Standard Class"/>
    <s v="Other"/>
    <n v="17"/>
    <n v="6149"/>
    <n v="4"/>
    <s v="Apparel"/>
    <x v="2"/>
    <s v="La Ceiba"/>
    <s v="Atlántida"/>
    <m/>
    <s v="Honduras"/>
    <s v="Central America"/>
    <n v="17"/>
    <s v="Cleats"/>
    <n v="365"/>
    <s v="Perfect Fitness Perfect Rip Deck"/>
    <n v="59.990001679999999"/>
    <n v="54.488929209402009"/>
    <n v="5"/>
    <n v="12"/>
    <n v="299.9500084"/>
    <n v="287.9500084"/>
    <s v="TRANSFER"/>
    <s v="Non Cash Payment"/>
  </r>
  <r>
    <n v="399"/>
    <d v="2015-06-01T00:00:00"/>
    <n v="2"/>
    <n v="4"/>
    <d v="2015-06-05T00:00:00"/>
    <n v="1"/>
    <s v="Standard Class"/>
    <s v="Other"/>
    <n v="17"/>
    <n v="1473"/>
    <n v="4"/>
    <s v="Apparel"/>
    <x v="2"/>
    <s v="Córdoba"/>
    <s v="Veracruz"/>
    <m/>
    <s v="Mexico"/>
    <s v="Central America"/>
    <n v="17"/>
    <s v="Cleats"/>
    <n v="365"/>
    <s v="Perfect Fitness Perfect Rip Deck"/>
    <n v="59.990001679999999"/>
    <n v="54.488929209402009"/>
    <n v="5"/>
    <n v="16.5"/>
    <n v="299.9500084"/>
    <n v="283.4500084"/>
    <s v="TRANSFER"/>
    <s v="Non Cash Payment"/>
  </r>
  <r>
    <n v="55002"/>
    <d v="2017-03-13T00:00:00"/>
    <n v="2"/>
    <n v="4"/>
    <d v="2017-03-17T00:00:00"/>
    <n v="0"/>
    <s v="Standard Class"/>
    <s v="Other"/>
    <n v="17"/>
    <n v="7454"/>
    <n v="4"/>
    <s v="Apparel"/>
    <x v="2"/>
    <s v="Guadalajara"/>
    <s v="Jalisco"/>
    <m/>
    <s v="Mexico"/>
    <s v="Central America"/>
    <n v="17"/>
    <s v="Cleats"/>
    <n v="365"/>
    <s v="Perfect Fitness Perfect Rip Deck"/>
    <n v="59.990001679999999"/>
    <n v="54.488929209402009"/>
    <n v="2"/>
    <n v="18"/>
    <n v="119.98000336"/>
    <n v="101.98000336"/>
    <s v="TRANSFER"/>
    <s v="Non Cash Payment"/>
  </r>
  <r>
    <n v="60445"/>
    <d v="2017-01-06T00:00:00"/>
    <n v="6"/>
    <n v="4"/>
    <d v="2017-01-12T00:00:00"/>
    <n v="1"/>
    <s v="Standard Class"/>
    <s v="Other"/>
    <n v="17"/>
    <n v="5138"/>
    <n v="4"/>
    <s v="Apparel"/>
    <x v="2"/>
    <s v="Cúcuta"/>
    <s v="Norte de Santander"/>
    <m/>
    <s v="Colombia"/>
    <s v="South America"/>
    <n v="17"/>
    <s v="Cleats"/>
    <n v="365"/>
    <s v="Perfect Fitness Perfect Rip Deck"/>
    <n v="59.990001679999999"/>
    <n v="54.488929209402009"/>
    <n v="2"/>
    <n v="18"/>
    <n v="119.98000336"/>
    <n v="101.98000336"/>
    <s v="TRANSFER"/>
    <s v="Non Cash Payment"/>
  </r>
  <r>
    <n v="53586"/>
    <d v="2017-02-21T00:00:00"/>
    <n v="3"/>
    <n v="4"/>
    <d v="2017-02-27T00:00:00"/>
    <n v="0"/>
    <s v="Standard Class"/>
    <s v="Other"/>
    <n v="17"/>
    <n v="8696"/>
    <n v="4"/>
    <s v="Apparel"/>
    <x v="2"/>
    <s v="Zacatecas"/>
    <s v="Zacatecas"/>
    <m/>
    <s v="Mexico"/>
    <s v="Central America"/>
    <n v="17"/>
    <s v="Cleats"/>
    <n v="365"/>
    <s v="Perfect Fitness Perfect Rip Deck"/>
    <n v="59.990001679999999"/>
    <n v="54.488929209402009"/>
    <n v="2"/>
    <n v="20.399999619999999"/>
    <n v="119.98000336"/>
    <n v="99.580003739999995"/>
    <s v="TRANSFER"/>
    <s v="Non Cash Payment"/>
  </r>
  <r>
    <n v="56618"/>
    <d v="2017-06-04T00:00:00"/>
    <n v="1"/>
    <n v="4"/>
    <d v="2017-06-08T00:00:00"/>
    <n v="0"/>
    <s v="Standard Class"/>
    <s v="Other"/>
    <n v="17"/>
    <n v="2329"/>
    <n v="4"/>
    <s v="Apparel"/>
    <x v="2"/>
    <s v="Chihuahua"/>
    <s v="Chihuahua"/>
    <m/>
    <s v="Mexico"/>
    <s v="Central America"/>
    <n v="17"/>
    <s v="Cleats"/>
    <n v="365"/>
    <s v="Perfect Fitness Perfect Rip Deck"/>
    <n v="59.990001679999999"/>
    <n v="54.488929209402009"/>
    <n v="2"/>
    <n v="20.399999619999999"/>
    <n v="119.98000336"/>
    <n v="99.580003739999995"/>
    <s v="TRANSFER"/>
    <s v="Non Cash Payment"/>
  </r>
  <r>
    <n v="51865"/>
    <d v="2017-01-27T00:00:00"/>
    <n v="6"/>
    <n v="4"/>
    <d v="2017-02-02T00:00:00"/>
    <n v="1"/>
    <s v="Standard Class"/>
    <s v="Other"/>
    <n v="17"/>
    <n v="12431"/>
    <n v="4"/>
    <s v="Apparel"/>
    <x v="2"/>
    <s v="Brasília"/>
    <s v="Federal District"/>
    <m/>
    <s v="Brazil"/>
    <s v="South America"/>
    <n v="17"/>
    <s v="Cleats"/>
    <n v="365"/>
    <s v="Perfect Fitness Perfect Rip Deck"/>
    <n v="59.990001679999999"/>
    <n v="54.488929209402009"/>
    <n v="2"/>
    <n v="20.399999619999999"/>
    <n v="119.98000336"/>
    <n v="99.580003739999995"/>
    <s v="TRANSFER"/>
    <s v="Non Cash Payment"/>
  </r>
  <r>
    <n v="2937"/>
    <d v="2015-12-02T00:00:00"/>
    <n v="4"/>
    <n v="4"/>
    <d v="2015-12-08T00:00:00"/>
    <n v="0"/>
    <s v="Standard Class"/>
    <s v="Other"/>
    <n v="24"/>
    <n v="10860"/>
    <n v="5"/>
    <s v="Golf"/>
    <x v="2"/>
    <s v="Santarém"/>
    <s v="Pará"/>
    <m/>
    <s v="Brazil"/>
    <s v="South America"/>
    <n v="24"/>
    <s v="Women's Apparel"/>
    <n v="502"/>
    <s v="Nike Men's Dri-FIT Victory Golf Polo"/>
    <n v="50"/>
    <n v="43.678035218757444"/>
    <n v="2"/>
    <n v="0"/>
    <n v="100"/>
    <n v="100"/>
    <s v="TRANSFER"/>
    <s v="Non Cash Payment"/>
  </r>
  <r>
    <n v="54446"/>
    <d v="2017-05-03T00:00:00"/>
    <n v="4"/>
    <n v="4"/>
    <d v="2017-05-09T00:00:00"/>
    <n v="0"/>
    <s v="Standard Class"/>
    <s v="Other"/>
    <n v="24"/>
    <n v="12094"/>
    <n v="5"/>
    <s v="Golf"/>
    <x v="2"/>
    <s v="Joinville"/>
    <s v="Santa Catarina"/>
    <m/>
    <s v="Brazil"/>
    <s v="South America"/>
    <n v="24"/>
    <s v="Women's Apparel"/>
    <n v="502"/>
    <s v="Nike Men's Dri-FIT Victory Golf Polo"/>
    <n v="50"/>
    <n v="43.678035218757444"/>
    <n v="2"/>
    <n v="0"/>
    <n v="100"/>
    <n v="100"/>
    <s v="TRANSFER"/>
    <s v="Non Cash Payment"/>
  </r>
  <r>
    <n v="58623"/>
    <d v="2017-05-05T00:00:00"/>
    <n v="6"/>
    <n v="4"/>
    <d v="2017-05-11T00:00:00"/>
    <n v="0"/>
    <s v="Standard Class"/>
    <s v="Other"/>
    <n v="24"/>
    <n v="5088"/>
    <n v="5"/>
    <s v="Golf"/>
    <x v="2"/>
    <s v="Monterrey"/>
    <s v="Nuevo León"/>
    <m/>
    <s v="Mexico"/>
    <s v="Central America"/>
    <n v="24"/>
    <s v="Women's Apparel"/>
    <n v="502"/>
    <s v="Nike Men's Dri-FIT Victory Golf Polo"/>
    <n v="50"/>
    <n v="43.678035218757444"/>
    <n v="2"/>
    <n v="1"/>
    <n v="100"/>
    <n v="99"/>
    <s v="TRANSFER"/>
    <s v="Non Cash Payment"/>
  </r>
  <r>
    <n v="7411"/>
    <d v="2015-04-19T00:00:00"/>
    <n v="1"/>
    <n v="4"/>
    <d v="2015-04-23T00:00:00"/>
    <n v="0"/>
    <s v="Standard Class"/>
    <s v="Other"/>
    <n v="29"/>
    <n v="2200"/>
    <n v="5"/>
    <s v="Golf"/>
    <x v="2"/>
    <s v="Pitalito"/>
    <s v="Huila"/>
    <m/>
    <s v="Colombia"/>
    <s v="South America"/>
    <n v="29"/>
    <s v="Shop By Sport"/>
    <n v="627"/>
    <s v="Under Armour Girls' Toddler Spine Surge Runni"/>
    <n v="39.990001679999999"/>
    <n v="34.198098313835338"/>
    <n v="2"/>
    <n v="0.80000001200000004"/>
    <n v="79.980003359999998"/>
    <n v="79.180003348"/>
    <s v="TRANSFER"/>
    <s v="Non Cash Payment"/>
  </r>
  <r>
    <n v="5348"/>
    <d v="2015-03-20T00:00:00"/>
    <n v="6"/>
    <n v="4"/>
    <d v="2015-03-26T00:00:00"/>
    <n v="0"/>
    <s v="Standard Class"/>
    <s v="Other"/>
    <n v="24"/>
    <n v="10966"/>
    <n v="5"/>
    <s v="Golf"/>
    <x v="2"/>
    <s v="Puebla"/>
    <s v="Puebla"/>
    <m/>
    <s v="Mexico"/>
    <s v="Central America"/>
    <n v="24"/>
    <s v="Women's Apparel"/>
    <n v="502"/>
    <s v="Nike Men's Dri-FIT Victory Golf Polo"/>
    <n v="50"/>
    <n v="43.678035218757444"/>
    <n v="2"/>
    <n v="3"/>
    <n v="100"/>
    <n v="97"/>
    <s v="TRANSFER"/>
    <s v="Non Cash Payment"/>
  </r>
  <r>
    <n v="59742"/>
    <d v="2017-05-22T00:00:00"/>
    <n v="2"/>
    <n v="4"/>
    <d v="2017-05-26T00:00:00"/>
    <n v="0"/>
    <s v="Standard Class"/>
    <s v="Other"/>
    <n v="24"/>
    <n v="3997"/>
    <n v="5"/>
    <s v="Golf"/>
    <x v="2"/>
    <s v="Santo Domingo"/>
    <s v="Santo Domingo"/>
    <m/>
    <s v="Dominican Republic"/>
    <s v="Caribbean"/>
    <n v="24"/>
    <s v="Women's Apparel"/>
    <n v="502"/>
    <s v="Nike Men's Dri-FIT Victory Golf Polo"/>
    <n v="50"/>
    <n v="43.678035218757444"/>
    <n v="2"/>
    <n v="4"/>
    <n v="100"/>
    <n v="96"/>
    <s v="TRANSFER"/>
    <s v="Non Cash Payment"/>
  </r>
  <r>
    <n v="59498"/>
    <d v="2017-05-18T00:00:00"/>
    <n v="5"/>
    <n v="4"/>
    <d v="2017-05-24T00:00:00"/>
    <n v="0"/>
    <s v="Standard Class"/>
    <s v="Other"/>
    <n v="29"/>
    <n v="8746"/>
    <n v="5"/>
    <s v="Golf"/>
    <x v="2"/>
    <s v="Querétaro"/>
    <s v="Querétaro"/>
    <m/>
    <s v="Mexico"/>
    <s v="Central America"/>
    <n v="29"/>
    <s v="Shop By Sport"/>
    <n v="627"/>
    <s v="Under Armour Girls' Toddler Spine Surge Runni"/>
    <n v="39.990001679999999"/>
    <n v="34.198098313835338"/>
    <n v="2"/>
    <n v="3.2000000480000002"/>
    <n v="79.980003359999998"/>
    <n v="76.780003311999991"/>
    <s v="TRANSFER"/>
    <s v="Non Cash Payment"/>
  </r>
  <r>
    <n v="3459"/>
    <d v="2015-02-20T00:00:00"/>
    <n v="6"/>
    <n v="4"/>
    <d v="2015-02-26T00:00:00"/>
    <n v="1"/>
    <s v="Standard Class"/>
    <s v="Other"/>
    <n v="29"/>
    <n v="3687"/>
    <n v="5"/>
    <s v="Golf"/>
    <x v="2"/>
    <s v="Chaguanas"/>
    <s v="Chaguanas"/>
    <m/>
    <s v="Trinidad and Tobago"/>
    <s v="Caribbean"/>
    <n v="29"/>
    <s v="Shop By Sport"/>
    <n v="627"/>
    <s v="Under Armour Girls' Toddler Spine Surge Runni"/>
    <n v="39.990001679999999"/>
    <n v="34.198098313835338"/>
    <n v="2"/>
    <n v="4"/>
    <n v="79.980003359999998"/>
    <n v="75.980003359999998"/>
    <s v="TRANSFER"/>
    <s v="Non Cash Payment"/>
  </r>
  <r>
    <n v="8470"/>
    <d v="2015-04-05T00:00:00"/>
    <n v="1"/>
    <n v="4"/>
    <d v="2015-04-09T00:00:00"/>
    <n v="1"/>
    <s v="Standard Class"/>
    <s v="Other"/>
    <n v="29"/>
    <n v="9162"/>
    <n v="5"/>
    <s v="Golf"/>
    <x v="2"/>
    <s v="Chimaltenango"/>
    <s v="Chimaltenango"/>
    <m/>
    <s v="Guatemala"/>
    <s v="Central America"/>
    <n v="29"/>
    <s v="Shop By Sport"/>
    <n v="627"/>
    <s v="Under Armour Girls' Toddler Spine Surge Runni"/>
    <n v="39.990001679999999"/>
    <n v="34.198098313835338"/>
    <n v="2"/>
    <n v="4"/>
    <n v="79.980003359999998"/>
    <n v="75.980003359999998"/>
    <s v="TRANSFER"/>
    <s v="Non Cash Payment"/>
  </r>
  <r>
    <n v="53455"/>
    <d v="2017-02-19T00:00:00"/>
    <n v="1"/>
    <n v="4"/>
    <d v="2017-02-23T00:00:00"/>
    <n v="1"/>
    <s v="Standard Class"/>
    <s v="Other"/>
    <n v="24"/>
    <n v="8993"/>
    <n v="5"/>
    <s v="Golf"/>
    <x v="2"/>
    <s v="Belo Horizonte"/>
    <s v="Minas Gerais"/>
    <m/>
    <s v="Brazil"/>
    <s v="South America"/>
    <n v="24"/>
    <s v="Women's Apparel"/>
    <n v="502"/>
    <s v="Nike Men's Dri-FIT Victory Golf Polo"/>
    <n v="50"/>
    <n v="43.678035218757444"/>
    <n v="2"/>
    <n v="5"/>
    <n v="100"/>
    <n v="95"/>
    <s v="TRANSFER"/>
    <s v="Non Cash Payment"/>
  </r>
  <r>
    <n v="2014"/>
    <d v="2015-01-30T00:00:00"/>
    <n v="6"/>
    <n v="4"/>
    <d v="2015-02-05T00:00:00"/>
    <n v="1"/>
    <s v="Standard Class"/>
    <s v="Other"/>
    <n v="26"/>
    <n v="5875"/>
    <n v="5"/>
    <s v="Golf"/>
    <x v="2"/>
    <s v="Tlaquepaque"/>
    <s v="Jalisco"/>
    <m/>
    <s v="Mexico"/>
    <s v="Central America"/>
    <n v="26"/>
    <s v="Girls' Apparel"/>
    <n v="565"/>
    <s v="adidas Youth Germany Black/Red Away Match Soc"/>
    <n v="70"/>
    <n v="62.759999940857142"/>
    <n v="2"/>
    <n v="7.6999998090000004"/>
    <n v="140"/>
    <n v="132.30000019100001"/>
    <s v="TRANSFER"/>
    <s v="Non Cash Payment"/>
  </r>
  <r>
    <n v="55899"/>
    <d v="2017-03-26T00:00:00"/>
    <n v="1"/>
    <n v="4"/>
    <d v="2017-03-30T00:00:00"/>
    <n v="1"/>
    <s v="Standard Class"/>
    <s v="Other"/>
    <n v="26"/>
    <n v="2502"/>
    <n v="5"/>
    <s v="Golf"/>
    <x v="2"/>
    <s v="San Miguelito"/>
    <s v="Panama"/>
    <m/>
    <s v="Panama"/>
    <s v="Central America"/>
    <n v="26"/>
    <s v="Girls' Apparel"/>
    <n v="567"/>
    <s v="adidas Men's Germany Black Crest Away Tee"/>
    <n v="25"/>
    <n v="17.922466723766668"/>
    <n v="2"/>
    <n v="3.5"/>
    <n v="50"/>
    <n v="46.5"/>
    <s v="TRANSFER"/>
    <s v="Non Cash Payment"/>
  </r>
  <r>
    <n v="52582"/>
    <d v="2017-06-02T00:00:00"/>
    <n v="6"/>
    <n v="4"/>
    <d v="2017-06-08T00:00:00"/>
    <n v="0"/>
    <s v="Standard Class"/>
    <s v="Other"/>
    <n v="24"/>
    <n v="9563"/>
    <n v="5"/>
    <s v="Golf"/>
    <x v="2"/>
    <s v="Hermosillo"/>
    <s v="Sonora"/>
    <m/>
    <s v="Mexico"/>
    <s v="Central America"/>
    <n v="24"/>
    <s v="Women's Apparel"/>
    <n v="502"/>
    <s v="Nike Men's Dri-FIT Victory Golf Polo"/>
    <n v="50"/>
    <n v="43.678035218757444"/>
    <n v="2"/>
    <n v="7"/>
    <n v="100"/>
    <n v="93"/>
    <s v="TRANSFER"/>
    <s v="Non Cash Payment"/>
  </r>
  <r>
    <n v="56222"/>
    <d v="2017-03-31T00:00:00"/>
    <n v="6"/>
    <n v="4"/>
    <d v="2017-04-06T00:00:00"/>
    <n v="0"/>
    <s v="Standard Class"/>
    <s v="Other"/>
    <n v="24"/>
    <n v="7259"/>
    <n v="5"/>
    <s v="Golf"/>
    <x v="2"/>
    <s v="Coacalco"/>
    <s v="Mexico"/>
    <m/>
    <s v="Mexico"/>
    <s v="Central America"/>
    <n v="24"/>
    <s v="Women's Apparel"/>
    <n v="502"/>
    <s v="Nike Men's Dri-FIT Victory Golf Polo"/>
    <n v="50"/>
    <n v="43.678035218757444"/>
    <n v="2"/>
    <n v="7"/>
    <n v="100"/>
    <n v="93"/>
    <s v="TRANSFER"/>
    <s v="Non Cash Payment"/>
  </r>
  <r>
    <n v="57829"/>
    <d v="2017-04-24T00:00:00"/>
    <n v="2"/>
    <n v="4"/>
    <d v="2017-04-28T00:00:00"/>
    <n v="1"/>
    <s v="Standard Class"/>
    <s v="Other"/>
    <n v="29"/>
    <n v="3131"/>
    <n v="5"/>
    <s v="Golf"/>
    <x v="2"/>
    <s v="Balneário Camboriú"/>
    <s v="Santa Catarina"/>
    <m/>
    <s v="Brazil"/>
    <s v="South America"/>
    <n v="29"/>
    <s v="Shop By Sport"/>
    <n v="627"/>
    <s v="Under Armour Girls' Toddler Spine Surge Runni"/>
    <n v="39.990001679999999"/>
    <n v="34.198098313835338"/>
    <n v="2"/>
    <n v="7.1999998090000004"/>
    <n v="79.980003359999998"/>
    <n v="72.780003550999993"/>
    <s v="TRANSFER"/>
    <s v="Non Cash Payment"/>
  </r>
  <r>
    <n v="56217"/>
    <d v="2017-03-31T00:00:00"/>
    <n v="6"/>
    <n v="4"/>
    <d v="2017-04-06T00:00:00"/>
    <n v="0"/>
    <s v="Standard Class"/>
    <s v="Other"/>
    <n v="29"/>
    <n v="4140"/>
    <n v="5"/>
    <s v="Golf"/>
    <x v="2"/>
    <s v="Tegucigalpa"/>
    <s v="Francisco Morazán"/>
    <m/>
    <s v="Honduras"/>
    <s v="Central America"/>
    <n v="29"/>
    <s v="Shop By Sport"/>
    <n v="627"/>
    <s v="Under Armour Girls' Toddler Spine Surge Runni"/>
    <n v="39.990001679999999"/>
    <n v="34.198098313835338"/>
    <n v="2"/>
    <n v="8"/>
    <n v="79.980003359999998"/>
    <n v="71.980003359999998"/>
    <s v="TRANSFER"/>
    <s v="Non Cash Payment"/>
  </r>
  <r>
    <n v="5893"/>
    <d v="2015-03-28T00:00:00"/>
    <n v="7"/>
    <n v="4"/>
    <d v="2015-04-02T00:00:00"/>
    <n v="0"/>
    <s v="Standard Class"/>
    <s v="Other"/>
    <n v="29"/>
    <n v="4539"/>
    <n v="5"/>
    <s v="Golf"/>
    <x v="2"/>
    <s v="Petapa"/>
    <s v="Guatemala"/>
    <m/>
    <s v="Guatemala"/>
    <s v="Central America"/>
    <n v="29"/>
    <s v="Shop By Sport"/>
    <n v="627"/>
    <s v="Under Armour Girls' Toddler Spine Surge Runni"/>
    <n v="39.990001679999999"/>
    <n v="34.198098313835338"/>
    <n v="2"/>
    <n v="8"/>
    <n v="79.980003359999998"/>
    <n v="71.980003359999998"/>
    <s v="TRANSFER"/>
    <s v="Non Cash Payment"/>
  </r>
  <r>
    <n v="5528"/>
    <d v="2015-03-22T00:00:00"/>
    <n v="1"/>
    <n v="4"/>
    <d v="2015-03-26T00:00:00"/>
    <n v="0"/>
    <s v="Standard Class"/>
    <s v="Other"/>
    <n v="24"/>
    <n v="6071"/>
    <n v="5"/>
    <s v="Golf"/>
    <x v="2"/>
    <s v="La Ceiba"/>
    <s v="Atlántida"/>
    <m/>
    <s v="Honduras"/>
    <s v="Central America"/>
    <n v="24"/>
    <s v="Women's Apparel"/>
    <n v="502"/>
    <s v="Nike Men's Dri-FIT Victory Golf Polo"/>
    <n v="50"/>
    <n v="43.678035218757444"/>
    <n v="2"/>
    <n v="10"/>
    <n v="100"/>
    <n v="90"/>
    <s v="TRANSFER"/>
    <s v="Non Cash Payment"/>
  </r>
  <r>
    <n v="367"/>
    <d v="2015-06-01T00:00:00"/>
    <n v="2"/>
    <n v="4"/>
    <d v="2015-06-05T00:00:00"/>
    <n v="0"/>
    <s v="Standard Class"/>
    <s v="Other"/>
    <n v="29"/>
    <n v="8730"/>
    <n v="5"/>
    <s v="Golf"/>
    <x v="2"/>
    <s v="Maturín"/>
    <s v="Monagas"/>
    <m/>
    <s v="Venezuela"/>
    <s v="South America"/>
    <n v="29"/>
    <s v="Shop By Sport"/>
    <n v="627"/>
    <s v="Under Armour Girls' Toddler Spine Surge Runni"/>
    <n v="39.990001679999999"/>
    <n v="34.198098313835338"/>
    <n v="2"/>
    <n v="8"/>
    <n v="79.980003359999998"/>
    <n v="71.980003359999998"/>
    <s v="TRANSFER"/>
    <s v="Non Cash Payment"/>
  </r>
  <r>
    <n v="52353"/>
    <d v="2017-03-02T00:00:00"/>
    <n v="5"/>
    <n v="4"/>
    <d v="2017-03-08T00:00:00"/>
    <n v="0"/>
    <s v="Standard Class"/>
    <s v="Other"/>
    <n v="24"/>
    <n v="9634"/>
    <n v="5"/>
    <s v="Golf"/>
    <x v="2"/>
    <s v="Parintins"/>
    <s v="Amazonas"/>
    <m/>
    <s v="Brazil"/>
    <s v="South America"/>
    <n v="24"/>
    <s v="Women's Apparel"/>
    <n v="502"/>
    <s v="Nike Men's Dri-FIT Victory Golf Polo"/>
    <n v="50"/>
    <n v="43.678035218757444"/>
    <n v="2"/>
    <n v="10"/>
    <n v="100"/>
    <n v="90"/>
    <s v="TRANSFER"/>
    <s v="Non Cash Payment"/>
  </r>
  <r>
    <n v="1784"/>
    <d v="2015-01-27T00:00:00"/>
    <n v="3"/>
    <n v="4"/>
    <d v="2015-02-02T00:00:00"/>
    <n v="1"/>
    <s v="Standard Class"/>
    <s v="Other"/>
    <n v="24"/>
    <n v="8010"/>
    <n v="5"/>
    <s v="Golf"/>
    <x v="2"/>
    <s v="São Paulo"/>
    <s v="São Paulo"/>
    <m/>
    <s v="Brazil"/>
    <s v="South America"/>
    <n v="24"/>
    <s v="Women's Apparel"/>
    <n v="502"/>
    <s v="Nike Men's Dri-FIT Victory Golf Polo"/>
    <n v="50"/>
    <n v="43.678035218757444"/>
    <n v="2"/>
    <n v="10"/>
    <n v="100"/>
    <n v="90"/>
    <s v="TRANSFER"/>
    <s v="Non Cash Payment"/>
  </r>
  <r>
    <n v="60317"/>
    <d v="2017-05-30T00:00:00"/>
    <n v="3"/>
    <n v="4"/>
    <d v="2017-06-05T00:00:00"/>
    <n v="0"/>
    <s v="Standard Class"/>
    <s v="Other"/>
    <n v="29"/>
    <n v="3484"/>
    <n v="5"/>
    <s v="Golf"/>
    <x v="2"/>
    <s v="Santiago de Cuba"/>
    <s v="Santiago de Cuba"/>
    <m/>
    <s v="Cuba"/>
    <s v="Caribbean"/>
    <n v="29"/>
    <s v="Shop By Sport"/>
    <n v="627"/>
    <s v="Under Armour Girls' Toddler Spine Surge Runni"/>
    <n v="39.990001679999999"/>
    <n v="34.198098313835338"/>
    <n v="2"/>
    <n v="9.6000003809999992"/>
    <n v="79.980003359999998"/>
    <n v="70.380002978999997"/>
    <s v="TRANSFER"/>
    <s v="Non Cash Payment"/>
  </r>
  <r>
    <n v="6776"/>
    <d v="2015-09-04T00:00:00"/>
    <n v="6"/>
    <n v="4"/>
    <d v="2015-09-10T00:00:00"/>
    <n v="0"/>
    <s v="Standard Class"/>
    <s v="Other"/>
    <n v="24"/>
    <n v="7307"/>
    <n v="5"/>
    <s v="Golf"/>
    <x v="2"/>
    <s v="Puebla"/>
    <s v="Puebla"/>
    <m/>
    <s v="Mexico"/>
    <s v="Central America"/>
    <n v="24"/>
    <s v="Women's Apparel"/>
    <n v="502"/>
    <s v="Nike Men's Dri-FIT Victory Golf Polo"/>
    <n v="50"/>
    <n v="43.678035218757444"/>
    <n v="2"/>
    <n v="12"/>
    <n v="100"/>
    <n v="88"/>
    <s v="TRANSFER"/>
    <s v="Non Cash Payment"/>
  </r>
  <r>
    <n v="4487"/>
    <d v="2015-07-03T00:00:00"/>
    <n v="6"/>
    <n v="4"/>
    <d v="2015-07-09T00:00:00"/>
    <n v="0"/>
    <s v="Standard Class"/>
    <s v="Other"/>
    <n v="24"/>
    <n v="1975"/>
    <n v="5"/>
    <s v="Golf"/>
    <x v="2"/>
    <s v="Mixco"/>
    <s v="Guatemala"/>
    <m/>
    <s v="Guatemala"/>
    <s v="Central America"/>
    <n v="24"/>
    <s v="Women's Apparel"/>
    <n v="502"/>
    <s v="Nike Men's Dri-FIT Victory Golf Polo"/>
    <n v="50"/>
    <n v="43.678035218757444"/>
    <n v="2"/>
    <n v="13"/>
    <n v="100"/>
    <n v="87"/>
    <s v="TRANSFER"/>
    <s v="Non Cash Payment"/>
  </r>
  <r>
    <n v="9681"/>
    <d v="2015-05-22T00:00:00"/>
    <n v="6"/>
    <n v="4"/>
    <d v="2015-05-28T00:00:00"/>
    <n v="0"/>
    <s v="Standard Class"/>
    <s v="Other"/>
    <n v="24"/>
    <n v="629"/>
    <n v="5"/>
    <s v="Golf"/>
    <x v="2"/>
    <s v="Huehuetenango"/>
    <s v="Huehuetenango"/>
    <m/>
    <s v="Guatemala"/>
    <s v="Central America"/>
    <n v="24"/>
    <s v="Women's Apparel"/>
    <n v="502"/>
    <s v="Nike Men's Dri-FIT Victory Golf Polo"/>
    <n v="50"/>
    <n v="43.678035218757444"/>
    <n v="2"/>
    <n v="15"/>
    <n v="100"/>
    <n v="85"/>
    <s v="TRANSFER"/>
    <s v="Non Cash Payment"/>
  </r>
  <r>
    <n v="60868"/>
    <d v="2017-07-06T00:00:00"/>
    <n v="5"/>
    <n v="4"/>
    <d v="2017-07-12T00:00:00"/>
    <n v="0"/>
    <s v="Standard Class"/>
    <s v="Other"/>
    <n v="29"/>
    <n v="11753"/>
    <n v="5"/>
    <s v="Golf"/>
    <x v="2"/>
    <s v="Chinautla"/>
    <s v="Guatemala"/>
    <m/>
    <s v="Guatemala"/>
    <s v="Central America"/>
    <n v="29"/>
    <s v="Shop By Sport"/>
    <n v="627"/>
    <s v="Under Armour Girls' Toddler Spine Surge Runni"/>
    <n v="39.990001679999999"/>
    <n v="34.198098313835338"/>
    <n v="2"/>
    <n v="13.600000380000001"/>
    <n v="79.980003359999998"/>
    <n v="66.38000298"/>
    <s v="TRANSFER"/>
    <s v="Non Cash Payment"/>
  </r>
  <r>
    <n v="53231"/>
    <d v="2017-02-16T00:00:00"/>
    <n v="5"/>
    <n v="4"/>
    <d v="2017-02-22T00:00:00"/>
    <n v="0"/>
    <s v="Standard Class"/>
    <s v="Other"/>
    <n v="26"/>
    <n v="5375"/>
    <n v="5"/>
    <s v="Golf"/>
    <x v="2"/>
    <s v="Apopa"/>
    <s v="San Salvador"/>
    <m/>
    <s v="El Salvador"/>
    <s v="Central America"/>
    <n v="26"/>
    <s v="Girls' Apparel"/>
    <n v="572"/>
    <s v="TYR Boys' Team Digi Jammer"/>
    <n v="39.990001679999999"/>
    <n v="30.892751576250003"/>
    <n v="2"/>
    <n v="14.399999619999999"/>
    <n v="79.980003359999998"/>
    <n v="65.580003739999995"/>
    <s v="TRANSFER"/>
    <s v="Non Cash Payment"/>
  </r>
  <r>
    <n v="52601"/>
    <d v="2017-06-02T00:00:00"/>
    <n v="6"/>
    <n v="4"/>
    <d v="2017-06-08T00:00:00"/>
    <n v="0"/>
    <s v="Standard Class"/>
    <s v="Other"/>
    <n v="29"/>
    <n v="1695"/>
    <n v="5"/>
    <s v="Golf"/>
    <x v="2"/>
    <s v="Sorocaba"/>
    <s v="São Paulo"/>
    <m/>
    <s v="Brazil"/>
    <s v="South America"/>
    <n v="29"/>
    <s v="Shop By Sport"/>
    <n v="627"/>
    <s v="Under Armour Girls' Toddler Spine Surge Runni"/>
    <n v="39.990001679999999"/>
    <n v="34.198098313835338"/>
    <n v="2"/>
    <n v="14.399999619999999"/>
    <n v="79.980003359999998"/>
    <n v="65.580003739999995"/>
    <s v="TRANSFER"/>
    <s v="Non Cash Payment"/>
  </r>
  <r>
    <n v="4660"/>
    <d v="2015-10-03T00:00:00"/>
    <n v="7"/>
    <n v="4"/>
    <d v="2015-10-08T00:00:00"/>
    <n v="1"/>
    <s v="Standard Class"/>
    <s v="Other"/>
    <n v="29"/>
    <n v="9884"/>
    <n v="5"/>
    <s v="Golf"/>
    <x v="2"/>
    <s v="San Justo"/>
    <s v="Santa Fe"/>
    <m/>
    <s v="Argentina"/>
    <s v="South America"/>
    <n v="29"/>
    <s v="Shop By Sport"/>
    <n v="627"/>
    <s v="Under Armour Girls' Toddler Spine Surge Runni"/>
    <n v="39.990001679999999"/>
    <n v="34.198098313835338"/>
    <n v="2"/>
    <n v="14.399999619999999"/>
    <n v="79.980003359999998"/>
    <n v="65.580003739999995"/>
    <s v="TRANSFER"/>
    <s v="Non Cash Payment"/>
  </r>
  <r>
    <n v="3539"/>
    <d v="2015-02-21T00:00:00"/>
    <n v="7"/>
    <n v="4"/>
    <d v="2015-02-26T00:00:00"/>
    <n v="1"/>
    <s v="Standard Class"/>
    <s v="Other"/>
    <n v="24"/>
    <n v="8498"/>
    <n v="5"/>
    <s v="Golf"/>
    <x v="2"/>
    <s v="Colombo"/>
    <s v="Paraná"/>
    <m/>
    <s v="Brazil"/>
    <s v="South America"/>
    <n v="24"/>
    <s v="Women's Apparel"/>
    <n v="502"/>
    <s v="Nike Men's Dri-FIT Victory Golf Polo"/>
    <n v="50"/>
    <n v="43.678035218757444"/>
    <n v="2"/>
    <n v="18"/>
    <n v="100"/>
    <n v="82"/>
    <s v="TRANSFER"/>
    <s v="Non Cash Payment"/>
  </r>
  <r>
    <n v="53231"/>
    <d v="2017-02-16T00:00:00"/>
    <n v="5"/>
    <n v="4"/>
    <d v="2017-02-22T00:00:00"/>
    <n v="0"/>
    <s v="Standard Class"/>
    <s v="Other"/>
    <n v="24"/>
    <n v="5375"/>
    <n v="5"/>
    <s v="Golf"/>
    <x v="2"/>
    <s v="Apopa"/>
    <s v="San Salvador"/>
    <m/>
    <s v="El Salvador"/>
    <s v="Central America"/>
    <n v="24"/>
    <s v="Women's Apparel"/>
    <n v="502"/>
    <s v="Nike Men's Dri-FIT Victory Golf Polo"/>
    <n v="50"/>
    <n v="43.678035218757444"/>
    <n v="2"/>
    <n v="20"/>
    <n v="100"/>
    <n v="80"/>
    <s v="TRANSFER"/>
    <s v="Non Cash Payment"/>
  </r>
  <r>
    <n v="54488"/>
    <d v="2017-06-03T00:00:00"/>
    <n v="7"/>
    <n v="4"/>
    <d v="2017-06-08T00:00:00"/>
    <n v="0"/>
    <s v="Standard Class"/>
    <s v="Other"/>
    <n v="24"/>
    <n v="7534"/>
    <n v="5"/>
    <s v="Golf"/>
    <x v="2"/>
    <s v="Itu"/>
    <s v="São Paulo"/>
    <m/>
    <s v="Brazil"/>
    <s v="South America"/>
    <n v="24"/>
    <s v="Women's Apparel"/>
    <n v="502"/>
    <s v="Nike Men's Dri-FIT Victory Golf Polo"/>
    <n v="50"/>
    <n v="43.678035218757444"/>
    <n v="2"/>
    <n v="20"/>
    <n v="100"/>
    <n v="80"/>
    <s v="TRANSFER"/>
    <s v="Non Cash Payment"/>
  </r>
  <r>
    <n v="6776"/>
    <d v="2015-09-04T00:00:00"/>
    <n v="6"/>
    <n v="4"/>
    <d v="2015-09-10T00:00:00"/>
    <n v="0"/>
    <s v="Standard Class"/>
    <s v="Other"/>
    <n v="29"/>
    <n v="7307"/>
    <n v="5"/>
    <s v="Golf"/>
    <x v="2"/>
    <s v="Puebla"/>
    <s v="Puebla"/>
    <m/>
    <s v="Mexico"/>
    <s v="Central America"/>
    <n v="29"/>
    <s v="Shop By Sport"/>
    <n v="627"/>
    <s v="Under Armour Girls' Toddler Spine Surge Runni"/>
    <n v="39.990001679999999"/>
    <n v="34.198098313835338"/>
    <n v="2"/>
    <n v="20"/>
    <n v="79.980003359999998"/>
    <n v="59.980003359999998"/>
    <s v="TRANSFER"/>
    <s v="Non Cash Payment"/>
  </r>
  <r>
    <n v="52549"/>
    <d v="2017-06-02T00:00:00"/>
    <n v="6"/>
    <n v="4"/>
    <d v="2017-06-08T00:00:00"/>
    <n v="1"/>
    <s v="Standard Class"/>
    <s v="Other"/>
    <n v="29"/>
    <n v="123"/>
    <n v="5"/>
    <s v="Golf"/>
    <x v="2"/>
    <s v="Cuernavaca"/>
    <s v="Morelos"/>
    <m/>
    <s v="Mexico"/>
    <s v="Central America"/>
    <n v="29"/>
    <s v="Shop By Sport"/>
    <n v="627"/>
    <s v="Under Armour Girls' Toddler Spine Surge Runni"/>
    <n v="39.990001679999999"/>
    <n v="34.198098313835338"/>
    <n v="2"/>
    <n v="20"/>
    <n v="79.980003359999998"/>
    <n v="59.980003359999998"/>
    <s v="TRANSFER"/>
    <s v="Non Cash Payment"/>
  </r>
  <r>
    <n v="60361"/>
    <d v="2017-05-31T00:00:00"/>
    <n v="4"/>
    <n v="4"/>
    <d v="2017-06-06T00:00:00"/>
    <n v="0"/>
    <s v="Standard Class"/>
    <s v="Other"/>
    <n v="24"/>
    <n v="8498"/>
    <n v="5"/>
    <s v="Golf"/>
    <x v="2"/>
    <s v="Villa Nueva"/>
    <s v="Guatemala"/>
    <m/>
    <s v="Guatemala"/>
    <s v="Central America"/>
    <n v="24"/>
    <s v="Women's Apparel"/>
    <n v="502"/>
    <s v="Nike Men's Dri-FIT Victory Golf Polo"/>
    <n v="50"/>
    <n v="43.678035218757444"/>
    <n v="2"/>
    <n v="25"/>
    <n v="100"/>
    <n v="75"/>
    <s v="TRANSFER"/>
    <s v="Non Cash Payment"/>
  </r>
  <r>
    <n v="8470"/>
    <d v="2015-04-05T00:00:00"/>
    <n v="1"/>
    <n v="4"/>
    <d v="2015-04-09T00:00:00"/>
    <n v="1"/>
    <s v="Standard Class"/>
    <s v="Other"/>
    <n v="37"/>
    <n v="9162"/>
    <n v="6"/>
    <s v="Outdoors"/>
    <x v="2"/>
    <s v="Chimaltenango"/>
    <s v="Chimaltenango"/>
    <m/>
    <s v="Guatemala"/>
    <s v="Central America"/>
    <n v="37"/>
    <s v="Electronics"/>
    <n v="825"/>
    <s v="Bridgestone e6 Straight Distance NFL Tennesse"/>
    <n v="31.989999770000001"/>
    <n v="23.973333102666668"/>
    <n v="2"/>
    <n v="0.63999998599999997"/>
    <n v="63.979999540000001"/>
    <n v="63.339999554000002"/>
    <s v="TRANSFER"/>
    <s v="Non Cash Payment"/>
  </r>
  <r>
    <n v="5712"/>
    <d v="2015-03-25T00:00:00"/>
    <n v="4"/>
    <n v="4"/>
    <d v="2015-03-31T00:00:00"/>
    <n v="0"/>
    <s v="Standard Class"/>
    <s v="Other"/>
    <n v="40"/>
    <n v="8925"/>
    <n v="6"/>
    <s v="Outdoors"/>
    <x v="2"/>
    <s v="Águas Lindas de Goiás"/>
    <s v="Goiás"/>
    <m/>
    <s v="Brazil"/>
    <s v="South America"/>
    <n v="40"/>
    <s v="Accessories"/>
    <n v="905"/>
    <s v="Team Golf Texas Longhorns Putter Grip"/>
    <n v="24.989999770000001"/>
    <n v="20.52742837007143"/>
    <n v="2"/>
    <n v="2.75"/>
    <n v="49.979999540000001"/>
    <n v="47.229999540000001"/>
    <s v="TRANSFER"/>
    <s v="Non Cash Payment"/>
  </r>
  <r>
    <n v="9309"/>
    <d v="2015-05-16T00:00:00"/>
    <n v="7"/>
    <n v="4"/>
    <d v="2015-05-21T00:00:00"/>
    <n v="1"/>
    <s v="Standard Class"/>
    <s v="Other"/>
    <n v="36"/>
    <n v="5981"/>
    <n v="6"/>
    <s v="Outdoors"/>
    <x v="2"/>
    <s v="Vespasiano"/>
    <s v="Minas Gerais"/>
    <m/>
    <s v="Brazil"/>
    <s v="South America"/>
    <n v="36"/>
    <s v="Golf Balls"/>
    <n v="804"/>
    <s v="Glove It Women's Imperial Golf Glove"/>
    <n v="19.989999770000001"/>
    <n v="13.643874764125"/>
    <n v="2"/>
    <n v="4"/>
    <n v="39.979999540000001"/>
    <n v="35.979999540000001"/>
    <s v="TRANSFER"/>
    <s v="Non Cash Payment"/>
  </r>
  <r>
    <n v="8095"/>
    <d v="2015-04-29T00:00:00"/>
    <n v="4"/>
    <n v="4"/>
    <d v="2015-05-05T00:00:00"/>
    <n v="1"/>
    <s v="Standard Class"/>
    <s v="Other"/>
    <n v="37"/>
    <n v="7347"/>
    <n v="6"/>
    <s v="Outdoors"/>
    <x v="2"/>
    <s v="Bogotá"/>
    <s v="Bogotá"/>
    <m/>
    <s v="Colombia"/>
    <s v="South America"/>
    <n v="37"/>
    <s v="Electronics"/>
    <n v="822"/>
    <s v="Titleist Pro V1x High Numbers Golf Balls"/>
    <n v="47.990001679999999"/>
    <n v="41.802334851666664"/>
    <n v="2"/>
    <n v="11.52000046"/>
    <n v="95.980003359999998"/>
    <n v="84.460002899999992"/>
    <s v="TRANSFER"/>
    <s v="Non Cash Payment"/>
  </r>
  <r>
    <n v="5895"/>
    <d v="2015-03-28T00:00:00"/>
    <n v="7"/>
    <n v="2"/>
    <d v="2015-03-31T00:00:00"/>
    <n v="1"/>
    <s v="Second Class"/>
    <s v="Other"/>
    <n v="24"/>
    <n v="8707"/>
    <n v="5"/>
    <s v="Golf"/>
    <x v="2"/>
    <s v="Petapa"/>
    <s v="Guatemala"/>
    <m/>
    <s v="Guatemala"/>
    <s v="Central America"/>
    <n v="24"/>
    <s v="Women's Apparel"/>
    <n v="502"/>
    <s v="Nike Men's Dri-FIT Victory Golf Polo"/>
    <n v="50"/>
    <n v="43.678035218757444"/>
    <n v="3"/>
    <n v="30"/>
    <n v="150"/>
    <n v="120"/>
    <s v="CASH"/>
    <s v="Cash Not Over 200"/>
  </r>
  <r>
    <n v="3130"/>
    <d v="2015-02-15T00:00:00"/>
    <n v="1"/>
    <n v="2"/>
    <d v="2015-02-17T00:00:00"/>
    <n v="1"/>
    <s v="Second Class"/>
    <s v="Other"/>
    <n v="24"/>
    <n v="12069"/>
    <n v="5"/>
    <s v="Golf"/>
    <x v="2"/>
    <s v="Tipitapa"/>
    <s v="Managua"/>
    <m/>
    <s v="Nicaragua"/>
    <s v="Central America"/>
    <n v="24"/>
    <s v="Women's Apparel"/>
    <n v="502"/>
    <s v="Nike Men's Dri-FIT Victory Golf Polo"/>
    <n v="50"/>
    <n v="43.678035218757444"/>
    <n v="3"/>
    <n v="37.5"/>
    <n v="150"/>
    <n v="112.5"/>
    <s v="CASH"/>
    <s v="Cash Not Over 200"/>
  </r>
  <r>
    <n v="51911"/>
    <d v="2017-01-27T00:00:00"/>
    <n v="6"/>
    <n v="2"/>
    <d v="2017-01-31T00:00:00"/>
    <n v="0"/>
    <s v="Second Class"/>
    <s v="Other"/>
    <n v="9"/>
    <n v="11339"/>
    <n v="3"/>
    <s v="Footwear"/>
    <x v="2"/>
    <s v="Villa Nueva"/>
    <s v="Guatemala"/>
    <m/>
    <s v="Guatemala"/>
    <s v="Central America"/>
    <n v="9"/>
    <s v="Cardio Equipment"/>
    <n v="191"/>
    <s v="Nike Men's Free 5.0+ Running Shoe"/>
    <n v="99.989997860000003"/>
    <n v="95.114003926871064"/>
    <n v="4"/>
    <n v="4"/>
    <n v="399.95999144000001"/>
    <n v="395.95999144000001"/>
    <s v="CASH"/>
    <s v="Cash Over 200"/>
  </r>
  <r>
    <n v="58239"/>
    <d v="2017-04-30T00:00:00"/>
    <n v="1"/>
    <n v="2"/>
    <d v="2017-05-02T00:00:00"/>
    <n v="1"/>
    <s v="Second Class"/>
    <s v="Other"/>
    <n v="9"/>
    <n v="10166"/>
    <n v="3"/>
    <s v="Footwear"/>
    <x v="2"/>
    <s v="Santo Domingo"/>
    <s v="Santo Domingo"/>
    <m/>
    <s v="Dominican Republic"/>
    <s v="Caribbean"/>
    <n v="9"/>
    <s v="Cardio Equipment"/>
    <n v="191"/>
    <s v="Nike Men's Free 5.0+ Running Shoe"/>
    <n v="99.989997860000003"/>
    <n v="95.114003926871064"/>
    <n v="4"/>
    <n v="59.990001679999999"/>
    <n v="399.95999144000001"/>
    <n v="339.96998976000003"/>
    <s v="CASH"/>
    <s v="Cash Over 200"/>
  </r>
  <r>
    <n v="56678"/>
    <d v="2017-07-04T00:00:00"/>
    <n v="3"/>
    <n v="2"/>
    <d v="2017-07-06T00:00:00"/>
    <n v="1"/>
    <s v="Second Class"/>
    <s v="Other"/>
    <n v="9"/>
    <n v="3091"/>
    <n v="3"/>
    <s v="Footwear"/>
    <x v="2"/>
    <s v="Hidalgo"/>
    <s v="Michoacán"/>
    <m/>
    <s v="Mexico"/>
    <s v="Central America"/>
    <n v="9"/>
    <s v="Cardio Equipment"/>
    <n v="191"/>
    <s v="Nike Men's Free 5.0+ Running Shoe"/>
    <n v="99.989997860000003"/>
    <n v="95.114003926871064"/>
    <n v="4"/>
    <n v="63.990001679999999"/>
    <n v="399.95999144000001"/>
    <n v="335.96998976000003"/>
    <s v="CASH"/>
    <s v="Cash Over 200"/>
  </r>
  <r>
    <n v="53202"/>
    <d v="2017-02-15T00:00:00"/>
    <n v="4"/>
    <n v="2"/>
    <d v="2017-02-17T00:00:00"/>
    <n v="1"/>
    <s v="Second Class"/>
    <s v="Other"/>
    <n v="17"/>
    <n v="5007"/>
    <n v="4"/>
    <s v="Apparel"/>
    <x v="2"/>
    <s v="Irapuato"/>
    <s v="Guanajuato"/>
    <m/>
    <s v="Mexico"/>
    <s v="Central America"/>
    <n v="17"/>
    <s v="Cleats"/>
    <n v="365"/>
    <s v="Perfect Fitness Perfect Rip Deck"/>
    <n v="59.990001679999999"/>
    <n v="54.488929209402009"/>
    <n v="4"/>
    <n v="0"/>
    <n v="239.96000672"/>
    <n v="239.96000672"/>
    <s v="CASH"/>
    <s v="Cash Over 200"/>
  </r>
  <r>
    <n v="58738"/>
    <d v="2017-07-05T00:00:00"/>
    <n v="4"/>
    <n v="2"/>
    <d v="2017-07-07T00:00:00"/>
    <n v="1"/>
    <s v="Second Class"/>
    <s v="Other"/>
    <n v="17"/>
    <n v="1070"/>
    <n v="4"/>
    <s v="Apparel"/>
    <x v="2"/>
    <s v="Ixtapaluca"/>
    <s v="Mexico"/>
    <m/>
    <s v="Mexico"/>
    <s v="Central America"/>
    <n v="17"/>
    <s v="Cleats"/>
    <n v="365"/>
    <s v="Perfect Fitness Perfect Rip Deck"/>
    <n v="59.990001679999999"/>
    <n v="54.488929209402009"/>
    <n v="4"/>
    <n v="35.990001679999999"/>
    <n v="239.96000672"/>
    <n v="203.97000503999999"/>
    <s v="CASH"/>
    <s v="Cash Over 200"/>
  </r>
  <r>
    <n v="56260"/>
    <d v="2017-01-04T00:00:00"/>
    <n v="4"/>
    <n v="2"/>
    <d v="2017-01-06T00:00:00"/>
    <n v="1"/>
    <s v="Second Class"/>
    <s v="Other"/>
    <n v="17"/>
    <n v="6871"/>
    <n v="4"/>
    <s v="Apparel"/>
    <x v="2"/>
    <s v="Zapopan"/>
    <s v="Jalisco"/>
    <m/>
    <s v="Mexico"/>
    <s v="Central America"/>
    <n v="17"/>
    <s v="Cleats"/>
    <n v="365"/>
    <s v="Perfect Fitness Perfect Rip Deck"/>
    <n v="59.990001679999999"/>
    <n v="54.488929209402009"/>
    <n v="4"/>
    <n v="38.38999939"/>
    <n v="239.96000672"/>
    <n v="201.57000733000001"/>
    <s v="CASH"/>
    <s v="Cash Over 200"/>
  </r>
  <r>
    <n v="5042"/>
    <d v="2015-03-15T00:00:00"/>
    <n v="1"/>
    <n v="2"/>
    <d v="2015-03-17T00:00:00"/>
    <n v="1"/>
    <s v="Second Class"/>
    <s v="Other"/>
    <n v="24"/>
    <n v="2339"/>
    <n v="5"/>
    <s v="Golf"/>
    <x v="2"/>
    <s v="São Paulo"/>
    <s v="São Paulo"/>
    <m/>
    <s v="Brazil"/>
    <s v="South America"/>
    <n v="24"/>
    <s v="Women's Apparel"/>
    <n v="502"/>
    <s v="Nike Men's Dri-FIT Victory Golf Polo"/>
    <n v="50"/>
    <n v="43.678035218757444"/>
    <n v="4"/>
    <n v="11"/>
    <n v="200"/>
    <n v="189"/>
    <s v="CASH"/>
    <s v="Cash Not Over 200"/>
  </r>
  <r>
    <n v="53202"/>
    <d v="2017-02-15T00:00:00"/>
    <n v="4"/>
    <n v="2"/>
    <d v="2017-02-17T00:00:00"/>
    <n v="1"/>
    <s v="Second Class"/>
    <s v="Other"/>
    <n v="29"/>
    <n v="5007"/>
    <n v="5"/>
    <s v="Golf"/>
    <x v="2"/>
    <s v="Irapuato"/>
    <s v="Guanajuato"/>
    <m/>
    <s v="Mexico"/>
    <s v="Central America"/>
    <n v="29"/>
    <s v="Shop By Sport"/>
    <n v="627"/>
    <s v="Under Armour Girls' Toddler Spine Surge Runni"/>
    <n v="39.990001679999999"/>
    <n v="34.198098313835338"/>
    <n v="4"/>
    <n v="23.989999770000001"/>
    <n v="159.96000672"/>
    <n v="135.97000695"/>
    <s v="CASH"/>
    <s v="Cash Not Over 200"/>
  </r>
  <r>
    <n v="55511"/>
    <d v="2017-03-21T00:00:00"/>
    <n v="3"/>
    <n v="2"/>
    <d v="2017-03-23T00:00:00"/>
    <n v="0"/>
    <s v="Second Class"/>
    <s v="Other"/>
    <n v="24"/>
    <n v="4232"/>
    <n v="5"/>
    <s v="Golf"/>
    <x v="2"/>
    <s v="Tegucigalpa"/>
    <s v="Francisco Morazán"/>
    <m/>
    <s v="Honduras"/>
    <s v="Central America"/>
    <n v="24"/>
    <s v="Women's Apparel"/>
    <n v="502"/>
    <s v="Nike Men's Dri-FIT Victory Golf Polo"/>
    <n v="50"/>
    <n v="43.678035218757444"/>
    <n v="4"/>
    <n v="30"/>
    <n v="200"/>
    <n v="170"/>
    <s v="CASH"/>
    <s v="Cash Not Over 200"/>
  </r>
  <r>
    <n v="54128"/>
    <d v="2017-01-03T00:00:00"/>
    <n v="3"/>
    <n v="2"/>
    <d v="2017-01-05T00:00:00"/>
    <n v="1"/>
    <s v="Second Class"/>
    <s v="Other"/>
    <n v="37"/>
    <n v="8986"/>
    <n v="6"/>
    <s v="Outdoors"/>
    <x v="2"/>
    <s v="Mauá"/>
    <s v="São Paulo"/>
    <m/>
    <s v="Brazil"/>
    <s v="South America"/>
    <n v="37"/>
    <s v="Electronics"/>
    <n v="823"/>
    <s v="Titleist Pro V1x High Numbers Personalized Go"/>
    <n v="51.990001679999999"/>
    <n v="39.25250149"/>
    <n v="4"/>
    <n v="4.1599998469999999"/>
    <n v="207.96000672"/>
    <n v="203.800006873"/>
    <s v="CASH"/>
    <s v="Cash Over 200"/>
  </r>
  <r>
    <n v="52576"/>
    <d v="2017-06-02T00:00:00"/>
    <n v="6"/>
    <n v="2"/>
    <d v="2017-06-06T00:00:00"/>
    <n v="0"/>
    <s v="Second Class"/>
    <s v="Other"/>
    <n v="24"/>
    <n v="6746"/>
    <n v="5"/>
    <s v="Golf"/>
    <x v="2"/>
    <s v="Lázaro Cárdenas"/>
    <s v="Michoacán"/>
    <m/>
    <s v="Mexico"/>
    <s v="Central America"/>
    <n v="24"/>
    <s v="Women's Apparel"/>
    <n v="502"/>
    <s v="Nike Men's Dri-FIT Victory Golf Polo"/>
    <n v="50"/>
    <n v="43.678035218757444"/>
    <n v="5"/>
    <n v="10"/>
    <n v="250"/>
    <n v="240"/>
    <s v="CASH"/>
    <s v="Cash Over 200"/>
  </r>
  <r>
    <n v="53202"/>
    <d v="2017-02-15T00:00:00"/>
    <n v="4"/>
    <n v="2"/>
    <d v="2017-02-17T00:00:00"/>
    <n v="1"/>
    <s v="Second Class"/>
    <s v="Other"/>
    <n v="13"/>
    <n v="5007"/>
    <n v="3"/>
    <s v="Footwear"/>
    <x v="2"/>
    <s v="Irapuato"/>
    <s v="Guanajuato"/>
    <m/>
    <s v="Mexico"/>
    <s v="Central America"/>
    <n v="13"/>
    <s v="Electronics"/>
    <n v="282"/>
    <s v="Under Armour Women's Ignite PIP VI Slide"/>
    <n v="31.989999770000001"/>
    <n v="27.763856872771434"/>
    <n v="5"/>
    <n v="1.6000000240000001"/>
    <n v="159.94999885000001"/>
    <n v="158.34999882600002"/>
    <s v="CASH"/>
    <s v="Cash Not Over 200"/>
  </r>
  <r>
    <n v="53540"/>
    <d v="2017-02-20T00:00:00"/>
    <n v="2"/>
    <n v="4"/>
    <d v="2017-02-24T00:00:00"/>
    <n v="1"/>
    <s v="Standard Class"/>
    <s v="Other"/>
    <n v="17"/>
    <n v="8524"/>
    <n v="4"/>
    <s v="Apparel"/>
    <x v="2"/>
    <s v="Durango"/>
    <s v="Durango"/>
    <m/>
    <s v="Mexico"/>
    <s v="Central America"/>
    <n v="17"/>
    <s v="Cleats"/>
    <n v="365"/>
    <s v="Perfect Fitness Perfect Rip Deck"/>
    <n v="59.990001679999999"/>
    <n v="54.488929209402009"/>
    <n v="5"/>
    <n v="16.5"/>
    <n v="299.9500084"/>
    <n v="283.4500084"/>
    <s v="TRANSFER"/>
    <s v="Non Cash Payment"/>
  </r>
  <r>
    <n v="53069"/>
    <d v="2017-02-13T00:00:00"/>
    <n v="2"/>
    <n v="4"/>
    <d v="2017-02-17T00:00:00"/>
    <n v="1"/>
    <s v="Standard Class"/>
    <s v="Other"/>
    <n v="17"/>
    <n v="4126"/>
    <n v="4"/>
    <s v="Apparel"/>
    <x v="2"/>
    <s v="Quito"/>
    <s v="Pichincha"/>
    <m/>
    <s v="Ecuador"/>
    <s v="South America"/>
    <n v="17"/>
    <s v="Cleats"/>
    <n v="365"/>
    <s v="Perfect Fitness Perfect Rip Deck"/>
    <n v="59.990001679999999"/>
    <n v="54.488929209402009"/>
    <n v="5"/>
    <n v="27"/>
    <n v="299.9500084"/>
    <n v="272.9500084"/>
    <s v="TRANSFER"/>
    <s v="Non Cash Payment"/>
  </r>
  <r>
    <n v="57570"/>
    <d v="2017-04-20T00:00:00"/>
    <n v="5"/>
    <n v="4"/>
    <d v="2017-04-26T00:00:00"/>
    <n v="1"/>
    <s v="Standard Class"/>
    <s v="Other"/>
    <n v="17"/>
    <n v="3207"/>
    <n v="4"/>
    <s v="Apparel"/>
    <x v="2"/>
    <s v="Santo Domingo"/>
    <s v="Santo Domingo"/>
    <m/>
    <s v="Dominican Republic"/>
    <s v="Caribbean"/>
    <n v="17"/>
    <s v="Cleats"/>
    <n v="365"/>
    <s v="Perfect Fitness Perfect Rip Deck"/>
    <n v="59.990001679999999"/>
    <n v="54.488929209402009"/>
    <n v="5"/>
    <n v="30"/>
    <n v="299.9500084"/>
    <n v="269.9500084"/>
    <s v="TRANSFER"/>
    <s v="Non Cash Payment"/>
  </r>
  <r>
    <n v="5154"/>
    <d v="2015-03-17T00:00:00"/>
    <n v="3"/>
    <n v="4"/>
    <d v="2015-03-23T00:00:00"/>
    <n v="1"/>
    <s v="Standard Class"/>
    <s v="Other"/>
    <n v="17"/>
    <n v="12310"/>
    <n v="4"/>
    <s v="Apparel"/>
    <x v="2"/>
    <s v="Tegucigalpa"/>
    <s v="Francisco Morazán"/>
    <m/>
    <s v="Honduras"/>
    <s v="Central America"/>
    <n v="17"/>
    <s v="Cleats"/>
    <n v="365"/>
    <s v="Perfect Fitness Perfect Rip Deck"/>
    <n v="59.990001679999999"/>
    <n v="54.488929209402009"/>
    <n v="5"/>
    <n v="35.990001679999999"/>
    <n v="299.9500084"/>
    <n v="263.96000672000002"/>
    <s v="TRANSFER"/>
    <s v="Non Cash Payment"/>
  </r>
  <r>
    <n v="9122"/>
    <d v="2015-05-14T00:00:00"/>
    <n v="5"/>
    <n v="4"/>
    <d v="2015-05-20T00:00:00"/>
    <n v="0"/>
    <s v="Standard Class"/>
    <s v="Other"/>
    <n v="17"/>
    <n v="1222"/>
    <n v="4"/>
    <s v="Apparel"/>
    <x v="2"/>
    <s v="Serra"/>
    <s v="Espírito Santo"/>
    <m/>
    <s v="Brazil"/>
    <s v="South America"/>
    <n v="17"/>
    <s v="Cleats"/>
    <n v="365"/>
    <s v="Perfect Fitness Perfect Rip Deck"/>
    <n v="59.990001679999999"/>
    <n v="54.488929209402009"/>
    <n v="5"/>
    <n v="35.990001679999999"/>
    <n v="299.9500084"/>
    <n v="263.96000672000002"/>
    <s v="TRANSFER"/>
    <s v="Non Cash Payment"/>
  </r>
  <r>
    <n v="4427"/>
    <d v="2015-06-03T00:00:00"/>
    <n v="4"/>
    <n v="4"/>
    <d v="2015-06-09T00:00:00"/>
    <n v="0"/>
    <s v="Standard Class"/>
    <s v="Other"/>
    <n v="17"/>
    <n v="8397"/>
    <n v="4"/>
    <s v="Apparel"/>
    <x v="2"/>
    <s v="Tegucigalpa"/>
    <s v="Francisco Morazán"/>
    <m/>
    <s v="Honduras"/>
    <s v="Central America"/>
    <n v="17"/>
    <s v="Cleats"/>
    <n v="365"/>
    <s v="Perfect Fitness Perfect Rip Deck"/>
    <n v="59.990001679999999"/>
    <n v="54.488929209402009"/>
    <n v="5"/>
    <n v="38.990001679999999"/>
    <n v="299.9500084"/>
    <n v="260.96000672000002"/>
    <s v="TRANSFER"/>
    <s v="Non Cash Payment"/>
  </r>
  <r>
    <n v="9340"/>
    <d v="2015-05-17T00:00:00"/>
    <n v="1"/>
    <n v="4"/>
    <d v="2015-05-21T00:00:00"/>
    <n v="1"/>
    <s v="Standard Class"/>
    <s v="Other"/>
    <n v="17"/>
    <n v="6306"/>
    <n v="4"/>
    <s v="Apparel"/>
    <x v="2"/>
    <s v="Managua"/>
    <s v="Managua"/>
    <m/>
    <s v="Nicaragua"/>
    <s v="Central America"/>
    <n v="17"/>
    <s v="Cleats"/>
    <n v="365"/>
    <s v="Perfect Fitness Perfect Rip Deck"/>
    <n v="59.990001679999999"/>
    <n v="54.488929209402009"/>
    <n v="5"/>
    <n v="44.990001679999999"/>
    <n v="299.9500084"/>
    <n v="254.96000672"/>
    <s v="TRANSFER"/>
    <s v="Non Cash Payment"/>
  </r>
  <r>
    <n v="9331"/>
    <d v="2015-05-17T00:00:00"/>
    <n v="1"/>
    <n v="4"/>
    <d v="2015-05-21T00:00:00"/>
    <n v="0"/>
    <s v="Standard Class"/>
    <s v="Other"/>
    <n v="17"/>
    <n v="8002"/>
    <n v="4"/>
    <s v="Apparel"/>
    <x v="2"/>
    <s v="Santiago de los Caballeros"/>
    <s v="Santiago Metropolitan Are"/>
    <m/>
    <s v="Dominican Republic"/>
    <s v="Caribbean"/>
    <n v="17"/>
    <s v="Cleats"/>
    <n v="365"/>
    <s v="Perfect Fitness Perfect Rip Deck"/>
    <n v="59.990001679999999"/>
    <n v="54.488929209402009"/>
    <n v="5"/>
    <n v="47.990001679999999"/>
    <n v="299.9500084"/>
    <n v="251.96000672"/>
    <s v="TRANSFER"/>
    <s v="Non Cash Payment"/>
  </r>
  <r>
    <n v="58315"/>
    <d v="2017-01-05T00:00:00"/>
    <n v="5"/>
    <n v="4"/>
    <d v="2017-01-11T00:00:00"/>
    <n v="1"/>
    <s v="Standard Class"/>
    <s v="Other"/>
    <n v="17"/>
    <n v="12382"/>
    <n v="4"/>
    <s v="Apparel"/>
    <x v="2"/>
    <s v="Villa Nueva"/>
    <s v="Guatemala"/>
    <m/>
    <s v="Guatemala"/>
    <s v="Central America"/>
    <n v="17"/>
    <s v="Cleats"/>
    <n v="365"/>
    <s v="Perfect Fitness Perfect Rip Deck"/>
    <n v="59.990001679999999"/>
    <n v="54.488929209402009"/>
    <n v="5"/>
    <n v="50.990001679999999"/>
    <n v="299.9500084"/>
    <n v="248.96000672"/>
    <s v="TRANSFER"/>
    <s v="Non Cash Payment"/>
  </r>
  <r>
    <n v="54572"/>
    <d v="2017-07-03T00:00:00"/>
    <n v="2"/>
    <n v="4"/>
    <d v="2017-07-07T00:00:00"/>
    <n v="0"/>
    <s v="Standard Class"/>
    <s v="Other"/>
    <n v="17"/>
    <n v="7844"/>
    <n v="4"/>
    <s v="Apparel"/>
    <x v="2"/>
    <s v="San Salvador"/>
    <s v="San Salvador"/>
    <m/>
    <s v="El Salvador"/>
    <s v="Central America"/>
    <n v="17"/>
    <s v="Cleats"/>
    <n v="365"/>
    <s v="Perfect Fitness Perfect Rip Deck"/>
    <n v="59.990001679999999"/>
    <n v="54.488929209402009"/>
    <n v="5"/>
    <n v="74.989997860000003"/>
    <n v="299.9500084"/>
    <n v="224.96001053999998"/>
    <s v="TRANSFER"/>
    <s v="Non Cash Payment"/>
  </r>
  <r>
    <n v="51746"/>
    <d v="2017-01-25T00:00:00"/>
    <n v="4"/>
    <n v="4"/>
    <d v="2017-01-31T00:00:00"/>
    <n v="0"/>
    <s v="Standard Class"/>
    <s v="Other"/>
    <n v="29"/>
    <n v="12291"/>
    <n v="5"/>
    <s v="Golf"/>
    <x v="2"/>
    <s v="Pinar del Río"/>
    <s v="Pinar del Río"/>
    <m/>
    <s v="Cuba"/>
    <s v="Caribbean"/>
    <n v="29"/>
    <s v="Shop By Sport"/>
    <n v="627"/>
    <s v="Under Armour Girls' Toddler Spine Surge Runni"/>
    <n v="39.990001679999999"/>
    <n v="34.198098313835338"/>
    <n v="5"/>
    <n v="0"/>
    <n v="199.9500084"/>
    <n v="199.9500084"/>
    <s v="TRANSFER"/>
    <s v="Non Cash Payment"/>
  </r>
  <r>
    <n v="4269"/>
    <d v="2015-04-03T00:00:00"/>
    <n v="6"/>
    <n v="4"/>
    <d v="2015-04-09T00:00:00"/>
    <n v="1"/>
    <s v="Standard Class"/>
    <s v="Other"/>
    <n v="24"/>
    <n v="6523"/>
    <n v="5"/>
    <s v="Golf"/>
    <x v="2"/>
    <s v="Tegucigalpa"/>
    <s v="Francisco Morazán"/>
    <m/>
    <s v="Honduras"/>
    <s v="Central America"/>
    <n v="24"/>
    <s v="Women's Apparel"/>
    <n v="502"/>
    <s v="Nike Men's Dri-FIT Victory Golf Polo"/>
    <n v="50"/>
    <n v="43.678035218757444"/>
    <n v="5"/>
    <n v="0"/>
    <n v="250"/>
    <n v="250"/>
    <s v="TRANSFER"/>
    <s v="Non Cash Payment"/>
  </r>
  <r>
    <n v="61346"/>
    <d v="2017-06-14T00:00:00"/>
    <n v="4"/>
    <n v="4"/>
    <d v="2017-06-20T00:00:00"/>
    <n v="0"/>
    <s v="Standard Class"/>
    <s v="Other"/>
    <n v="29"/>
    <n v="4078"/>
    <n v="5"/>
    <s v="Golf"/>
    <x v="2"/>
    <s v="Araranguá"/>
    <s v="Santa Catarina"/>
    <m/>
    <s v="Brazil"/>
    <s v="South America"/>
    <n v="29"/>
    <s v="Shop By Sport"/>
    <n v="627"/>
    <s v="Under Armour Girls' Toddler Spine Surge Runni"/>
    <n v="39.990001679999999"/>
    <n v="34.198098313835338"/>
    <n v="5"/>
    <n v="0"/>
    <n v="199.9500084"/>
    <n v="199.9500084"/>
    <s v="TRANSFER"/>
    <s v="Non Cash Payment"/>
  </r>
  <r>
    <n v="1999"/>
    <d v="2015-01-30T00:00:00"/>
    <n v="6"/>
    <n v="4"/>
    <d v="2015-02-05T00:00:00"/>
    <n v="1"/>
    <s v="Standard Class"/>
    <s v="Other"/>
    <n v="24"/>
    <n v="4867"/>
    <n v="5"/>
    <s v="Golf"/>
    <x v="2"/>
    <s v="Santiago de los Caballeros"/>
    <s v="Santiago Metropolitan Are"/>
    <m/>
    <s v="Dominican Republic"/>
    <s v="Caribbean"/>
    <n v="24"/>
    <s v="Women's Apparel"/>
    <n v="502"/>
    <s v="Nike Men's Dri-FIT Victory Golf Polo"/>
    <n v="50"/>
    <n v="43.678035218757444"/>
    <n v="5"/>
    <n v="2.5"/>
    <n v="250"/>
    <n v="247.5"/>
    <s v="TRANSFER"/>
    <s v="Non Cash Payment"/>
  </r>
  <r>
    <n v="53576"/>
    <d v="2017-02-21T00:00:00"/>
    <n v="3"/>
    <n v="4"/>
    <d v="2017-02-27T00:00:00"/>
    <n v="0"/>
    <s v="Standard Class"/>
    <s v="Other"/>
    <n v="26"/>
    <n v="5301"/>
    <n v="5"/>
    <s v="Golf"/>
    <x v="2"/>
    <s v="Juárez"/>
    <s v="Chihuahua"/>
    <m/>
    <s v="Mexico"/>
    <s v="Central America"/>
    <n v="26"/>
    <s v="Girls' Apparel"/>
    <n v="565"/>
    <s v="adidas Youth Germany Black/Red Away Match Soc"/>
    <n v="70"/>
    <n v="62.759999940857142"/>
    <n v="5"/>
    <n v="3.5"/>
    <n v="350"/>
    <n v="346.5"/>
    <s v="TRANSFER"/>
    <s v="Non Cash Payment"/>
  </r>
  <r>
    <n v="57152"/>
    <d v="2017-04-14T00:00:00"/>
    <n v="6"/>
    <n v="4"/>
    <d v="2017-04-20T00:00:00"/>
    <n v="0"/>
    <s v="Standard Class"/>
    <s v="Other"/>
    <n v="24"/>
    <n v="4784"/>
    <n v="5"/>
    <s v="Golf"/>
    <x v="2"/>
    <s v="Monterrey"/>
    <s v="Nuevo León"/>
    <m/>
    <s v="Mexico"/>
    <s v="Central America"/>
    <n v="24"/>
    <s v="Women's Apparel"/>
    <n v="502"/>
    <s v="Nike Men's Dri-FIT Victory Golf Polo"/>
    <n v="50"/>
    <n v="43.678035218757444"/>
    <n v="5"/>
    <n v="5"/>
    <n v="250"/>
    <n v="245"/>
    <s v="TRANSFER"/>
    <s v="Non Cash Payment"/>
  </r>
  <r>
    <n v="51674"/>
    <d v="2017-01-24T00:00:00"/>
    <n v="3"/>
    <n v="4"/>
    <d v="2017-01-30T00:00:00"/>
    <n v="1"/>
    <s v="Standard Class"/>
    <s v="Other"/>
    <n v="26"/>
    <n v="8348"/>
    <n v="5"/>
    <s v="Golf"/>
    <x v="2"/>
    <s v="Puno"/>
    <s v="Puno"/>
    <m/>
    <s v="Peru"/>
    <s v="South America"/>
    <n v="26"/>
    <s v="Girls' Apparel"/>
    <n v="567"/>
    <s v="adidas Men's Germany Black Crest Away Tee"/>
    <n v="25"/>
    <n v="17.922466723766668"/>
    <n v="5"/>
    <n v="2.5"/>
    <n v="125"/>
    <n v="122.5"/>
    <s v="TRANSFER"/>
    <s v="Non Cash Payment"/>
  </r>
  <r>
    <n v="55336"/>
    <d v="2017-03-18T00:00:00"/>
    <n v="7"/>
    <n v="4"/>
    <d v="2017-03-23T00:00:00"/>
    <n v="0"/>
    <s v="Standard Class"/>
    <s v="Other"/>
    <n v="29"/>
    <n v="7446"/>
    <n v="5"/>
    <s v="Golf"/>
    <x v="2"/>
    <s v="São Paulo"/>
    <s v="São Paulo"/>
    <m/>
    <s v="Brazil"/>
    <s v="South America"/>
    <n v="29"/>
    <s v="Shop By Sport"/>
    <n v="627"/>
    <s v="Under Armour Girls' Toddler Spine Surge Runni"/>
    <n v="39.990001679999999"/>
    <n v="34.198098313835338"/>
    <n v="5"/>
    <n v="4"/>
    <n v="199.9500084"/>
    <n v="195.9500084"/>
    <s v="TRANSFER"/>
    <s v="Non Cash Payment"/>
  </r>
  <r>
    <n v="53810"/>
    <d v="2017-02-24T00:00:00"/>
    <n v="6"/>
    <n v="4"/>
    <d v="2017-03-02T00:00:00"/>
    <n v="1"/>
    <s v="Standard Class"/>
    <s v="Other"/>
    <n v="29"/>
    <n v="11455"/>
    <n v="5"/>
    <s v="Golf"/>
    <x v="2"/>
    <s v="Navegantes"/>
    <s v="Santa Catarina"/>
    <m/>
    <s v="Brazil"/>
    <s v="South America"/>
    <n v="29"/>
    <s v="Shop By Sport"/>
    <n v="627"/>
    <s v="Under Armour Girls' Toddler Spine Surge Runni"/>
    <n v="39.990001679999999"/>
    <n v="34.198098313835338"/>
    <n v="5"/>
    <n v="4"/>
    <n v="199.9500084"/>
    <n v="195.9500084"/>
    <s v="TRANSFER"/>
    <s v="Non Cash Payment"/>
  </r>
  <r>
    <n v="59301"/>
    <d v="2017-05-15T00:00:00"/>
    <n v="2"/>
    <n v="4"/>
    <d v="2017-05-19T00:00:00"/>
    <n v="0"/>
    <s v="Standard Class"/>
    <s v="Other"/>
    <n v="24"/>
    <n v="5364"/>
    <n v="5"/>
    <s v="Golf"/>
    <x v="2"/>
    <s v="Mexico City"/>
    <s v="Federal District"/>
    <m/>
    <s v="Mexico"/>
    <s v="Central America"/>
    <n v="24"/>
    <s v="Women's Apparel"/>
    <n v="502"/>
    <s v="Nike Men's Dri-FIT Victory Golf Polo"/>
    <n v="50"/>
    <n v="43.678035218757444"/>
    <n v="5"/>
    <n v="10"/>
    <n v="250"/>
    <n v="240"/>
    <s v="TRANSFER"/>
    <s v="Non Cash Payment"/>
  </r>
  <r>
    <n v="8410"/>
    <d v="2015-03-05T00:00:00"/>
    <n v="5"/>
    <n v="4"/>
    <d v="2015-03-11T00:00:00"/>
    <n v="1"/>
    <s v="Standard Class"/>
    <s v="Other"/>
    <n v="24"/>
    <n v="259"/>
    <n v="5"/>
    <s v="Golf"/>
    <x v="2"/>
    <s v="Tegucigalpa"/>
    <s v="Francisco Morazán"/>
    <m/>
    <s v="Honduras"/>
    <s v="Central America"/>
    <n v="24"/>
    <s v="Women's Apparel"/>
    <n v="502"/>
    <s v="Nike Men's Dri-FIT Victory Golf Polo"/>
    <n v="50"/>
    <n v="43.678035218757444"/>
    <n v="5"/>
    <n v="10"/>
    <n v="250"/>
    <n v="240"/>
    <s v="TRANSFER"/>
    <s v="Non Cash Payment"/>
  </r>
  <r>
    <n v="8123"/>
    <d v="2015-04-29T00:00:00"/>
    <n v="4"/>
    <n v="4"/>
    <d v="2015-05-05T00:00:00"/>
    <n v="0"/>
    <s v="Standard Class"/>
    <s v="Other"/>
    <n v="24"/>
    <n v="11290"/>
    <n v="5"/>
    <s v="Golf"/>
    <x v="2"/>
    <s v="Tampico"/>
    <s v="Tamaulipas"/>
    <m/>
    <s v="Mexico"/>
    <s v="Central America"/>
    <n v="24"/>
    <s v="Women's Apparel"/>
    <n v="502"/>
    <s v="Nike Men's Dri-FIT Victory Golf Polo"/>
    <n v="50"/>
    <n v="43.678035218757444"/>
    <n v="5"/>
    <n v="10"/>
    <n v="250"/>
    <n v="240"/>
    <s v="TRANSFER"/>
    <s v="Non Cash Payment"/>
  </r>
  <r>
    <n v="60567"/>
    <d v="2017-03-06T00:00:00"/>
    <n v="2"/>
    <n v="4"/>
    <d v="2017-03-10T00:00:00"/>
    <n v="0"/>
    <s v="Standard Class"/>
    <s v="Other"/>
    <n v="24"/>
    <n v="8517"/>
    <n v="5"/>
    <s v="Golf"/>
    <x v="2"/>
    <s v="La Paz"/>
    <s v="La Paz"/>
    <m/>
    <s v="Bolivia"/>
    <s v="South America"/>
    <n v="24"/>
    <s v="Women's Apparel"/>
    <n v="502"/>
    <s v="Nike Men's Dri-FIT Victory Golf Polo"/>
    <n v="50"/>
    <n v="43.678035218757444"/>
    <n v="5"/>
    <n v="12.5"/>
    <n v="250"/>
    <n v="237.5"/>
    <s v="TRANSFER"/>
    <s v="Non Cash Payment"/>
  </r>
  <r>
    <n v="2203"/>
    <d v="2015-02-02T00:00:00"/>
    <n v="2"/>
    <n v="4"/>
    <d v="2015-02-06T00:00:00"/>
    <n v="0"/>
    <s v="Standard Class"/>
    <s v="Other"/>
    <n v="24"/>
    <n v="7701"/>
    <n v="5"/>
    <s v="Golf"/>
    <x v="2"/>
    <s v="Villa Nueva"/>
    <s v="Guatemala"/>
    <m/>
    <s v="Guatemala"/>
    <s v="Central America"/>
    <n v="24"/>
    <s v="Women's Apparel"/>
    <n v="502"/>
    <s v="Nike Men's Dri-FIT Victory Golf Polo"/>
    <n v="50"/>
    <n v="43.678035218757444"/>
    <n v="5"/>
    <n v="13.75"/>
    <n v="250"/>
    <n v="236.25"/>
    <s v="TRANSFER"/>
    <s v="Non Cash Payment"/>
  </r>
  <r>
    <n v="3527"/>
    <d v="2015-02-21T00:00:00"/>
    <n v="7"/>
    <n v="4"/>
    <d v="2015-02-26T00:00:00"/>
    <n v="0"/>
    <s v="Standard Class"/>
    <s v="Other"/>
    <n v="26"/>
    <n v="7407"/>
    <n v="5"/>
    <s v="Golf"/>
    <x v="2"/>
    <s v="Matagalpa"/>
    <s v="Matagalpa"/>
    <m/>
    <s v="Nicaragua"/>
    <s v="Central America"/>
    <n v="26"/>
    <s v="Girls' Apparel"/>
    <n v="572"/>
    <s v="TYR Boys' Team Digi Jammer"/>
    <n v="39.990001679999999"/>
    <n v="30.892751576250003"/>
    <n v="5"/>
    <n v="20"/>
    <n v="199.9500084"/>
    <n v="179.9500084"/>
    <s v="TRANSFER"/>
    <s v="Non Cash Payment"/>
  </r>
  <r>
    <n v="2428"/>
    <d v="2015-05-02T00:00:00"/>
    <n v="7"/>
    <n v="4"/>
    <d v="2015-05-07T00:00:00"/>
    <n v="0"/>
    <s v="Standard Class"/>
    <s v="Other"/>
    <n v="29"/>
    <n v="5965"/>
    <n v="5"/>
    <s v="Golf"/>
    <x v="2"/>
    <s v="Cuscatancingo"/>
    <s v="San Salvador"/>
    <m/>
    <s v="El Salvador"/>
    <s v="Central America"/>
    <n v="29"/>
    <s v="Shop By Sport"/>
    <n v="627"/>
    <s v="Under Armour Girls' Toddler Spine Surge Runni"/>
    <n v="39.990001679999999"/>
    <n v="34.198098313835338"/>
    <n v="5"/>
    <n v="25.989999770000001"/>
    <n v="199.9500084"/>
    <n v="173.96000863"/>
    <s v="TRANSFER"/>
    <s v="Non Cash Payment"/>
  </r>
  <r>
    <n v="55174"/>
    <d v="2017-03-16T00:00:00"/>
    <n v="5"/>
    <n v="4"/>
    <d v="2017-03-22T00:00:00"/>
    <n v="1"/>
    <s v="Standard Class"/>
    <s v="Other"/>
    <n v="24"/>
    <n v="8677"/>
    <n v="5"/>
    <s v="Golf"/>
    <x v="2"/>
    <s v="Mixco"/>
    <s v="Guatemala"/>
    <m/>
    <s v="Guatemala"/>
    <s v="Central America"/>
    <n v="24"/>
    <s v="Women's Apparel"/>
    <n v="502"/>
    <s v="Nike Men's Dri-FIT Victory Golf Polo"/>
    <n v="50"/>
    <n v="43.678035218757444"/>
    <n v="5"/>
    <n v="32.5"/>
    <n v="250"/>
    <n v="217.5"/>
    <s v="TRANSFER"/>
    <s v="Non Cash Payment"/>
  </r>
  <r>
    <n v="57032"/>
    <d v="2017-12-04T00:00:00"/>
    <n v="2"/>
    <n v="4"/>
    <d v="2017-12-08T00:00:00"/>
    <n v="0"/>
    <s v="Standard Class"/>
    <s v="Other"/>
    <n v="24"/>
    <n v="10093"/>
    <n v="5"/>
    <s v="Golf"/>
    <x v="2"/>
    <s v="Americana"/>
    <s v="São Paulo"/>
    <m/>
    <s v="Brazil"/>
    <s v="South America"/>
    <n v="24"/>
    <s v="Women's Apparel"/>
    <n v="502"/>
    <s v="Nike Men's Dri-FIT Victory Golf Polo"/>
    <n v="50"/>
    <n v="43.678035218757444"/>
    <n v="5"/>
    <n v="32.5"/>
    <n v="250"/>
    <n v="217.5"/>
    <s v="TRANSFER"/>
    <s v="Non Cash Payment"/>
  </r>
  <r>
    <n v="10113"/>
    <d v="2015-05-28T00:00:00"/>
    <n v="5"/>
    <n v="4"/>
    <d v="2015-06-03T00:00:00"/>
    <n v="0"/>
    <s v="Standard Class"/>
    <s v="Other"/>
    <n v="24"/>
    <n v="12119"/>
    <n v="5"/>
    <s v="Golf"/>
    <x v="2"/>
    <s v="Indaial"/>
    <s v="Santa Catarina"/>
    <m/>
    <s v="Brazil"/>
    <s v="South America"/>
    <n v="24"/>
    <s v="Women's Apparel"/>
    <n v="502"/>
    <s v="Nike Men's Dri-FIT Victory Golf Polo"/>
    <n v="50"/>
    <n v="43.678035218757444"/>
    <n v="5"/>
    <n v="32.5"/>
    <n v="250"/>
    <n v="217.5"/>
    <s v="TRANSFER"/>
    <s v="Non Cash Payment"/>
  </r>
  <r>
    <n v="52250"/>
    <d v="2017-01-02T00:00:00"/>
    <n v="2"/>
    <n v="4"/>
    <d v="2017-01-06T00:00:00"/>
    <n v="1"/>
    <s v="Standard Class"/>
    <s v="Other"/>
    <n v="24"/>
    <n v="8274"/>
    <n v="5"/>
    <s v="Golf"/>
    <x v="2"/>
    <s v="Tijuana"/>
    <s v="Baja California"/>
    <m/>
    <s v="Mexico"/>
    <s v="Central America"/>
    <n v="24"/>
    <s v="Women's Apparel"/>
    <n v="502"/>
    <s v="Nike Men's Dri-FIT Victory Golf Polo"/>
    <n v="50"/>
    <n v="43.678035218757444"/>
    <n v="5"/>
    <n v="37.5"/>
    <n v="250"/>
    <n v="212.5"/>
    <s v="TRANSFER"/>
    <s v="Non Cash Payment"/>
  </r>
  <r>
    <n v="8906"/>
    <d v="2015-10-05T00:00:00"/>
    <n v="2"/>
    <n v="4"/>
    <d v="2015-10-09T00:00:00"/>
    <n v="0"/>
    <s v="Standard Class"/>
    <s v="Other"/>
    <n v="24"/>
    <n v="2291"/>
    <n v="5"/>
    <s v="Golf"/>
    <x v="2"/>
    <s v="Ciudad del Carmen"/>
    <s v="Campeche"/>
    <m/>
    <s v="Mexico"/>
    <s v="Central America"/>
    <n v="24"/>
    <s v="Women's Apparel"/>
    <n v="502"/>
    <s v="Nike Men's Dri-FIT Victory Golf Polo"/>
    <n v="50"/>
    <n v="43.678035218757444"/>
    <n v="5"/>
    <n v="37.5"/>
    <n v="250"/>
    <n v="212.5"/>
    <s v="TRANSFER"/>
    <s v="Non Cash Payment"/>
  </r>
  <r>
    <n v="1386"/>
    <d v="2015-01-21T00:00:00"/>
    <n v="4"/>
    <n v="4"/>
    <d v="2015-01-27T00:00:00"/>
    <n v="0"/>
    <s v="Standard Class"/>
    <s v="Other"/>
    <n v="29"/>
    <n v="11310"/>
    <n v="5"/>
    <s v="Golf"/>
    <x v="2"/>
    <s v="Santana de Parnaíba"/>
    <s v="São Paulo"/>
    <m/>
    <s v="Brazil"/>
    <s v="South America"/>
    <n v="29"/>
    <s v="Shop By Sport"/>
    <n v="627"/>
    <s v="Under Armour Girls' Toddler Spine Surge Runni"/>
    <n v="39.990001679999999"/>
    <n v="34.198098313835338"/>
    <n v="5"/>
    <n v="29.989999770000001"/>
    <n v="199.9500084"/>
    <n v="169.96000863"/>
    <s v="TRANSFER"/>
    <s v="Non Cash Payment"/>
  </r>
  <r>
    <n v="59226"/>
    <d v="2017-05-14T00:00:00"/>
    <n v="1"/>
    <n v="4"/>
    <d v="2017-05-18T00:00:00"/>
    <n v="0"/>
    <s v="Standard Class"/>
    <s v="Other"/>
    <n v="29"/>
    <n v="155"/>
    <n v="5"/>
    <s v="Golf"/>
    <x v="2"/>
    <s v="Limeira"/>
    <s v="São Paulo"/>
    <m/>
    <s v="Brazil"/>
    <s v="South America"/>
    <n v="29"/>
    <s v="Shop By Sport"/>
    <n v="627"/>
    <s v="Under Armour Girls' Toddler Spine Surge Runni"/>
    <n v="39.990001679999999"/>
    <n v="34.198098313835338"/>
    <n v="5"/>
    <n v="31.989999770000001"/>
    <n v="199.9500084"/>
    <n v="167.96000863"/>
    <s v="TRANSFER"/>
    <s v="Non Cash Payment"/>
  </r>
  <r>
    <n v="8847"/>
    <d v="2015-10-05T00:00:00"/>
    <n v="2"/>
    <n v="4"/>
    <d v="2015-10-09T00:00:00"/>
    <n v="0"/>
    <s v="Standard Class"/>
    <s v="Other"/>
    <n v="24"/>
    <n v="4998"/>
    <n v="5"/>
    <s v="Golf"/>
    <x v="2"/>
    <s v="Valencia"/>
    <s v="Carabobo"/>
    <m/>
    <s v="Venezuela"/>
    <s v="South America"/>
    <n v="24"/>
    <s v="Women's Apparel"/>
    <n v="502"/>
    <s v="Nike Men's Dri-FIT Victory Golf Polo"/>
    <n v="50"/>
    <n v="43.678035218757444"/>
    <n v="5"/>
    <n v="40"/>
    <n v="250"/>
    <n v="210"/>
    <s v="TRANSFER"/>
    <s v="Non Cash Payment"/>
  </r>
  <r>
    <n v="57929"/>
    <d v="2017-04-25T00:00:00"/>
    <n v="3"/>
    <n v="4"/>
    <d v="2017-05-01T00:00:00"/>
    <n v="1"/>
    <s v="Standard Class"/>
    <s v="Other"/>
    <n v="29"/>
    <n v="7720"/>
    <n v="5"/>
    <s v="Golf"/>
    <x v="2"/>
    <s v="Brasília"/>
    <s v="Federal District"/>
    <m/>
    <s v="Brazil"/>
    <s v="South America"/>
    <n v="29"/>
    <s v="Shop By Sport"/>
    <n v="627"/>
    <s v="Under Armour Girls' Toddler Spine Surge Runni"/>
    <n v="39.990001679999999"/>
    <n v="34.198098313835338"/>
    <n v="5"/>
    <n v="35.990001679999999"/>
    <n v="199.9500084"/>
    <n v="163.96000672"/>
    <s v="TRANSFER"/>
    <s v="Non Cash Payment"/>
  </r>
  <r>
    <n v="53505"/>
    <d v="2017-02-20T00:00:00"/>
    <n v="2"/>
    <n v="4"/>
    <d v="2017-02-24T00:00:00"/>
    <n v="1"/>
    <s v="Standard Class"/>
    <s v="Other"/>
    <n v="24"/>
    <n v="3099"/>
    <n v="5"/>
    <s v="Golf"/>
    <x v="2"/>
    <s v="Querétaro"/>
    <s v="Querétaro"/>
    <m/>
    <s v="Mexico"/>
    <s v="Central America"/>
    <n v="24"/>
    <s v="Women's Apparel"/>
    <n v="502"/>
    <s v="Nike Men's Dri-FIT Victory Golf Polo"/>
    <n v="50"/>
    <n v="43.678035218757444"/>
    <n v="5"/>
    <n v="50"/>
    <n v="250"/>
    <n v="200"/>
    <s v="TRANSFER"/>
    <s v="Non Cash Payment"/>
  </r>
  <r>
    <n v="55636"/>
    <d v="2017-03-23T00:00:00"/>
    <n v="5"/>
    <n v="4"/>
    <d v="2017-03-29T00:00:00"/>
    <n v="0"/>
    <s v="Standard Class"/>
    <s v="Other"/>
    <n v="26"/>
    <n v="5011"/>
    <n v="5"/>
    <s v="Golf"/>
    <x v="2"/>
    <s v="Santiago de Chile"/>
    <s v="Santiago Metropolitan Are"/>
    <m/>
    <s v="Chile"/>
    <s v="South America"/>
    <n v="26"/>
    <s v="Girls' Apparel"/>
    <n v="565"/>
    <s v="adidas Youth Germany Black/Red Away Match Soc"/>
    <n v="70"/>
    <n v="62.759999940857142"/>
    <n v="5"/>
    <n v="70"/>
    <n v="350"/>
    <n v="280"/>
    <s v="TRANSFER"/>
    <s v="Non Cash Payment"/>
  </r>
  <r>
    <n v="57128"/>
    <d v="2017-04-13T00:00:00"/>
    <n v="5"/>
    <n v="4"/>
    <d v="2017-04-19T00:00:00"/>
    <n v="0"/>
    <s v="Standard Class"/>
    <s v="Other"/>
    <n v="37"/>
    <n v="2643"/>
    <n v="6"/>
    <s v="Outdoors"/>
    <x v="2"/>
    <s v="Tegucigalpa"/>
    <s v="Francisco Morazán"/>
    <m/>
    <s v="Honduras"/>
    <s v="Central America"/>
    <n v="37"/>
    <s v="Electronics"/>
    <n v="818"/>
    <s v="Titleist Pro V1x Golf Balls"/>
    <n v="47.990001679999999"/>
    <n v="51.274287170714288"/>
    <n v="5"/>
    <n v="0"/>
    <n v="239.9500084"/>
    <n v="239.9500084"/>
    <s v="TRANSFER"/>
    <s v="Non Cash Payment"/>
  </r>
  <r>
    <n v="8728"/>
    <d v="2015-08-05T00:00:00"/>
    <n v="4"/>
    <n v="4"/>
    <d v="2015-08-11T00:00:00"/>
    <n v="0"/>
    <s v="Standard Class"/>
    <s v="Other"/>
    <n v="40"/>
    <n v="9501"/>
    <n v="6"/>
    <s v="Outdoors"/>
    <x v="2"/>
    <s v="Macapá"/>
    <s v="Amapá"/>
    <m/>
    <s v="Brazil"/>
    <s v="South America"/>
    <n v="40"/>
    <s v="Accessories"/>
    <n v="897"/>
    <s v="Team Golf New England Patriots Putter Grip"/>
    <n v="24.989999770000001"/>
    <n v="31.600000078500003"/>
    <n v="5"/>
    <n v="2.5"/>
    <n v="124.94999885"/>
    <n v="122.44999885"/>
    <s v="TRANSFER"/>
    <s v="Non Cash Payment"/>
  </r>
  <r>
    <n v="1105"/>
    <d v="2015-01-17T00:00:00"/>
    <n v="7"/>
    <n v="4"/>
    <d v="2015-01-22T00:00:00"/>
    <n v="1"/>
    <s v="Standard Class"/>
    <s v="Other"/>
    <n v="37"/>
    <n v="9760"/>
    <n v="6"/>
    <s v="Outdoors"/>
    <x v="2"/>
    <s v="Portmore"/>
    <s v="Santa Catarina"/>
    <m/>
    <s v="Jamaica"/>
    <s v="Caribbean"/>
    <n v="37"/>
    <s v="Electronics"/>
    <n v="818"/>
    <s v="Titleist Pro V1x Golf Balls"/>
    <n v="47.990001679999999"/>
    <n v="51.274287170714288"/>
    <n v="5"/>
    <n v="9.6000003809999992"/>
    <n v="239.9500084"/>
    <n v="230.350008019"/>
    <s v="TRANSFER"/>
    <s v="Non Cash Payment"/>
  </r>
  <r>
    <n v="1797"/>
    <d v="2015-01-27T00:00:00"/>
    <n v="3"/>
    <n v="4"/>
    <d v="2015-02-02T00:00:00"/>
    <n v="0"/>
    <s v="Standard Class"/>
    <s v="Other"/>
    <n v="40"/>
    <n v="11793"/>
    <n v="6"/>
    <s v="Outdoors"/>
    <x v="2"/>
    <s v="Tijuana"/>
    <s v="Baja California"/>
    <m/>
    <s v="Mexico"/>
    <s v="Central America"/>
    <n v="40"/>
    <s v="Accessories"/>
    <n v="886"/>
    <s v="Team Golf San Francisco Giants Putter Grip"/>
    <n v="24.989999770000001"/>
    <n v="18.459749817000002"/>
    <n v="5"/>
    <n v="6.8699998860000004"/>
    <n v="124.94999885"/>
    <n v="118.079998964"/>
    <s v="TRANSFER"/>
    <s v="Non Cash Payment"/>
  </r>
  <r>
    <n v="1634"/>
    <d v="2015-01-24T00:00:00"/>
    <n v="7"/>
    <n v="4"/>
    <d v="2015-01-29T00:00:00"/>
    <n v="1"/>
    <s v="Standard Class"/>
    <s v="Other"/>
    <n v="40"/>
    <n v="7273"/>
    <n v="6"/>
    <s v="Outdoors"/>
    <x v="2"/>
    <s v="San Salvador"/>
    <s v="San Salvador"/>
    <m/>
    <s v="El Salvador"/>
    <s v="Central America"/>
    <n v="40"/>
    <s v="Accessories"/>
    <n v="905"/>
    <s v="Team Golf Texas Longhorns Putter Grip"/>
    <n v="24.989999770000001"/>
    <n v="20.52742837007143"/>
    <n v="5"/>
    <n v="11.25"/>
    <n v="124.94999885"/>
    <n v="113.69999885"/>
    <s v="TRANSFER"/>
    <s v="Non Cash Payment"/>
  </r>
  <r>
    <n v="53576"/>
    <d v="2017-02-21T00:00:00"/>
    <n v="3"/>
    <n v="4"/>
    <d v="2017-02-27T00:00:00"/>
    <n v="0"/>
    <s v="Standard Class"/>
    <s v="Other"/>
    <n v="41"/>
    <n v="5301"/>
    <n v="6"/>
    <s v="Outdoors"/>
    <x v="2"/>
    <s v="Juárez"/>
    <s v="Chihuahua"/>
    <m/>
    <s v="Mexico"/>
    <s v="Central America"/>
    <n v="41"/>
    <s v="Trade-In"/>
    <n v="924"/>
    <s v="Glove It Urban Brick Golf Towel"/>
    <n v="15.989999770000001"/>
    <n v="16.143866608000003"/>
    <n v="5"/>
    <n v="8"/>
    <n v="79.94999885"/>
    <n v="71.94999885"/>
    <s v="TRANSFER"/>
    <s v="Non Cash Payment"/>
  </r>
  <r>
    <n v="10113"/>
    <d v="2015-05-28T00:00:00"/>
    <n v="5"/>
    <n v="4"/>
    <d v="2015-06-03T00:00:00"/>
    <n v="0"/>
    <s v="Standard Class"/>
    <s v="Other"/>
    <n v="40"/>
    <n v="12119"/>
    <n v="6"/>
    <s v="Outdoors"/>
    <x v="2"/>
    <s v="Indaial"/>
    <s v="Santa Catarina"/>
    <m/>
    <s v="Brazil"/>
    <s v="South America"/>
    <n v="40"/>
    <s v="Accessories"/>
    <n v="893"/>
    <s v="Team Golf Pittsburgh Steelers Putter Grip"/>
    <n v="24.989999770000001"/>
    <n v="19.858499913833334"/>
    <n v="5"/>
    <n v="19.989999770000001"/>
    <n v="124.94999885"/>
    <n v="104.95999908"/>
    <s v="TRANSFER"/>
    <s v="Non Cash Payment"/>
  </r>
  <r>
    <n v="6176"/>
    <d v="2015-01-04T00:00:00"/>
    <n v="1"/>
    <n v="4"/>
    <d v="2015-01-08T00:00:00"/>
    <n v="0"/>
    <s v="Standard Class"/>
    <s v="Other"/>
    <n v="17"/>
    <n v="3329"/>
    <n v="4"/>
    <s v="Apparel"/>
    <x v="2"/>
    <s v="Saltillo"/>
    <s v="Coahuila"/>
    <m/>
    <s v="Mexico"/>
    <s v="Central America"/>
    <n v="17"/>
    <s v="Cleats"/>
    <n v="365"/>
    <s v="Perfect Fitness Perfect Rip Deck"/>
    <n v="59.990001679999999"/>
    <n v="54.488929209402009"/>
    <n v="5"/>
    <n v="15"/>
    <n v="299.9500084"/>
    <n v="284.9500084"/>
    <s v="TRANSFER"/>
    <s v="Non Cash Payment"/>
  </r>
  <r>
    <n v="60460"/>
    <d v="2017-01-06T00:00:00"/>
    <n v="6"/>
    <n v="4"/>
    <d v="2017-01-12T00:00:00"/>
    <n v="0"/>
    <s v="Standard Class"/>
    <s v="Other"/>
    <n v="17"/>
    <n v="9429"/>
    <n v="4"/>
    <s v="Apparel"/>
    <x v="2"/>
    <s v="Camagüey"/>
    <s v="Camagüey"/>
    <m/>
    <s v="Cuba"/>
    <s v="Caribbean"/>
    <n v="17"/>
    <s v="Cleats"/>
    <n v="365"/>
    <s v="Perfect Fitness Perfect Rip Deck"/>
    <n v="59.990001679999999"/>
    <n v="54.488929209402009"/>
    <n v="5"/>
    <n v="27"/>
    <n v="299.9500084"/>
    <n v="272.9500084"/>
    <s v="TRANSFER"/>
    <s v="Non Cash Payment"/>
  </r>
  <r>
    <n v="580"/>
    <d v="2015-09-01T00:00:00"/>
    <n v="3"/>
    <n v="4"/>
    <d v="2015-09-07T00:00:00"/>
    <n v="0"/>
    <s v="Standard Class"/>
    <s v="Other"/>
    <n v="17"/>
    <n v="8677"/>
    <n v="4"/>
    <s v="Apparel"/>
    <x v="2"/>
    <s v="Mejicanos"/>
    <s v="San Salvador"/>
    <m/>
    <s v="El Salvador"/>
    <s v="Central America"/>
    <n v="17"/>
    <s v="Cleats"/>
    <n v="365"/>
    <s v="Perfect Fitness Perfect Rip Deck"/>
    <n v="59.990001679999999"/>
    <n v="54.488929209402009"/>
    <n v="5"/>
    <n v="30"/>
    <n v="299.9500084"/>
    <n v="269.9500084"/>
    <s v="TRANSFER"/>
    <s v="Non Cash Payment"/>
  </r>
  <r>
    <n v="56244"/>
    <d v="2017-01-04T00:00:00"/>
    <n v="4"/>
    <n v="4"/>
    <d v="2017-01-10T00:00:00"/>
    <n v="0"/>
    <s v="Standard Class"/>
    <s v="Other"/>
    <n v="17"/>
    <n v="437"/>
    <n v="4"/>
    <s v="Apparel"/>
    <x v="2"/>
    <s v="Guantánamo"/>
    <s v="Guantánamo"/>
    <m/>
    <s v="Cuba"/>
    <s v="Caribbean"/>
    <n v="17"/>
    <s v="Cleats"/>
    <n v="365"/>
    <s v="Perfect Fitness Perfect Rip Deck"/>
    <n v="59.990001679999999"/>
    <n v="54.488929209402009"/>
    <n v="5"/>
    <n v="44.990001679999999"/>
    <n v="299.9500084"/>
    <n v="254.96000672"/>
    <s v="TRANSFER"/>
    <s v="Non Cash Payment"/>
  </r>
  <r>
    <n v="6522"/>
    <d v="2015-06-04T00:00:00"/>
    <n v="5"/>
    <n v="4"/>
    <d v="2015-06-10T00:00:00"/>
    <n v="0"/>
    <s v="Standard Class"/>
    <s v="Other"/>
    <n v="17"/>
    <n v="2538"/>
    <n v="4"/>
    <s v="Apparel"/>
    <x v="2"/>
    <s v="Cartago"/>
    <s v="Valle del Cauca"/>
    <m/>
    <s v="Colombia"/>
    <s v="South America"/>
    <n v="17"/>
    <s v="Cleats"/>
    <n v="365"/>
    <s v="Perfect Fitness Perfect Rip Deck"/>
    <n v="59.990001679999999"/>
    <n v="54.488929209402009"/>
    <n v="5"/>
    <n v="53.990001679999999"/>
    <n v="299.9500084"/>
    <n v="245.96000672"/>
    <s v="TRANSFER"/>
    <s v="Non Cash Payment"/>
  </r>
  <r>
    <n v="58298"/>
    <d v="2017-01-05T00:00:00"/>
    <n v="5"/>
    <n v="4"/>
    <d v="2017-01-11T00:00:00"/>
    <n v="0"/>
    <s v="Standard Class"/>
    <s v="Other"/>
    <n v="17"/>
    <n v="4280"/>
    <n v="4"/>
    <s v="Apparel"/>
    <x v="2"/>
    <s v="Arequipa"/>
    <s v="Arequipa"/>
    <m/>
    <s v="Peru"/>
    <s v="South America"/>
    <n v="17"/>
    <s v="Cleats"/>
    <n v="365"/>
    <s v="Perfect Fitness Perfect Rip Deck"/>
    <n v="59.990001679999999"/>
    <n v="54.488929209402009"/>
    <n v="5"/>
    <n v="74.989997860000003"/>
    <n v="299.9500084"/>
    <n v="224.96001053999998"/>
    <s v="TRANSFER"/>
    <s v="Non Cash Payment"/>
  </r>
  <r>
    <n v="3625"/>
    <d v="2015-02-22T00:00:00"/>
    <n v="1"/>
    <n v="4"/>
    <d v="2015-02-26T00:00:00"/>
    <n v="0"/>
    <s v="Standard Class"/>
    <s v="Other"/>
    <n v="29"/>
    <n v="2813"/>
    <n v="5"/>
    <s v="Golf"/>
    <x v="2"/>
    <s v="Atlixco"/>
    <s v="Puebla"/>
    <m/>
    <s v="Mexico"/>
    <s v="Central America"/>
    <n v="29"/>
    <s v="Shop By Sport"/>
    <n v="627"/>
    <s v="Under Armour Girls' Toddler Spine Surge Runni"/>
    <n v="39.990001679999999"/>
    <n v="34.198098313835338"/>
    <n v="5"/>
    <n v="6"/>
    <n v="199.9500084"/>
    <n v="193.9500084"/>
    <s v="TRANSFER"/>
    <s v="Non Cash Payment"/>
  </r>
  <r>
    <n v="52321"/>
    <d v="2017-02-02T00:00:00"/>
    <n v="5"/>
    <n v="4"/>
    <d v="2017-02-08T00:00:00"/>
    <n v="0"/>
    <s v="Standard Class"/>
    <s v="Other"/>
    <n v="24"/>
    <n v="4249"/>
    <n v="5"/>
    <s v="Golf"/>
    <x v="2"/>
    <s v="Santo Domingo"/>
    <s v="Santo Domingo"/>
    <m/>
    <s v="Dominican Republic"/>
    <s v="Caribbean"/>
    <n v="24"/>
    <s v="Women's Apparel"/>
    <n v="502"/>
    <s v="Nike Men's Dri-FIT Victory Golf Polo"/>
    <n v="50"/>
    <n v="43.678035218757444"/>
    <n v="5"/>
    <n v="10"/>
    <n v="250"/>
    <n v="240"/>
    <s v="TRANSFER"/>
    <s v="Non Cash Payment"/>
  </r>
  <r>
    <n v="58896"/>
    <d v="2017-09-05T00:00:00"/>
    <n v="3"/>
    <n v="4"/>
    <d v="2017-09-11T00:00:00"/>
    <n v="0"/>
    <s v="Standard Class"/>
    <s v="Other"/>
    <n v="24"/>
    <n v="9697"/>
    <n v="5"/>
    <s v="Golf"/>
    <x v="2"/>
    <s v="Santo Domingo"/>
    <s v="Santo Domingo"/>
    <m/>
    <s v="Dominican Republic"/>
    <s v="Caribbean"/>
    <n v="24"/>
    <s v="Women's Apparel"/>
    <n v="502"/>
    <s v="Nike Men's Dri-FIT Victory Golf Polo"/>
    <n v="50"/>
    <n v="43.678035218757444"/>
    <n v="5"/>
    <n v="25"/>
    <n v="250"/>
    <n v="225"/>
    <s v="TRANSFER"/>
    <s v="Non Cash Payment"/>
  </r>
  <r>
    <n v="5919"/>
    <d v="2015-03-28T00:00:00"/>
    <n v="7"/>
    <n v="4"/>
    <d v="2015-04-02T00:00:00"/>
    <n v="0"/>
    <s v="Standard Class"/>
    <s v="Other"/>
    <n v="26"/>
    <n v="6306"/>
    <n v="5"/>
    <s v="Golf"/>
    <x v="2"/>
    <s v="Rio Branco"/>
    <s v="Acre"/>
    <m/>
    <s v="Brazil"/>
    <s v="South America"/>
    <n v="26"/>
    <s v="Girls' Apparel"/>
    <n v="565"/>
    <s v="adidas Youth Germany Black/Red Away Match Soc"/>
    <n v="70"/>
    <n v="62.759999940857142"/>
    <n v="5"/>
    <n v="35"/>
    <n v="350"/>
    <n v="315"/>
    <s v="TRANSFER"/>
    <s v="Non Cash Payment"/>
  </r>
  <r>
    <n v="52772"/>
    <d v="2017-09-02T00:00:00"/>
    <n v="7"/>
    <n v="4"/>
    <d v="2017-09-07T00:00:00"/>
    <n v="0"/>
    <s v="Standard Class"/>
    <s v="Other"/>
    <n v="24"/>
    <n v="27"/>
    <n v="5"/>
    <s v="Golf"/>
    <x v="2"/>
    <s v="Ayacucho"/>
    <s v="Ayacucho"/>
    <m/>
    <s v="Peru"/>
    <s v="South America"/>
    <n v="24"/>
    <s v="Women's Apparel"/>
    <n v="502"/>
    <s v="Nike Men's Dri-FIT Victory Golf Polo"/>
    <n v="50"/>
    <n v="43.678035218757444"/>
    <n v="5"/>
    <n v="30"/>
    <n v="250"/>
    <n v="220"/>
    <s v="TRANSFER"/>
    <s v="Non Cash Payment"/>
  </r>
  <r>
    <n v="9063"/>
    <d v="2015-05-13T00:00:00"/>
    <n v="4"/>
    <n v="4"/>
    <d v="2015-05-19T00:00:00"/>
    <n v="0"/>
    <s v="Standard Class"/>
    <s v="Other"/>
    <n v="26"/>
    <n v="5274"/>
    <n v="5"/>
    <s v="Golf"/>
    <x v="2"/>
    <s v="Mixco"/>
    <s v="Guatemala"/>
    <m/>
    <s v="Guatemala"/>
    <s v="Central America"/>
    <n v="26"/>
    <s v="Girls' Apparel"/>
    <n v="564"/>
    <s v="Nike Men's Deutschland Weltmeister Winners Bl"/>
    <n v="30"/>
    <n v="45.158749390000004"/>
    <n v="5"/>
    <n v="27"/>
    <n v="150"/>
    <n v="123"/>
    <s v="TRANSFER"/>
    <s v="Non Cash Payment"/>
  </r>
  <r>
    <n v="61419"/>
    <d v="2017-06-15T00:00:00"/>
    <n v="5"/>
    <n v="4"/>
    <d v="2017-06-21T00:00:00"/>
    <n v="0"/>
    <s v="Standard Class"/>
    <s v="Other"/>
    <n v="24"/>
    <n v="11273"/>
    <n v="5"/>
    <s v="Golf"/>
    <x v="2"/>
    <s v="Vassouras"/>
    <s v="Rio de Janeiro"/>
    <m/>
    <s v="Brazil"/>
    <s v="South America"/>
    <n v="24"/>
    <s v="Women's Apparel"/>
    <n v="502"/>
    <s v="Nike Men's Dri-FIT Victory Golf Polo"/>
    <n v="50"/>
    <n v="43.678035218757444"/>
    <n v="5"/>
    <n v="50"/>
    <n v="250"/>
    <n v="200"/>
    <s v="TRANSFER"/>
    <s v="Non Cash Payment"/>
  </r>
  <r>
    <n v="5919"/>
    <d v="2015-03-28T00:00:00"/>
    <n v="7"/>
    <n v="4"/>
    <d v="2015-04-02T00:00:00"/>
    <n v="0"/>
    <s v="Standard Class"/>
    <s v="Other"/>
    <n v="29"/>
    <n v="6306"/>
    <n v="5"/>
    <s v="Golf"/>
    <x v="2"/>
    <s v="Rio Branco"/>
    <s v="Acre"/>
    <m/>
    <s v="Brazil"/>
    <s v="South America"/>
    <n v="29"/>
    <s v="Shop By Sport"/>
    <n v="627"/>
    <s v="Under Armour Girls' Toddler Spine Surge Runni"/>
    <n v="39.990001679999999"/>
    <n v="34.198098313835338"/>
    <n v="5"/>
    <n v="49.990001679999999"/>
    <n v="199.9500084"/>
    <n v="149.96000672"/>
    <s v="TRANSFER"/>
    <s v="Non Cash Payment"/>
  </r>
  <r>
    <n v="906"/>
    <d v="2015-01-14T00:00:00"/>
    <n v="4"/>
    <n v="4"/>
    <d v="2015-01-20T00:00:00"/>
    <n v="0"/>
    <s v="Standard Class"/>
    <s v="Other"/>
    <n v="40"/>
    <n v="7141"/>
    <n v="6"/>
    <s v="Outdoors"/>
    <x v="2"/>
    <s v="Santiago de Chile"/>
    <s v="Santiago Metropolitan Are"/>
    <m/>
    <s v="Chile"/>
    <s v="South America"/>
    <n v="40"/>
    <s v="Accessories"/>
    <n v="886"/>
    <s v="Team Golf San Francisco Giants Putter Grip"/>
    <n v="24.989999770000001"/>
    <n v="18.459749817000002"/>
    <n v="2"/>
    <n v="8.5"/>
    <n v="49.979999540000001"/>
    <n v="41.479999540000001"/>
    <s v="TRANSFER"/>
    <s v="Non Cash Payment"/>
  </r>
  <r>
    <n v="5479"/>
    <d v="2015-03-21T00:00:00"/>
    <n v="7"/>
    <n v="4"/>
    <d v="2015-03-26T00:00:00"/>
    <n v="1"/>
    <s v="Standard Class"/>
    <s v="Other"/>
    <n v="41"/>
    <n v="6172"/>
    <n v="6"/>
    <s v="Outdoors"/>
    <x v="2"/>
    <s v="Nueva Gerona"/>
    <s v="Isle of Youth"/>
    <m/>
    <s v="Cuba"/>
    <s v="Caribbean"/>
    <n v="41"/>
    <s v="Trade-In"/>
    <n v="926"/>
    <s v="Glove It Imperial Golf Towel"/>
    <n v="15.989999770000001"/>
    <n v="12.230249713200003"/>
    <n v="2"/>
    <n v="5.7600002290000001"/>
    <n v="31.979999540000001"/>
    <n v="26.219999311000002"/>
    <s v="TRANSFER"/>
    <s v="Non Cash Payment"/>
  </r>
  <r>
    <n v="51396"/>
    <d v="2017-01-20T00:00:00"/>
    <n v="6"/>
    <n v="4"/>
    <d v="2017-01-26T00:00:00"/>
    <n v="0"/>
    <s v="Standard Class"/>
    <s v="Other"/>
    <n v="37"/>
    <n v="2741"/>
    <n v="6"/>
    <s v="Outdoors"/>
    <x v="2"/>
    <s v="Mexico City"/>
    <s v="Federal District"/>
    <m/>
    <s v="Mexico"/>
    <s v="Central America"/>
    <n v="37"/>
    <s v="Electronics"/>
    <n v="828"/>
    <s v="Bridgestone e6 Straight Distance NFL San Dieg"/>
    <n v="31.989999770000001"/>
    <n v="24.284221986666665"/>
    <n v="2"/>
    <n v="12.80000019"/>
    <n v="63.979999540000001"/>
    <n v="51.179999350000003"/>
    <s v="TRANSFER"/>
    <s v="Non Cash Payment"/>
  </r>
  <r>
    <n v="10116"/>
    <d v="2015-05-28T00:00:00"/>
    <n v="5"/>
    <n v="4"/>
    <d v="2015-06-03T00:00:00"/>
    <n v="0"/>
    <s v="Standard Class"/>
    <s v="Other"/>
    <n v="9"/>
    <n v="1180"/>
    <n v="3"/>
    <s v="Footwear"/>
    <x v="2"/>
    <s v="Registro"/>
    <s v="São Paulo"/>
    <m/>
    <s v="Brazil"/>
    <s v="South America"/>
    <n v="9"/>
    <s v="Cardio Equipment"/>
    <n v="191"/>
    <s v="Nike Men's Free 5.0+ Running Shoe"/>
    <n v="99.989997860000003"/>
    <n v="95.114003926871064"/>
    <n v="2"/>
    <n v="10"/>
    <n v="199.97999572000001"/>
    <n v="189.97999572000001"/>
    <s v="TRANSFER"/>
    <s v="Non Cash Payment"/>
  </r>
  <r>
    <n v="1756"/>
    <d v="2015-01-26T00:00:00"/>
    <n v="2"/>
    <n v="4"/>
    <d v="2015-01-30T00:00:00"/>
    <n v="0"/>
    <s v="Standard Class"/>
    <s v="Other"/>
    <n v="9"/>
    <n v="6875"/>
    <n v="3"/>
    <s v="Footwear"/>
    <x v="2"/>
    <s v="San Pedro Sula"/>
    <s v="Cortés"/>
    <m/>
    <s v="Honduras"/>
    <s v="Central America"/>
    <n v="9"/>
    <s v="Cardio Equipment"/>
    <n v="191"/>
    <s v="Nike Men's Free 5.0+ Running Shoe"/>
    <n v="99.989997860000003"/>
    <n v="95.114003926871064"/>
    <n v="2"/>
    <n v="14"/>
    <n v="199.97999572000001"/>
    <n v="185.97999572000001"/>
    <s v="TRANSFER"/>
    <s v="Non Cash Payment"/>
  </r>
  <r>
    <n v="10014"/>
    <d v="2015-05-27T00:00:00"/>
    <n v="4"/>
    <n v="4"/>
    <d v="2015-06-02T00:00:00"/>
    <n v="0"/>
    <s v="Standard Class"/>
    <s v="Other"/>
    <n v="9"/>
    <n v="10864"/>
    <n v="3"/>
    <s v="Footwear"/>
    <x v="2"/>
    <s v="Presidente Dutra"/>
    <s v="Mara"/>
    <m/>
    <s v="Brazil"/>
    <s v="South America"/>
    <n v="9"/>
    <s v="Cardio Equipment"/>
    <n v="191"/>
    <s v="Nike Men's Free 5.0+ Running Shoe"/>
    <n v="99.989997860000003"/>
    <n v="95.114003926871064"/>
    <n v="2"/>
    <n v="26"/>
    <n v="199.97999572000001"/>
    <n v="173.97999572000001"/>
    <s v="TRANSFER"/>
    <s v="Non Cash Payment"/>
  </r>
  <r>
    <n v="1991"/>
    <d v="2015-01-30T00:00:00"/>
    <n v="6"/>
    <n v="4"/>
    <d v="2015-02-05T00:00:00"/>
    <n v="0"/>
    <s v="Standard Class"/>
    <s v="Other"/>
    <n v="9"/>
    <n v="242"/>
    <n v="3"/>
    <s v="Footwear"/>
    <x v="2"/>
    <s v="Tegucigalpa"/>
    <s v="Francisco Morazán"/>
    <m/>
    <s v="Honduras"/>
    <s v="Central America"/>
    <n v="9"/>
    <s v="Cardio Equipment"/>
    <n v="191"/>
    <s v="Nike Men's Free 5.0+ Running Shoe"/>
    <n v="99.989997860000003"/>
    <n v="95.114003926871064"/>
    <n v="2"/>
    <n v="32"/>
    <n v="199.97999572000001"/>
    <n v="167.97999572000001"/>
    <s v="TRANSFER"/>
    <s v="Non Cash Payment"/>
  </r>
  <r>
    <n v="52533"/>
    <d v="2017-05-02T00:00:00"/>
    <n v="3"/>
    <n v="4"/>
    <d v="2017-05-08T00:00:00"/>
    <n v="0"/>
    <s v="Standard Class"/>
    <s v="Other"/>
    <n v="17"/>
    <n v="9002"/>
    <n v="4"/>
    <s v="Apparel"/>
    <x v="2"/>
    <s v="Villa Canales"/>
    <s v="Guatemala"/>
    <m/>
    <s v="Guatemala"/>
    <s v="Central America"/>
    <n v="17"/>
    <s v="Cleats"/>
    <n v="365"/>
    <s v="Perfect Fitness Perfect Rip Deck"/>
    <n v="59.990001679999999"/>
    <n v="54.488929209402009"/>
    <n v="2"/>
    <n v="14.399999619999999"/>
    <n v="119.98000336"/>
    <n v="105.58000374"/>
    <s v="TRANSFER"/>
    <s v="Non Cash Payment"/>
  </r>
  <r>
    <n v="52533"/>
    <d v="2017-05-02T00:00:00"/>
    <n v="3"/>
    <n v="4"/>
    <d v="2017-05-08T00:00:00"/>
    <n v="0"/>
    <s v="Standard Class"/>
    <s v="Other"/>
    <n v="17"/>
    <n v="9002"/>
    <n v="4"/>
    <s v="Apparel"/>
    <x v="2"/>
    <s v="Villa Canales"/>
    <s v="Guatemala"/>
    <m/>
    <s v="Guatemala"/>
    <s v="Central America"/>
    <n v="17"/>
    <s v="Cleats"/>
    <n v="365"/>
    <s v="Perfect Fitness Perfect Rip Deck"/>
    <n v="59.990001679999999"/>
    <n v="54.488929209402009"/>
    <n v="2"/>
    <n v="15.600000380000001"/>
    <n v="119.98000336"/>
    <n v="104.38000298"/>
    <s v="TRANSFER"/>
    <s v="Non Cash Payment"/>
  </r>
  <r>
    <n v="2332"/>
    <d v="2015-04-02T00:00:00"/>
    <n v="5"/>
    <n v="4"/>
    <d v="2015-04-08T00:00:00"/>
    <n v="0"/>
    <s v="Standard Class"/>
    <s v="Other"/>
    <n v="17"/>
    <n v="9145"/>
    <n v="4"/>
    <s v="Apparel"/>
    <x v="2"/>
    <s v="Jiutepec"/>
    <s v="Morelos"/>
    <m/>
    <s v="Mexico"/>
    <s v="Central America"/>
    <n v="17"/>
    <s v="Cleats"/>
    <n v="365"/>
    <s v="Perfect Fitness Perfect Rip Deck"/>
    <n v="59.990001679999999"/>
    <n v="54.488929209402009"/>
    <n v="2"/>
    <n v="15.600000380000001"/>
    <n v="119.98000336"/>
    <n v="104.38000298"/>
    <s v="TRANSFER"/>
    <s v="Non Cash Payment"/>
  </r>
  <r>
    <n v="10276"/>
    <d v="2015-05-30T00:00:00"/>
    <n v="7"/>
    <n v="4"/>
    <d v="2015-06-04T00:00:00"/>
    <n v="0"/>
    <s v="Standard Class"/>
    <s v="Other"/>
    <n v="24"/>
    <n v="7887"/>
    <n v="5"/>
    <s v="Golf"/>
    <x v="2"/>
    <s v="Brumado"/>
    <s v="Bahía"/>
    <m/>
    <s v="Brazil"/>
    <s v="South America"/>
    <n v="24"/>
    <s v="Women's Apparel"/>
    <n v="502"/>
    <s v="Nike Men's Dri-FIT Victory Golf Polo"/>
    <n v="50"/>
    <n v="43.678035218757444"/>
    <n v="2"/>
    <n v="1"/>
    <n v="100"/>
    <n v="99"/>
    <s v="TRANSFER"/>
    <s v="Non Cash Payment"/>
  </r>
  <r>
    <n v="2911"/>
    <d v="2015-12-02T00:00:00"/>
    <n v="4"/>
    <n v="4"/>
    <d v="2015-12-08T00:00:00"/>
    <n v="0"/>
    <s v="Standard Class"/>
    <s v="Other"/>
    <n v="24"/>
    <n v="2817"/>
    <n v="5"/>
    <s v="Golf"/>
    <x v="2"/>
    <s v="Teresópolis"/>
    <s v="Rio de Janeiro"/>
    <m/>
    <s v="Brazil"/>
    <s v="South America"/>
    <n v="24"/>
    <s v="Women's Apparel"/>
    <n v="502"/>
    <s v="Nike Men's Dri-FIT Victory Golf Polo"/>
    <n v="50"/>
    <n v="43.678035218757444"/>
    <n v="2"/>
    <n v="2"/>
    <n v="100"/>
    <n v="98"/>
    <s v="TRANSFER"/>
    <s v="Non Cash Payment"/>
  </r>
  <r>
    <n v="53568"/>
    <d v="2017-02-20T00:00:00"/>
    <n v="2"/>
    <n v="4"/>
    <d v="2017-02-24T00:00:00"/>
    <n v="0"/>
    <s v="Standard Class"/>
    <s v="Other"/>
    <n v="29"/>
    <n v="2013"/>
    <n v="5"/>
    <s v="Golf"/>
    <x v="2"/>
    <s v="Guarulhos"/>
    <s v="São Paulo"/>
    <m/>
    <s v="Brazil"/>
    <s v="South America"/>
    <n v="29"/>
    <s v="Shop By Sport"/>
    <n v="627"/>
    <s v="Under Armour Girls' Toddler Spine Surge Runni"/>
    <n v="39.990001679999999"/>
    <n v="34.198098313835338"/>
    <n v="2"/>
    <n v="4"/>
    <n v="79.980003359999998"/>
    <n v="75.980003359999998"/>
    <s v="TRANSFER"/>
    <s v="Non Cash Payment"/>
  </r>
  <r>
    <n v="53568"/>
    <d v="2017-02-20T00:00:00"/>
    <n v="2"/>
    <n v="4"/>
    <d v="2017-02-24T00:00:00"/>
    <n v="0"/>
    <s v="Standard Class"/>
    <s v="Other"/>
    <n v="24"/>
    <n v="2013"/>
    <n v="5"/>
    <s v="Golf"/>
    <x v="2"/>
    <s v="Guarulhos"/>
    <s v="São Paulo"/>
    <m/>
    <s v="Brazil"/>
    <s v="South America"/>
    <n v="24"/>
    <s v="Women's Apparel"/>
    <n v="502"/>
    <s v="Nike Men's Dri-FIT Victory Golf Polo"/>
    <n v="50"/>
    <n v="43.678035218757444"/>
    <n v="2"/>
    <n v="20"/>
    <n v="100"/>
    <n v="80"/>
    <s v="TRANSFER"/>
    <s v="Non Cash Payment"/>
  </r>
  <r>
    <n v="6783"/>
    <d v="2015-10-04T00:00:00"/>
    <n v="1"/>
    <n v="2"/>
    <d v="2015-10-06T00:00:00"/>
    <n v="1"/>
    <s v="Second Class"/>
    <s v="Other"/>
    <n v="9"/>
    <n v="10759"/>
    <n v="3"/>
    <s v="Footwear"/>
    <x v="2"/>
    <s v="Tegucigalpa"/>
    <s v="Francisco Morazán"/>
    <m/>
    <s v="Honduras"/>
    <s v="Central America"/>
    <n v="9"/>
    <s v="Cardio Equipment"/>
    <n v="191"/>
    <s v="Nike Men's Free 5.0+ Running Shoe"/>
    <n v="99.989997860000003"/>
    <n v="95.114003926871064"/>
    <n v="5"/>
    <n v="25"/>
    <n v="499.94998930000003"/>
    <n v="474.94998930000003"/>
    <s v="CASH"/>
    <s v="Cash Over 200"/>
  </r>
  <r>
    <n v="4135"/>
    <d v="2015-02-03T00:00:00"/>
    <n v="3"/>
    <n v="2"/>
    <d v="2015-02-05T00:00:00"/>
    <n v="1"/>
    <s v="Second Class"/>
    <s v="Other"/>
    <n v="17"/>
    <n v="10041"/>
    <n v="4"/>
    <s v="Apparel"/>
    <x v="2"/>
    <s v="Managua"/>
    <s v="Managua"/>
    <m/>
    <s v="Nicaragua"/>
    <s v="Central America"/>
    <n v="17"/>
    <s v="Cleats"/>
    <n v="365"/>
    <s v="Perfect Fitness Perfect Rip Deck"/>
    <n v="59.990001679999999"/>
    <n v="54.488929209402009"/>
    <n v="5"/>
    <n v="3"/>
    <n v="299.9500084"/>
    <n v="296.9500084"/>
    <s v="CASH"/>
    <s v="Cash Over 200"/>
  </r>
  <r>
    <n v="4135"/>
    <d v="2015-02-03T00:00:00"/>
    <n v="3"/>
    <n v="2"/>
    <d v="2015-02-05T00:00:00"/>
    <n v="1"/>
    <s v="Second Class"/>
    <s v="Other"/>
    <n v="17"/>
    <n v="10041"/>
    <n v="4"/>
    <s v="Apparel"/>
    <x v="2"/>
    <s v="Managua"/>
    <s v="Managua"/>
    <m/>
    <s v="Nicaragua"/>
    <s v="Central America"/>
    <n v="17"/>
    <s v="Cleats"/>
    <n v="365"/>
    <s v="Perfect Fitness Perfect Rip Deck"/>
    <n v="59.990001679999999"/>
    <n v="54.488929209402009"/>
    <n v="5"/>
    <n v="6"/>
    <n v="299.9500084"/>
    <n v="293.9500084"/>
    <s v="CASH"/>
    <s v="Cash Over 200"/>
  </r>
  <r>
    <n v="56973"/>
    <d v="2017-11-04T00:00:00"/>
    <n v="7"/>
    <n v="2"/>
    <d v="2017-11-07T00:00:00"/>
    <n v="1"/>
    <s v="Second Class"/>
    <s v="Other"/>
    <n v="17"/>
    <n v="8541"/>
    <n v="4"/>
    <s v="Apparel"/>
    <x v="2"/>
    <s v="Juazeiro"/>
    <s v="Bahía"/>
    <m/>
    <s v="Brazil"/>
    <s v="South America"/>
    <n v="17"/>
    <s v="Cleats"/>
    <n v="365"/>
    <s v="Perfect Fitness Perfect Rip Deck"/>
    <n v="59.990001679999999"/>
    <n v="54.488929209402009"/>
    <n v="5"/>
    <n v="6"/>
    <n v="299.9500084"/>
    <n v="293.9500084"/>
    <s v="CASH"/>
    <s v="Cash Over 200"/>
  </r>
  <r>
    <n v="5895"/>
    <d v="2015-03-28T00:00:00"/>
    <n v="7"/>
    <n v="2"/>
    <d v="2015-03-31T00:00:00"/>
    <n v="1"/>
    <s v="Second Class"/>
    <s v="Other"/>
    <n v="17"/>
    <n v="8707"/>
    <n v="4"/>
    <s v="Apparel"/>
    <x v="2"/>
    <s v="Petapa"/>
    <s v="Guatemala"/>
    <m/>
    <s v="Guatemala"/>
    <s v="Central America"/>
    <n v="17"/>
    <s v="Cleats"/>
    <n v="365"/>
    <s v="Perfect Fitness Perfect Rip Deck"/>
    <n v="59.990001679999999"/>
    <n v="54.488929209402009"/>
    <n v="5"/>
    <n v="16.5"/>
    <n v="299.9500084"/>
    <n v="283.4500084"/>
    <s v="CASH"/>
    <s v="Cash Over 200"/>
  </r>
  <r>
    <n v="56357"/>
    <d v="2017-02-04T00:00:00"/>
    <n v="7"/>
    <n v="2"/>
    <d v="2017-02-07T00:00:00"/>
    <n v="1"/>
    <s v="Second Class"/>
    <s v="Other"/>
    <n v="17"/>
    <n v="6268"/>
    <n v="4"/>
    <s v="Apparel"/>
    <x v="2"/>
    <s v="São Bernardo do Campo"/>
    <s v="São Paulo"/>
    <m/>
    <s v="Brazil"/>
    <s v="South America"/>
    <n v="17"/>
    <s v="Cleats"/>
    <n v="365"/>
    <s v="Perfect Fitness Perfect Rip Deck"/>
    <n v="59.990001679999999"/>
    <n v="54.488929209402009"/>
    <n v="5"/>
    <n v="16.5"/>
    <n v="299.9500084"/>
    <n v="283.4500084"/>
    <s v="CASH"/>
    <s v="Cash Over 200"/>
  </r>
  <r>
    <n v="6326"/>
    <d v="2015-03-04T00:00:00"/>
    <n v="4"/>
    <n v="2"/>
    <d v="2015-03-06T00:00:00"/>
    <n v="0"/>
    <s v="Second Class"/>
    <s v="Other"/>
    <n v="17"/>
    <n v="6636"/>
    <n v="4"/>
    <s v="Apparel"/>
    <x v="2"/>
    <s v="San Martín"/>
    <s v="Cuscatlán"/>
    <m/>
    <s v="El Salvador"/>
    <s v="Central America"/>
    <n v="17"/>
    <s v="Cleats"/>
    <n v="365"/>
    <s v="Perfect Fitness Perfect Rip Deck"/>
    <n v="59.990001679999999"/>
    <n v="54.488929209402009"/>
    <n v="5"/>
    <n v="38.990001679999999"/>
    <n v="299.9500084"/>
    <n v="260.96000672000002"/>
    <s v="CASH"/>
    <s v="Cash Over 200"/>
  </r>
  <r>
    <n v="3975"/>
    <d v="2015-02-28T00:00:00"/>
    <n v="7"/>
    <n v="2"/>
    <d v="2015-03-03T00:00:00"/>
    <n v="1"/>
    <s v="Second Class"/>
    <s v="Other"/>
    <n v="17"/>
    <n v="7468"/>
    <n v="4"/>
    <s v="Apparel"/>
    <x v="2"/>
    <s v="San Salvador"/>
    <s v="San Salvador"/>
    <m/>
    <s v="El Salvador"/>
    <s v="Central America"/>
    <n v="17"/>
    <s v="Cleats"/>
    <n v="365"/>
    <s v="Perfect Fitness Perfect Rip Deck"/>
    <n v="59.990001679999999"/>
    <n v="54.488929209402009"/>
    <n v="5"/>
    <n v="44.990001679999999"/>
    <n v="299.9500084"/>
    <n v="254.96000672"/>
    <s v="CASH"/>
    <s v="Cash Over 200"/>
  </r>
  <r>
    <n v="8163"/>
    <d v="2015-04-30T00:00:00"/>
    <n v="5"/>
    <n v="2"/>
    <d v="2015-05-04T00:00:00"/>
    <n v="1"/>
    <s v="Second Class"/>
    <s v="Other"/>
    <n v="17"/>
    <n v="10588"/>
    <n v="4"/>
    <s v="Apparel"/>
    <x v="2"/>
    <s v="Lima"/>
    <s v="Lima (city)"/>
    <m/>
    <s v="Peru"/>
    <s v="South America"/>
    <n v="17"/>
    <s v="Cleats"/>
    <n v="365"/>
    <s v="Perfect Fitness Perfect Rip Deck"/>
    <n v="59.990001679999999"/>
    <n v="54.488929209402009"/>
    <n v="5"/>
    <n v="44.990001679999999"/>
    <n v="299.9500084"/>
    <n v="254.96000672"/>
    <s v="CASH"/>
    <s v="Cash Over 200"/>
  </r>
  <r>
    <n v="53413"/>
    <d v="2017-02-18T00:00:00"/>
    <n v="7"/>
    <n v="2"/>
    <d v="2017-02-21T00:00:00"/>
    <n v="1"/>
    <s v="Second Class"/>
    <s v="Other"/>
    <n v="17"/>
    <n v="376"/>
    <n v="4"/>
    <s v="Apparel"/>
    <x v="2"/>
    <s v="Dos Quebradas"/>
    <s v="Risaralda"/>
    <m/>
    <s v="Colombia"/>
    <s v="South America"/>
    <n v="17"/>
    <s v="Cleats"/>
    <n v="365"/>
    <s v="Perfect Fitness Perfect Rip Deck"/>
    <n v="59.990001679999999"/>
    <n v="54.488929209402009"/>
    <n v="5"/>
    <n v="53.990001679999999"/>
    <n v="299.9500084"/>
    <n v="245.96000672"/>
    <s v="CASH"/>
    <s v="Cash Over 200"/>
  </r>
  <r>
    <n v="53202"/>
    <d v="2017-02-15T00:00:00"/>
    <n v="4"/>
    <n v="2"/>
    <d v="2017-02-17T00:00:00"/>
    <n v="1"/>
    <s v="Second Class"/>
    <s v="Other"/>
    <n v="17"/>
    <n v="5007"/>
    <n v="4"/>
    <s v="Apparel"/>
    <x v="2"/>
    <s v="Irapuato"/>
    <s v="Guanajuato"/>
    <m/>
    <s v="Mexico"/>
    <s v="Central America"/>
    <n v="17"/>
    <s v="Cleats"/>
    <n v="365"/>
    <s v="Perfect Fitness Perfect Rip Deck"/>
    <n v="59.990001679999999"/>
    <n v="54.488929209402009"/>
    <n v="5"/>
    <n v="74.989997860000003"/>
    <n v="299.9500084"/>
    <n v="224.96001053999998"/>
    <s v="CASH"/>
    <s v="Cash Over 200"/>
  </r>
  <r>
    <n v="3987"/>
    <d v="2015-02-28T00:00:00"/>
    <n v="7"/>
    <n v="2"/>
    <d v="2015-03-03T00:00:00"/>
    <n v="1"/>
    <s v="Second Class"/>
    <s v="Other"/>
    <n v="24"/>
    <n v="6280"/>
    <n v="5"/>
    <s v="Golf"/>
    <x v="2"/>
    <s v="Santo Domingo"/>
    <s v="Santo Domingo"/>
    <m/>
    <s v="Dominican Republic"/>
    <s v="Caribbean"/>
    <n v="24"/>
    <s v="Women's Apparel"/>
    <n v="502"/>
    <s v="Nike Men's Dri-FIT Victory Golf Polo"/>
    <n v="50"/>
    <n v="43.678035218757444"/>
    <n v="5"/>
    <n v="5"/>
    <n v="250"/>
    <n v="245"/>
    <s v="CASH"/>
    <s v="Cash Over 200"/>
  </r>
  <r>
    <n v="8578"/>
    <d v="2015-06-05T00:00:00"/>
    <n v="6"/>
    <n v="2"/>
    <d v="2015-06-09T00:00:00"/>
    <n v="1"/>
    <s v="Second Class"/>
    <s v="Other"/>
    <n v="29"/>
    <n v="1989"/>
    <n v="5"/>
    <s v="Golf"/>
    <x v="2"/>
    <s v="Ocotlán"/>
    <s v="Jalisco"/>
    <m/>
    <s v="Mexico"/>
    <s v="Central America"/>
    <n v="29"/>
    <s v="Shop By Sport"/>
    <n v="627"/>
    <s v="Under Armour Girls' Toddler Spine Surge Runni"/>
    <n v="39.990001679999999"/>
    <n v="34.198098313835338"/>
    <n v="5"/>
    <n v="4"/>
    <n v="199.9500084"/>
    <n v="195.9500084"/>
    <s v="CASH"/>
    <s v="Cash Not Over 200"/>
  </r>
  <r>
    <n v="55906"/>
    <d v="2017-03-27T00:00:00"/>
    <n v="2"/>
    <n v="2"/>
    <d v="2017-03-29T00:00:00"/>
    <n v="0"/>
    <s v="Second Class"/>
    <s v="Other"/>
    <n v="24"/>
    <n v="633"/>
    <n v="5"/>
    <s v="Golf"/>
    <x v="2"/>
    <s v="Mexico City"/>
    <s v="Federal District"/>
    <m/>
    <s v="Mexico"/>
    <s v="Central America"/>
    <n v="24"/>
    <s v="Women's Apparel"/>
    <n v="502"/>
    <s v="Nike Men's Dri-FIT Victory Golf Polo"/>
    <n v="50"/>
    <n v="43.678035218757444"/>
    <n v="5"/>
    <n v="7.5"/>
    <n v="250"/>
    <n v="242.5"/>
    <s v="CASH"/>
    <s v="Cash Over 200"/>
  </r>
  <r>
    <n v="10164"/>
    <d v="2015-05-29T00:00:00"/>
    <n v="6"/>
    <n v="2"/>
    <d v="2015-06-02T00:00:00"/>
    <n v="1"/>
    <s v="Second Class"/>
    <s v="Other"/>
    <n v="24"/>
    <n v="146"/>
    <n v="5"/>
    <s v="Golf"/>
    <x v="2"/>
    <s v="Presidente Dutra"/>
    <s v="Mara"/>
    <m/>
    <s v="Brazil"/>
    <s v="South America"/>
    <n v="24"/>
    <s v="Women's Apparel"/>
    <n v="502"/>
    <s v="Nike Men's Dri-FIT Victory Golf Polo"/>
    <n v="50"/>
    <n v="43.678035218757444"/>
    <n v="5"/>
    <n v="12.5"/>
    <n v="250"/>
    <n v="237.5"/>
    <s v="CASH"/>
    <s v="Cash Over 200"/>
  </r>
  <r>
    <n v="58239"/>
    <d v="2017-04-30T00:00:00"/>
    <n v="1"/>
    <n v="2"/>
    <d v="2017-05-02T00:00:00"/>
    <n v="1"/>
    <s v="Second Class"/>
    <s v="Other"/>
    <n v="29"/>
    <n v="10166"/>
    <n v="5"/>
    <s v="Golf"/>
    <x v="2"/>
    <s v="Santo Domingo"/>
    <s v="Santo Domingo"/>
    <m/>
    <s v="Dominican Republic"/>
    <s v="Caribbean"/>
    <n v="29"/>
    <s v="Shop By Sport"/>
    <n v="627"/>
    <s v="Under Armour Girls' Toddler Spine Surge Runni"/>
    <n v="39.990001679999999"/>
    <n v="34.198098313835338"/>
    <n v="5"/>
    <n v="11"/>
    <n v="199.9500084"/>
    <n v="188.9500084"/>
    <s v="CASH"/>
    <s v="Cash Not Over 200"/>
  </r>
  <r>
    <n v="3975"/>
    <d v="2015-02-28T00:00:00"/>
    <n v="7"/>
    <n v="2"/>
    <d v="2015-03-03T00:00:00"/>
    <n v="1"/>
    <s v="Second Class"/>
    <s v="Other"/>
    <n v="29"/>
    <n v="7468"/>
    <n v="5"/>
    <s v="Golf"/>
    <x v="2"/>
    <s v="San Salvador"/>
    <s v="San Salvador"/>
    <m/>
    <s v="El Salvador"/>
    <s v="Central America"/>
    <n v="29"/>
    <s v="Shop By Sport"/>
    <n v="627"/>
    <s v="Under Armour Girls' Toddler Spine Surge Runni"/>
    <n v="39.990001679999999"/>
    <n v="34.198098313835338"/>
    <n v="5"/>
    <n v="18"/>
    <n v="199.9500084"/>
    <n v="181.9500084"/>
    <s v="CASH"/>
    <s v="Cash Not Over 200"/>
  </r>
  <r>
    <n v="54128"/>
    <d v="2017-01-03T00:00:00"/>
    <n v="3"/>
    <n v="2"/>
    <d v="2017-01-05T00:00:00"/>
    <n v="1"/>
    <s v="Second Class"/>
    <s v="Other"/>
    <n v="24"/>
    <n v="8986"/>
    <n v="5"/>
    <s v="Golf"/>
    <x v="2"/>
    <s v="Mauá"/>
    <s v="São Paulo"/>
    <m/>
    <s v="Brazil"/>
    <s v="South America"/>
    <n v="24"/>
    <s v="Women's Apparel"/>
    <n v="502"/>
    <s v="Nike Men's Dri-FIT Victory Golf Polo"/>
    <n v="50"/>
    <n v="43.678035218757444"/>
    <n v="5"/>
    <n v="30"/>
    <n v="250"/>
    <n v="220"/>
    <s v="CASH"/>
    <s v="Cash Over 200"/>
  </r>
  <r>
    <n v="54128"/>
    <d v="2017-01-03T00:00:00"/>
    <n v="3"/>
    <n v="2"/>
    <d v="2017-01-05T00:00:00"/>
    <n v="1"/>
    <s v="Second Class"/>
    <s v="Other"/>
    <n v="24"/>
    <n v="8986"/>
    <n v="5"/>
    <s v="Golf"/>
    <x v="2"/>
    <s v="Mauá"/>
    <s v="São Paulo"/>
    <m/>
    <s v="Brazil"/>
    <s v="South America"/>
    <n v="24"/>
    <s v="Women's Apparel"/>
    <n v="502"/>
    <s v="Nike Men's Dri-FIT Victory Golf Polo"/>
    <n v="50"/>
    <n v="43.678035218757444"/>
    <n v="5"/>
    <n v="32.5"/>
    <n v="250"/>
    <n v="217.5"/>
    <s v="CASH"/>
    <s v="Cash Over 200"/>
  </r>
  <r>
    <n v="5042"/>
    <d v="2015-03-15T00:00:00"/>
    <n v="1"/>
    <n v="2"/>
    <d v="2015-03-17T00:00:00"/>
    <n v="1"/>
    <s v="Second Class"/>
    <s v="Other"/>
    <n v="24"/>
    <n v="2339"/>
    <n v="5"/>
    <s v="Golf"/>
    <x v="2"/>
    <s v="São Paulo"/>
    <s v="São Paulo"/>
    <m/>
    <s v="Brazil"/>
    <s v="South America"/>
    <n v="24"/>
    <s v="Women's Apparel"/>
    <n v="502"/>
    <s v="Nike Men's Dri-FIT Victory Golf Polo"/>
    <n v="50"/>
    <n v="43.678035218757444"/>
    <n v="5"/>
    <n v="32.5"/>
    <n v="250"/>
    <n v="217.5"/>
    <s v="CASH"/>
    <s v="Cash Over 200"/>
  </r>
  <r>
    <n v="51298"/>
    <d v="2017-01-18T00:00:00"/>
    <n v="4"/>
    <n v="2"/>
    <d v="2017-01-20T00:00:00"/>
    <n v="1"/>
    <s v="Second Class"/>
    <s v="Other"/>
    <n v="24"/>
    <n v="9272"/>
    <n v="5"/>
    <s v="Golf"/>
    <x v="2"/>
    <s v="São Paulo"/>
    <s v="São Paulo"/>
    <m/>
    <s v="Brazil"/>
    <s v="South America"/>
    <n v="24"/>
    <s v="Women's Apparel"/>
    <n v="502"/>
    <s v="Nike Men's Dri-FIT Victory Golf Polo"/>
    <n v="50"/>
    <n v="43.678035218757444"/>
    <n v="5"/>
    <n v="45"/>
    <n v="250"/>
    <n v="205"/>
    <s v="CASH"/>
    <s v="Cash Over 200"/>
  </r>
  <r>
    <n v="56317"/>
    <d v="2017-02-04T00:00:00"/>
    <n v="7"/>
    <n v="2"/>
    <d v="2017-02-07T00:00:00"/>
    <n v="1"/>
    <s v="Second Class"/>
    <s v="Other"/>
    <n v="9"/>
    <n v="9918"/>
    <n v="3"/>
    <s v="Footwear"/>
    <x v="2"/>
    <s v="Carrefour"/>
    <s v="West"/>
    <m/>
    <s v="Haiti"/>
    <s v="Caribbean"/>
    <n v="9"/>
    <s v="Cardio Equipment"/>
    <n v="191"/>
    <s v="Nike Men's Free 5.0+ Running Shoe"/>
    <n v="99.989997860000003"/>
    <n v="95.114003926871064"/>
    <n v="1"/>
    <n v="3"/>
    <n v="99.989997860000003"/>
    <n v="96.989997860000003"/>
    <s v="DEBIT"/>
    <s v="Non Cash Payment"/>
  </r>
  <r>
    <n v="52407"/>
    <d v="2017-04-02T00:00:00"/>
    <n v="1"/>
    <n v="2"/>
    <d v="2017-04-04T00:00:00"/>
    <n v="1"/>
    <s v="Second Class"/>
    <s v="Other"/>
    <n v="9"/>
    <n v="6517"/>
    <n v="3"/>
    <s v="Footwear"/>
    <x v="2"/>
    <s v="Chihuahua"/>
    <s v="Chihuahua"/>
    <m/>
    <s v="Mexico"/>
    <s v="Central America"/>
    <n v="9"/>
    <s v="Cardio Equipment"/>
    <n v="191"/>
    <s v="Nike Men's Free 5.0+ Running Shoe"/>
    <n v="99.989997860000003"/>
    <n v="95.114003926871064"/>
    <n v="1"/>
    <n v="3"/>
    <n v="99.989997860000003"/>
    <n v="96.989997860000003"/>
    <s v="DEBIT"/>
    <s v="Non Cash Payment"/>
  </r>
  <r>
    <n v="8455"/>
    <d v="2015-04-05T00:00:00"/>
    <n v="1"/>
    <n v="2"/>
    <d v="2015-04-07T00:00:00"/>
    <n v="1"/>
    <s v="Second Class"/>
    <s v="Other"/>
    <n v="9"/>
    <n v="468"/>
    <n v="3"/>
    <s v="Footwear"/>
    <x v="2"/>
    <s v="Santo Domingo"/>
    <s v="Santo Domingo"/>
    <m/>
    <s v="Dominican Republic"/>
    <s v="Caribbean"/>
    <n v="9"/>
    <s v="Cardio Equipment"/>
    <n v="191"/>
    <s v="Nike Men's Free 5.0+ Running Shoe"/>
    <n v="99.989997860000003"/>
    <n v="95.114003926871064"/>
    <n v="1"/>
    <n v="4"/>
    <n v="99.989997860000003"/>
    <n v="95.989997860000003"/>
    <s v="DEBIT"/>
    <s v="Non Cash Payment"/>
  </r>
  <r>
    <n v="8455"/>
    <d v="2015-04-05T00:00:00"/>
    <n v="1"/>
    <n v="2"/>
    <d v="2015-04-07T00:00:00"/>
    <n v="1"/>
    <s v="Second Class"/>
    <s v="Other"/>
    <n v="9"/>
    <n v="468"/>
    <n v="3"/>
    <s v="Footwear"/>
    <x v="2"/>
    <s v="Santo Domingo"/>
    <s v="Santo Domingo"/>
    <m/>
    <s v="Dominican Republic"/>
    <s v="Caribbean"/>
    <n v="9"/>
    <s v="Cardio Equipment"/>
    <n v="191"/>
    <s v="Nike Men's Free 5.0+ Running Shoe"/>
    <n v="99.989997860000003"/>
    <n v="95.114003926871064"/>
    <n v="1"/>
    <n v="5"/>
    <n v="99.989997860000003"/>
    <n v="94.989997860000003"/>
    <s v="DEBIT"/>
    <s v="Non Cash Payment"/>
  </r>
  <r>
    <n v="10253"/>
    <d v="2015-05-30T00:00:00"/>
    <n v="7"/>
    <n v="2"/>
    <d v="2015-06-02T00:00:00"/>
    <n v="1"/>
    <s v="Second Class"/>
    <s v="Other"/>
    <n v="9"/>
    <n v="8398"/>
    <n v="3"/>
    <s v="Footwear"/>
    <x v="2"/>
    <s v="Pirapora"/>
    <s v="Minas Gerais"/>
    <m/>
    <s v="Brazil"/>
    <s v="South America"/>
    <n v="9"/>
    <s v="Cardio Equipment"/>
    <n v="191"/>
    <s v="Nike Men's Free 5.0+ Running Shoe"/>
    <n v="99.989997860000003"/>
    <n v="95.114003926871064"/>
    <n v="1"/>
    <n v="5"/>
    <n v="99.989997860000003"/>
    <n v="94.989997860000003"/>
    <s v="DEBIT"/>
    <s v="Non Cash Payment"/>
  </r>
  <r>
    <n v="53816"/>
    <d v="2017-02-24T00:00:00"/>
    <n v="6"/>
    <n v="2"/>
    <d v="2017-02-28T00:00:00"/>
    <n v="0"/>
    <s v="Second Class"/>
    <s v="Other"/>
    <n v="9"/>
    <n v="8360"/>
    <n v="3"/>
    <s v="Footwear"/>
    <x v="2"/>
    <s v="Tartagal"/>
    <s v="Salta"/>
    <m/>
    <s v="Argentina"/>
    <s v="South America"/>
    <n v="9"/>
    <s v="Cardio Equipment"/>
    <n v="191"/>
    <s v="Nike Men's Free 5.0+ Running Shoe"/>
    <n v="99.989997860000003"/>
    <n v="95.114003926871064"/>
    <n v="1"/>
    <n v="9"/>
    <n v="99.989997860000003"/>
    <n v="90.989997860000003"/>
    <s v="DEBIT"/>
    <s v="Non Cash Payment"/>
  </r>
  <r>
    <n v="1077"/>
    <d v="2015-01-16T00:00:00"/>
    <n v="6"/>
    <n v="2"/>
    <d v="2015-01-20T00:00:00"/>
    <n v="1"/>
    <s v="Second Class"/>
    <s v="Other"/>
    <n v="9"/>
    <n v="8103"/>
    <n v="3"/>
    <s v="Footwear"/>
    <x v="2"/>
    <s v="Quetzaltenango"/>
    <s v="Quetzaltenango"/>
    <m/>
    <s v="Guatemala"/>
    <s v="Central America"/>
    <n v="9"/>
    <s v="Cardio Equipment"/>
    <n v="191"/>
    <s v="Nike Men's Free 5.0+ Running Shoe"/>
    <n v="99.989997860000003"/>
    <n v="95.114003926871064"/>
    <n v="1"/>
    <n v="10"/>
    <n v="99.989997860000003"/>
    <n v="89.989997860000003"/>
    <s v="DEBIT"/>
    <s v="Non Cash Payment"/>
  </r>
  <r>
    <n v="56037"/>
    <d v="2017-03-28T00:00:00"/>
    <n v="3"/>
    <n v="2"/>
    <d v="2017-03-30T00:00:00"/>
    <n v="1"/>
    <s v="Second Class"/>
    <s v="Other"/>
    <n v="9"/>
    <n v="3125"/>
    <n v="3"/>
    <s v="Footwear"/>
    <x v="2"/>
    <s v="Panama City"/>
    <s v="Panama"/>
    <m/>
    <s v="Panama"/>
    <s v="Central America"/>
    <n v="9"/>
    <s v="Cardio Equipment"/>
    <n v="191"/>
    <s v="Nike Men's Free 5.0+ Running Shoe"/>
    <n v="99.989997860000003"/>
    <n v="95.114003926871064"/>
    <n v="1"/>
    <n v="18"/>
    <n v="99.989997860000003"/>
    <n v="81.989997860000003"/>
    <s v="DEBIT"/>
    <s v="Non Cash Payment"/>
  </r>
  <r>
    <n v="8455"/>
    <d v="2015-04-05T00:00:00"/>
    <n v="1"/>
    <n v="2"/>
    <d v="2015-04-07T00:00:00"/>
    <n v="1"/>
    <s v="Second Class"/>
    <s v="Other"/>
    <n v="17"/>
    <n v="468"/>
    <n v="4"/>
    <s v="Apparel"/>
    <x v="2"/>
    <s v="Santo Domingo"/>
    <s v="Santo Domingo"/>
    <m/>
    <s v="Dominican Republic"/>
    <s v="Caribbean"/>
    <n v="17"/>
    <s v="Cleats"/>
    <n v="365"/>
    <s v="Perfect Fitness Perfect Rip Deck"/>
    <n v="59.990001679999999"/>
    <n v="54.488929209402009"/>
    <n v="1"/>
    <n v="0"/>
    <n v="59.990001679999999"/>
    <n v="59.990001679999999"/>
    <s v="DEBIT"/>
    <s v="Non Cash Payment"/>
  </r>
  <r>
    <n v="7884"/>
    <d v="2015-04-26T00:00:00"/>
    <n v="1"/>
    <n v="2"/>
    <d v="2015-04-28T00:00:00"/>
    <n v="1"/>
    <s v="Second Class"/>
    <s v="Other"/>
    <n v="17"/>
    <n v="4899"/>
    <n v="4"/>
    <s v="Apparel"/>
    <x v="2"/>
    <s v="Ilopango"/>
    <s v="San Salvador"/>
    <m/>
    <s v="El Salvador"/>
    <s v="Central America"/>
    <n v="17"/>
    <s v="Cleats"/>
    <n v="365"/>
    <s v="Perfect Fitness Perfect Rip Deck"/>
    <n v="59.990001679999999"/>
    <n v="54.488929209402009"/>
    <n v="1"/>
    <n v="0"/>
    <n v="59.990001679999999"/>
    <n v="59.990001679999999"/>
    <s v="DEBIT"/>
    <s v="Non Cash Payment"/>
  </r>
  <r>
    <n v="2887"/>
    <d v="2015-12-02T00:00:00"/>
    <n v="4"/>
    <n v="4"/>
    <d v="2015-12-08T00:00:00"/>
    <n v="0"/>
    <s v="Standard Class"/>
    <s v="Other"/>
    <n v="3"/>
    <n v="10632"/>
    <n v="2"/>
    <s v="Fitness"/>
    <x v="2"/>
    <s v="San Miguelito"/>
    <s v="Panama"/>
    <m/>
    <s v="Panama"/>
    <s v="Central America"/>
    <n v="3"/>
    <s v="Baseball &amp; Softball"/>
    <n v="44"/>
    <s v="adidas Men's F10 Messi TRX FG Soccer Cleat"/>
    <n v="59.990001679999999"/>
    <n v="57.194418487916671"/>
    <n v="4"/>
    <n v="31.190000529999999"/>
    <n v="239.96000672"/>
    <n v="208.77000619"/>
    <s v="TRANSFER"/>
    <s v="Non Cash Payment"/>
  </r>
  <r>
    <n v="1186"/>
    <d v="2015-01-18T00:00:00"/>
    <n v="1"/>
    <n v="4"/>
    <d v="2015-01-22T00:00:00"/>
    <n v="0"/>
    <s v="Standard Class"/>
    <s v="Other"/>
    <n v="9"/>
    <n v="11947"/>
    <n v="3"/>
    <s v="Footwear"/>
    <x v="2"/>
    <s v="Tepic"/>
    <s v="Nayarit"/>
    <m/>
    <s v="Mexico"/>
    <s v="Central America"/>
    <n v="9"/>
    <s v="Cardio Equipment"/>
    <n v="191"/>
    <s v="Nike Men's Free 5.0+ Running Shoe"/>
    <n v="99.989997860000003"/>
    <n v="95.114003926871064"/>
    <n v="4"/>
    <n v="4"/>
    <n v="399.95999144000001"/>
    <n v="395.95999144000001"/>
    <s v="TRANSFER"/>
    <s v="Non Cash Payment"/>
  </r>
  <r>
    <n v="8488"/>
    <d v="2015-04-05T00:00:00"/>
    <n v="1"/>
    <n v="4"/>
    <d v="2015-04-09T00:00:00"/>
    <n v="0"/>
    <s v="Standard Class"/>
    <s v="Other"/>
    <n v="9"/>
    <n v="9154"/>
    <n v="3"/>
    <s v="Footwear"/>
    <x v="2"/>
    <s v="Posadas"/>
    <s v="Misiones"/>
    <m/>
    <s v="Argentina"/>
    <s v="South America"/>
    <n v="9"/>
    <s v="Cardio Equipment"/>
    <n v="191"/>
    <s v="Nike Men's Free 5.0+ Running Shoe"/>
    <n v="99.989997860000003"/>
    <n v="95.114003926871064"/>
    <n v="4"/>
    <n v="63.990001679999999"/>
    <n v="399.95999144000001"/>
    <n v="335.96998976000003"/>
    <s v="TRANSFER"/>
    <s v="Non Cash Payment"/>
  </r>
  <r>
    <n v="55000"/>
    <d v="2017-03-13T00:00:00"/>
    <n v="2"/>
    <n v="4"/>
    <d v="2017-03-17T00:00:00"/>
    <n v="0"/>
    <s v="Standard Class"/>
    <s v="Other"/>
    <n v="9"/>
    <n v="9897"/>
    <n v="3"/>
    <s v="Footwear"/>
    <x v="2"/>
    <s v="Culiacán"/>
    <s v="Sinaloa"/>
    <m/>
    <s v="Mexico"/>
    <s v="Central America"/>
    <n v="9"/>
    <s v="Cardio Equipment"/>
    <n v="191"/>
    <s v="Nike Men's Free 5.0+ Running Shoe"/>
    <n v="99.989997860000003"/>
    <n v="95.114003926871064"/>
    <n v="4"/>
    <n v="79.989997860000003"/>
    <n v="399.95999144000001"/>
    <n v="319.96999357999999"/>
    <s v="TRANSFER"/>
    <s v="Non Cash Payment"/>
  </r>
  <r>
    <n v="55201"/>
    <d v="2017-03-16T00:00:00"/>
    <n v="5"/>
    <n v="4"/>
    <d v="2017-03-22T00:00:00"/>
    <n v="0"/>
    <s v="Standard Class"/>
    <s v="Other"/>
    <n v="17"/>
    <n v="11198"/>
    <n v="4"/>
    <s v="Apparel"/>
    <x v="2"/>
    <s v="Panama City"/>
    <s v="Panama"/>
    <m/>
    <s v="Panama"/>
    <s v="Central America"/>
    <n v="17"/>
    <s v="Cleats"/>
    <n v="365"/>
    <s v="Perfect Fitness Perfect Rip Deck"/>
    <n v="59.990001679999999"/>
    <n v="54.488929209402009"/>
    <n v="4"/>
    <n v="21.600000380000001"/>
    <n v="239.96000672"/>
    <n v="218.36000633999998"/>
    <s v="TRANSFER"/>
    <s v="Non Cash Payment"/>
  </r>
  <r>
    <n v="1186"/>
    <d v="2015-01-18T00:00:00"/>
    <n v="1"/>
    <n v="4"/>
    <d v="2015-01-22T00:00:00"/>
    <n v="0"/>
    <s v="Standard Class"/>
    <s v="Other"/>
    <n v="17"/>
    <n v="11947"/>
    <n v="4"/>
    <s v="Apparel"/>
    <x v="2"/>
    <s v="Tepic"/>
    <s v="Nayarit"/>
    <m/>
    <s v="Mexico"/>
    <s v="Central America"/>
    <n v="17"/>
    <s v="Cleats"/>
    <n v="365"/>
    <s v="Perfect Fitness Perfect Rip Deck"/>
    <n v="59.990001679999999"/>
    <n v="54.488929209402009"/>
    <n v="4"/>
    <n v="35.990001679999999"/>
    <n v="239.96000672"/>
    <n v="203.97000503999999"/>
    <s v="TRANSFER"/>
    <s v="Non Cash Payment"/>
  </r>
  <r>
    <n v="1383"/>
    <d v="2015-01-21T00:00:00"/>
    <n v="4"/>
    <n v="4"/>
    <d v="2015-01-27T00:00:00"/>
    <n v="0"/>
    <s v="Standard Class"/>
    <s v="Other"/>
    <n v="17"/>
    <n v="1753"/>
    <n v="4"/>
    <s v="Apparel"/>
    <x v="2"/>
    <s v="Santana de Parnaíba"/>
    <s v="São Paulo"/>
    <m/>
    <s v="Brazil"/>
    <s v="South America"/>
    <n v="17"/>
    <s v="Cleats"/>
    <n v="365"/>
    <s v="Perfect Fitness Perfect Rip Deck"/>
    <n v="59.990001679999999"/>
    <n v="54.488929209402009"/>
    <n v="4"/>
    <n v="35.990001679999999"/>
    <n v="239.96000672"/>
    <n v="203.97000503999999"/>
    <s v="TRANSFER"/>
    <s v="Non Cash Payment"/>
  </r>
  <r>
    <n v="53581"/>
    <d v="2017-02-21T00:00:00"/>
    <n v="3"/>
    <n v="4"/>
    <d v="2017-02-27T00:00:00"/>
    <n v="0"/>
    <s v="Standard Class"/>
    <s v="Other"/>
    <n v="17"/>
    <n v="2790"/>
    <n v="4"/>
    <s v="Apparel"/>
    <x v="2"/>
    <s v="Bogotá"/>
    <s v="Bogotá"/>
    <m/>
    <s v="Colombia"/>
    <s v="South America"/>
    <n v="17"/>
    <s v="Cleats"/>
    <n v="365"/>
    <s v="Perfect Fitness Perfect Rip Deck"/>
    <n v="59.990001679999999"/>
    <n v="54.488929209402009"/>
    <n v="4"/>
    <n v="38.38999939"/>
    <n v="239.96000672"/>
    <n v="201.57000733000001"/>
    <s v="TRANSFER"/>
    <s v="Non Cash Payment"/>
  </r>
  <r>
    <n v="1383"/>
    <d v="2015-01-21T00:00:00"/>
    <n v="4"/>
    <n v="4"/>
    <d v="2015-01-27T00:00:00"/>
    <n v="0"/>
    <s v="Standard Class"/>
    <s v="Other"/>
    <n v="17"/>
    <n v="1753"/>
    <n v="4"/>
    <s v="Apparel"/>
    <x v="2"/>
    <s v="Santana de Parnaíba"/>
    <s v="São Paulo"/>
    <m/>
    <s v="Brazil"/>
    <s v="South America"/>
    <n v="17"/>
    <s v="Cleats"/>
    <n v="365"/>
    <s v="Perfect Fitness Perfect Rip Deck"/>
    <n v="59.990001679999999"/>
    <n v="54.488929209402009"/>
    <n v="4"/>
    <n v="38.38999939"/>
    <n v="239.96000672"/>
    <n v="201.57000733000001"/>
    <s v="TRANSFER"/>
    <s v="Non Cash Payment"/>
  </r>
  <r>
    <n v="57479"/>
    <d v="2017-04-19T00:00:00"/>
    <n v="4"/>
    <n v="4"/>
    <d v="2017-04-25T00:00:00"/>
    <n v="0"/>
    <s v="Standard Class"/>
    <s v="Other"/>
    <n v="17"/>
    <n v="1756"/>
    <n v="4"/>
    <s v="Apparel"/>
    <x v="2"/>
    <s v="Cienfuegos"/>
    <s v="Cienfuegos"/>
    <m/>
    <s v="Cuba"/>
    <s v="Caribbean"/>
    <n v="17"/>
    <s v="Cleats"/>
    <n v="365"/>
    <s v="Perfect Fitness Perfect Rip Deck"/>
    <n v="59.990001679999999"/>
    <n v="54.488929209402009"/>
    <n v="4"/>
    <n v="40.790000919999997"/>
    <n v="239.96000672"/>
    <n v="199.17000580000001"/>
    <s v="TRANSFER"/>
    <s v="Non Cash Payment"/>
  </r>
  <r>
    <n v="738"/>
    <d v="2015-11-01T00:00:00"/>
    <n v="1"/>
    <n v="4"/>
    <d v="2015-11-05T00:00:00"/>
    <n v="0"/>
    <s v="Standard Class"/>
    <s v="Other"/>
    <n v="17"/>
    <n v="10042"/>
    <n v="4"/>
    <s v="Apparel"/>
    <x v="2"/>
    <s v="São Bernardo do Campo"/>
    <s v="São Paulo"/>
    <m/>
    <s v="Brazil"/>
    <s v="South America"/>
    <n v="17"/>
    <s v="Cleats"/>
    <n v="365"/>
    <s v="Perfect Fitness Perfect Rip Deck"/>
    <n v="59.990001679999999"/>
    <n v="54.488929209402009"/>
    <n v="4"/>
    <n v="40.790000919999997"/>
    <n v="239.96000672"/>
    <n v="199.17000580000001"/>
    <s v="TRANSFER"/>
    <s v="Non Cash Payment"/>
  </r>
  <r>
    <n v="56476"/>
    <d v="2017-04-04T00:00:00"/>
    <n v="3"/>
    <n v="4"/>
    <d v="2017-04-10T00:00:00"/>
    <n v="0"/>
    <s v="Standard Class"/>
    <s v="Other"/>
    <n v="17"/>
    <n v="9698"/>
    <n v="4"/>
    <s v="Apparel"/>
    <x v="2"/>
    <s v="Birigui"/>
    <s v="São Paulo"/>
    <m/>
    <s v="Brazil"/>
    <s v="South America"/>
    <n v="17"/>
    <s v="Cleats"/>
    <n v="365"/>
    <s v="Perfect Fitness Perfect Rip Deck"/>
    <n v="59.990001679999999"/>
    <n v="54.488929209402009"/>
    <n v="4"/>
    <n v="40.790000919999997"/>
    <n v="239.96000672"/>
    <n v="199.17000580000001"/>
    <s v="TRANSFER"/>
    <s v="Non Cash Payment"/>
  </r>
  <r>
    <n v="8488"/>
    <d v="2015-04-05T00:00:00"/>
    <n v="1"/>
    <n v="4"/>
    <d v="2015-04-09T00:00:00"/>
    <n v="0"/>
    <s v="Standard Class"/>
    <s v="Other"/>
    <n v="17"/>
    <n v="9154"/>
    <n v="4"/>
    <s v="Apparel"/>
    <x v="2"/>
    <s v="Posadas"/>
    <s v="Misiones"/>
    <m/>
    <s v="Argentina"/>
    <s v="South America"/>
    <n v="17"/>
    <s v="Cleats"/>
    <n v="365"/>
    <s v="Perfect Fitness Perfect Rip Deck"/>
    <n v="59.990001679999999"/>
    <n v="54.488929209402009"/>
    <n v="4"/>
    <n v="40.790000919999997"/>
    <n v="239.96000672"/>
    <n v="199.17000580000001"/>
    <s v="TRANSFER"/>
    <s v="Non Cash Payment"/>
  </r>
  <r>
    <n v="57575"/>
    <d v="2017-04-20T00:00:00"/>
    <n v="5"/>
    <n v="4"/>
    <d v="2017-04-26T00:00:00"/>
    <n v="1"/>
    <s v="Standard Class"/>
    <s v="Other"/>
    <n v="7"/>
    <n v="4768"/>
    <n v="2"/>
    <s v="Fitness"/>
    <x v="2"/>
    <s v="Santa Rosa"/>
    <s v="Rio Grande do Sul"/>
    <m/>
    <s v="Brazil"/>
    <s v="South America"/>
    <n v="7"/>
    <s v="Hockey"/>
    <n v="135"/>
    <s v="Nike Dri-FIT Crew Sock 6 Pack"/>
    <n v="22"/>
    <n v="19.656208341820829"/>
    <n v="2"/>
    <n v="0.439999998"/>
    <n v="44"/>
    <n v="43.560000002000002"/>
    <s v="TRANSFER"/>
    <s v="Non Cash Payment"/>
  </r>
  <r>
    <n v="57380"/>
    <d v="2017-04-17T00:00:00"/>
    <n v="2"/>
    <n v="1"/>
    <d v="2017-04-18T00:00:00"/>
    <n v="1"/>
    <s v="First Class"/>
    <s v="Other"/>
    <n v="7"/>
    <n v="9037"/>
    <n v="2"/>
    <s v="Fitness"/>
    <x v="2"/>
    <s v="Mejicanos"/>
    <s v="San Salvador"/>
    <m/>
    <s v="El Salvador"/>
    <s v="Central America"/>
    <n v="7"/>
    <s v="Hockey"/>
    <n v="135"/>
    <s v="Nike Dri-FIT Crew Sock 6 Pack"/>
    <n v="22"/>
    <n v="19.656208341820829"/>
    <n v="4"/>
    <n v="4.4000000950000002"/>
    <n v="88"/>
    <n v="83.599999905000004"/>
    <s v="CASH"/>
    <s v="Cash Not Over 200"/>
  </r>
  <r>
    <n v="57353"/>
    <d v="2017-04-17T00:00:00"/>
    <n v="2"/>
    <n v="0"/>
    <d v="2017-04-17T00:00:00"/>
    <n v="0"/>
    <s v="Same Day"/>
    <s v="Same Day - On Time"/>
    <n v="7"/>
    <n v="5783"/>
    <n v="2"/>
    <s v="Fitness"/>
    <x v="2"/>
    <s v="Tegucigalpa"/>
    <s v="Francisco Morazán"/>
    <m/>
    <s v="Honduras"/>
    <s v="Central America"/>
    <n v="7"/>
    <s v="Hockey"/>
    <n v="135"/>
    <s v="Nike Dri-FIT Crew Sock 6 Pack"/>
    <n v="22"/>
    <n v="19.656208341820829"/>
    <n v="1"/>
    <n v="0.87999999500000003"/>
    <n v="22"/>
    <n v="21.120000005000001"/>
    <s v="DEBIT"/>
    <s v="Non Cash Payment"/>
  </r>
  <r>
    <n v="77202"/>
    <d v="2018-01-31T00:00:00"/>
    <n v="4"/>
    <n v="4"/>
    <d v="2018-02-06T00:00:00"/>
    <n v="0"/>
    <s v="Standard Class"/>
    <s v="Other"/>
    <n v="73"/>
    <n v="20755"/>
    <n v="2"/>
    <s v="Fitness"/>
    <x v="3"/>
    <s v="Bekasi"/>
    <s v="West Java"/>
    <m/>
    <s v="Indonesia"/>
    <s v="Southeast Asia"/>
    <n v="73"/>
    <s v="Sporting Goods"/>
    <n v="1360"/>
    <s v="Smart watch "/>
    <n v="327.75"/>
    <n v="297.07027734645828"/>
    <n v="1"/>
    <n v="13.10999966"/>
    <n v="327.75"/>
    <n v="314.64000034000003"/>
    <s v="DEBIT"/>
    <s v="Non Cash Payment"/>
  </r>
  <r>
    <n v="75939"/>
    <d v="2018-01-13T00:00:00"/>
    <n v="7"/>
    <n v="4"/>
    <d v="2018-01-18T00:00:00"/>
    <n v="1"/>
    <s v="Standard Class"/>
    <s v="Other"/>
    <n v="73"/>
    <n v="19492"/>
    <n v="2"/>
    <s v="Fitness"/>
    <x v="3"/>
    <s v="Bikaner"/>
    <s v="Rajasthan"/>
    <m/>
    <s v="India"/>
    <s v="South Asia"/>
    <n v="73"/>
    <s v="Sporting Goods"/>
    <n v="1360"/>
    <s v="Smart watch "/>
    <n v="327.75"/>
    <n v="297.07027734645828"/>
    <n v="1"/>
    <n v="16.38999939"/>
    <n v="327.75"/>
    <n v="311.36000060999999"/>
    <s v="TRANSFER"/>
    <s v="Non Cash Payment"/>
  </r>
  <r>
    <n v="75938"/>
    <d v="2018-01-13T00:00:00"/>
    <n v="7"/>
    <n v="4"/>
    <d v="2018-01-18T00:00:00"/>
    <n v="0"/>
    <s v="Standard Class"/>
    <s v="Other"/>
    <n v="73"/>
    <n v="19491"/>
    <n v="2"/>
    <s v="Fitness"/>
    <x v="3"/>
    <s v="Bikaner"/>
    <s v="Rajasthan"/>
    <m/>
    <s v="India"/>
    <s v="South Asia"/>
    <n v="73"/>
    <s v="Sporting Goods"/>
    <n v="1360"/>
    <s v="Smart watch "/>
    <n v="327.75"/>
    <n v="297.07027734645828"/>
    <n v="1"/>
    <n v="18.030000690000001"/>
    <n v="327.75"/>
    <n v="309.71999930999999"/>
    <s v="CASH"/>
    <s v="Cash Over 200"/>
  </r>
  <r>
    <n v="75937"/>
    <d v="2018-01-13T00:00:00"/>
    <n v="7"/>
    <n v="4"/>
    <d v="2018-01-18T00:00:00"/>
    <n v="0"/>
    <s v="Standard Class"/>
    <s v="Other"/>
    <n v="73"/>
    <n v="19490"/>
    <n v="2"/>
    <s v="Fitness"/>
    <x v="3"/>
    <s v="Townsville"/>
    <s v="Queensland"/>
    <m/>
    <s v="Australia"/>
    <s v="Oceania"/>
    <n v="73"/>
    <s v="Sporting Goods"/>
    <n v="1360"/>
    <s v="Smart watch "/>
    <n v="327.75"/>
    <n v="297.07027734645828"/>
    <n v="1"/>
    <n v="22.940000529999999"/>
    <n v="327.75"/>
    <n v="304.80999946999998"/>
    <s v="DEBIT"/>
    <s v="Non Cash Payment"/>
  </r>
  <r>
    <n v="75936"/>
    <d v="2018-01-13T00:00:00"/>
    <n v="7"/>
    <n v="4"/>
    <d v="2018-01-18T00:00:00"/>
    <n v="0"/>
    <s v="Standard Class"/>
    <s v="Other"/>
    <n v="73"/>
    <n v="19489"/>
    <n v="2"/>
    <s v="Fitness"/>
    <x v="3"/>
    <s v="Townsville"/>
    <s v="Queensland"/>
    <m/>
    <s v="Australia"/>
    <s v="Oceania"/>
    <n v="73"/>
    <s v="Sporting Goods"/>
    <n v="1360"/>
    <s v="Smart watch "/>
    <n v="327.75"/>
    <n v="297.07027734645828"/>
    <n v="1"/>
    <n v="29.5"/>
    <n v="327.75"/>
    <n v="298.25"/>
    <s v="CASH"/>
    <s v="Cash Over 200"/>
  </r>
  <r>
    <n v="75935"/>
    <d v="2018-01-13T00:00:00"/>
    <n v="7"/>
    <n v="4"/>
    <d v="2018-01-18T00:00:00"/>
    <n v="0"/>
    <s v="Standard Class"/>
    <s v="Other"/>
    <n v="73"/>
    <n v="19488"/>
    <n v="2"/>
    <s v="Fitness"/>
    <x v="3"/>
    <s v="Toowoomba"/>
    <s v="Queensland"/>
    <m/>
    <s v="Australia"/>
    <s v="Oceania"/>
    <n v="73"/>
    <s v="Sporting Goods"/>
    <n v="1360"/>
    <s v="Smart watch "/>
    <n v="327.75"/>
    <n v="297.07027734645828"/>
    <n v="1"/>
    <n v="32.77999878"/>
    <n v="327.75"/>
    <n v="294.97000121999997"/>
    <s v="TRANSFER"/>
    <s v="Non Cash Payment"/>
  </r>
  <r>
    <n v="75934"/>
    <d v="2018-01-13T00:00:00"/>
    <n v="7"/>
    <n v="1"/>
    <d v="2018-01-15T00:00:00"/>
    <n v="1"/>
    <s v="First Class"/>
    <s v="Other"/>
    <n v="73"/>
    <n v="19487"/>
    <n v="2"/>
    <s v="Fitness"/>
    <x v="3"/>
    <s v="Guangzhou"/>
    <s v="Guangdong"/>
    <m/>
    <s v="China"/>
    <s v="Eastern Asia"/>
    <n v="73"/>
    <s v="Sporting Goods"/>
    <n v="1360"/>
    <s v="Smart watch "/>
    <n v="327.75"/>
    <n v="297.07027734645828"/>
    <n v="1"/>
    <n v="39.33000183"/>
    <n v="327.75"/>
    <n v="288.41999816999999"/>
    <s v="DEBIT"/>
    <s v="Non Cash Payment"/>
  </r>
  <r>
    <n v="75933"/>
    <d v="2018-01-13T00:00:00"/>
    <n v="7"/>
    <n v="1"/>
    <d v="2018-01-15T00:00:00"/>
    <n v="1"/>
    <s v="First Class"/>
    <s v="Other"/>
    <n v="73"/>
    <n v="19486"/>
    <n v="2"/>
    <s v="Fitness"/>
    <x v="3"/>
    <s v="Guangzhou"/>
    <s v="Guangdong"/>
    <m/>
    <s v="China"/>
    <s v="Eastern Asia"/>
    <n v="73"/>
    <s v="Sporting Goods"/>
    <n v="1360"/>
    <s v="Smart watch "/>
    <n v="327.75"/>
    <n v="297.07027734645828"/>
    <n v="1"/>
    <n v="42.61000061"/>
    <n v="327.75"/>
    <n v="285.13999939000001"/>
    <s v="TRANSFER"/>
    <s v="Non Cash Payment"/>
  </r>
  <r>
    <n v="75932"/>
    <d v="2018-01-13T00:00:00"/>
    <n v="7"/>
    <n v="2"/>
    <d v="2018-01-16T00:00:00"/>
    <n v="1"/>
    <s v="Second Class"/>
    <s v="Other"/>
    <n v="73"/>
    <n v="19485"/>
    <n v="2"/>
    <s v="Fitness"/>
    <x v="3"/>
    <s v="Guangzhou"/>
    <s v="Guangdong"/>
    <m/>
    <s v="China"/>
    <s v="Eastern Asia"/>
    <n v="73"/>
    <s v="Sporting Goods"/>
    <n v="1360"/>
    <s v="Smart watch "/>
    <n v="327.75"/>
    <n v="297.07027734645828"/>
    <n v="1"/>
    <n v="49.159999849999998"/>
    <n v="327.75"/>
    <n v="278.59000014999998"/>
    <s v="CASH"/>
    <s v="Cash Over 200"/>
  </r>
  <r>
    <n v="75931"/>
    <d v="2018-01-13T00:00:00"/>
    <n v="7"/>
    <n v="1"/>
    <d v="2018-01-15T00:00:00"/>
    <n v="1"/>
    <s v="First Class"/>
    <s v="Other"/>
    <n v="73"/>
    <n v="19484"/>
    <n v="2"/>
    <s v="Fitness"/>
    <x v="3"/>
    <s v="Guangzhou"/>
    <s v="Guangdong"/>
    <m/>
    <s v="China"/>
    <s v="Eastern Asia"/>
    <n v="73"/>
    <s v="Sporting Goods"/>
    <n v="1360"/>
    <s v="Smart watch "/>
    <n v="327.75"/>
    <n v="297.07027734645828"/>
    <n v="1"/>
    <n v="52.439998629999998"/>
    <n v="327.75"/>
    <n v="275.31000137000001"/>
    <s v="CASH"/>
    <s v="Cash Over 200"/>
  </r>
  <r>
    <n v="75930"/>
    <d v="2018-01-13T00:00:00"/>
    <n v="7"/>
    <n v="2"/>
    <d v="2018-01-16T00:00:00"/>
    <n v="0"/>
    <s v="Second Class"/>
    <s v="Other"/>
    <n v="73"/>
    <n v="19483"/>
    <n v="2"/>
    <s v="Fitness"/>
    <x v="3"/>
    <s v="Tokyo"/>
    <s v="Tokyo"/>
    <m/>
    <s v="Japan"/>
    <s v="Eastern Asia"/>
    <n v="73"/>
    <s v="Sporting Goods"/>
    <n v="1360"/>
    <s v="Smart watch "/>
    <n v="327.75"/>
    <n v="297.07027734645828"/>
    <n v="1"/>
    <n v="55.72000122"/>
    <n v="327.75"/>
    <n v="272.02999878000003"/>
    <s v="TRANSFER"/>
    <s v="Non Cash Payment"/>
  </r>
  <r>
    <n v="75929"/>
    <d v="2018-01-13T00:00:00"/>
    <n v="7"/>
    <n v="2"/>
    <d v="2018-01-16T00:00:00"/>
    <n v="1"/>
    <s v="Second Class"/>
    <s v="Other"/>
    <n v="73"/>
    <n v="19482"/>
    <n v="2"/>
    <s v="Fitness"/>
    <x v="3"/>
    <s v="Manado"/>
    <s v="North Sulawesi"/>
    <m/>
    <s v="Indonesia"/>
    <s v="Southeast Asia"/>
    <n v="73"/>
    <s v="Sporting Goods"/>
    <n v="1360"/>
    <s v="Smart watch "/>
    <n v="327.75"/>
    <n v="297.07027734645828"/>
    <n v="1"/>
    <n v="59"/>
    <n v="327.75"/>
    <n v="268.75"/>
    <s v="TRANSFER"/>
    <s v="Non Cash Payment"/>
  </r>
  <r>
    <n v="75928"/>
    <d v="2018-01-13T00:00:00"/>
    <n v="7"/>
    <n v="2"/>
    <d v="2018-01-16T00:00:00"/>
    <n v="1"/>
    <s v="Second Class"/>
    <s v="Other"/>
    <n v="73"/>
    <n v="19481"/>
    <n v="2"/>
    <s v="Fitness"/>
    <x v="3"/>
    <s v="Manado"/>
    <s v="North Sulawesi"/>
    <m/>
    <s v="Indonesia"/>
    <s v="Southeast Asia"/>
    <n v="73"/>
    <s v="Sporting Goods"/>
    <n v="1360"/>
    <s v="Smart watch "/>
    <n v="327.75"/>
    <n v="297.07027734645828"/>
    <n v="1"/>
    <n v="65.550003050000001"/>
    <n v="327.75"/>
    <n v="262.19999695000001"/>
    <s v="TRANSFER"/>
    <s v="Non Cash Payment"/>
  </r>
  <r>
    <n v="75927"/>
    <d v="2018-01-13T00:00:00"/>
    <n v="7"/>
    <n v="1"/>
    <d v="2018-01-15T00:00:00"/>
    <n v="1"/>
    <s v="First Class"/>
    <s v="Other"/>
    <n v="73"/>
    <n v="19480"/>
    <n v="2"/>
    <s v="Fitness"/>
    <x v="3"/>
    <s v="Sangli"/>
    <s v="Maharashtra"/>
    <m/>
    <s v="India"/>
    <s v="South Asia"/>
    <n v="73"/>
    <s v="Sporting Goods"/>
    <n v="1360"/>
    <s v="Smart watch "/>
    <n v="327.75"/>
    <n v="297.07027734645828"/>
    <n v="1"/>
    <n v="81.940002440000001"/>
    <n v="327.75"/>
    <n v="245.80999756"/>
    <s v="DEBIT"/>
    <s v="Non Cash Payment"/>
  </r>
  <r>
    <n v="75926"/>
    <d v="2018-01-13T00:00:00"/>
    <n v="7"/>
    <n v="1"/>
    <d v="2018-01-15T00:00:00"/>
    <n v="1"/>
    <s v="First Class"/>
    <s v="Other"/>
    <n v="73"/>
    <n v="19479"/>
    <n v="2"/>
    <s v="Fitness"/>
    <x v="3"/>
    <s v="Sangli"/>
    <s v="Maharashtra"/>
    <m/>
    <s v="India"/>
    <s v="South Asia"/>
    <n v="73"/>
    <s v="Sporting Goods"/>
    <n v="1360"/>
    <s v="Smart watch "/>
    <n v="327.75"/>
    <n v="297.07027734645828"/>
    <n v="1"/>
    <n v="0"/>
    <n v="327.75"/>
    <n v="327.75"/>
    <s v="TRANSFER"/>
    <s v="Non Cash Payment"/>
  </r>
  <r>
    <n v="75925"/>
    <d v="2018-01-13T00:00:00"/>
    <n v="7"/>
    <n v="1"/>
    <d v="2018-01-15T00:00:00"/>
    <n v="1"/>
    <s v="First Class"/>
    <s v="Other"/>
    <n v="73"/>
    <n v="19478"/>
    <n v="2"/>
    <s v="Fitness"/>
    <x v="3"/>
    <s v="Sangli"/>
    <s v="Maharashtra"/>
    <m/>
    <s v="India"/>
    <s v="South Asia"/>
    <n v="73"/>
    <s v="Sporting Goods"/>
    <n v="1360"/>
    <s v="Smart watch "/>
    <n v="327.75"/>
    <n v="297.07027734645828"/>
    <n v="1"/>
    <n v="3.2799999710000001"/>
    <n v="327.75"/>
    <n v="324.470000029"/>
    <s v="DEBIT"/>
    <s v="Non Cash Payment"/>
  </r>
  <r>
    <n v="75924"/>
    <d v="2018-01-13T00:00:00"/>
    <n v="7"/>
    <n v="2"/>
    <d v="2018-01-16T00:00:00"/>
    <n v="1"/>
    <s v="Second Class"/>
    <s v="Other"/>
    <n v="73"/>
    <n v="19477"/>
    <n v="2"/>
    <s v="Fitness"/>
    <x v="3"/>
    <s v="Seoul"/>
    <s v="Seoul"/>
    <m/>
    <s v="South Korea"/>
    <s v="Eastern Asia"/>
    <n v="73"/>
    <s v="Sporting Goods"/>
    <n v="1360"/>
    <s v="Smart watch "/>
    <n v="327.75"/>
    <n v="297.07027734645828"/>
    <n v="1"/>
    <n v="6.5599999430000002"/>
    <n v="327.75"/>
    <n v="321.19000005700002"/>
    <s v="CASH"/>
    <s v="Cash Over 200"/>
  </r>
  <r>
    <n v="75923"/>
    <d v="2018-01-13T00:00:00"/>
    <n v="7"/>
    <n v="1"/>
    <d v="2018-01-15T00:00:00"/>
    <n v="1"/>
    <s v="First Class"/>
    <s v="Other"/>
    <n v="73"/>
    <n v="19476"/>
    <n v="2"/>
    <s v="Fitness"/>
    <x v="3"/>
    <s v="Jabalpur"/>
    <s v="Madhya Pradesh"/>
    <m/>
    <s v="India"/>
    <s v="South Asia"/>
    <n v="73"/>
    <s v="Sporting Goods"/>
    <n v="1360"/>
    <s v="Smart watch "/>
    <n v="327.75"/>
    <n v="297.07027734645828"/>
    <n v="1"/>
    <n v="9.8299999239999991"/>
    <n v="327.75"/>
    <n v="317.92000007600001"/>
    <s v="CASH"/>
    <s v="Cash Over 200"/>
  </r>
  <r>
    <n v="75922"/>
    <d v="2018-01-13T00:00:00"/>
    <n v="7"/>
    <n v="1"/>
    <d v="2018-01-15T00:00:00"/>
    <n v="1"/>
    <s v="First Class"/>
    <s v="Other"/>
    <n v="73"/>
    <n v="19475"/>
    <n v="2"/>
    <s v="Fitness"/>
    <x v="3"/>
    <s v="Jabalpur"/>
    <s v="Madhya Pradesh"/>
    <m/>
    <s v="India"/>
    <s v="South Asia"/>
    <n v="73"/>
    <s v="Sporting Goods"/>
    <n v="1360"/>
    <s v="Smart watch "/>
    <n v="327.75"/>
    <n v="297.07027734645828"/>
    <n v="1"/>
    <n v="13.10999966"/>
    <n v="327.75"/>
    <n v="314.64000034000003"/>
    <s v="DEBIT"/>
    <s v="Non Cash Payment"/>
  </r>
  <r>
    <n v="75921"/>
    <d v="2018-01-13T00:00:00"/>
    <n v="7"/>
    <n v="0"/>
    <d v="2018-01-13T00:00:00"/>
    <n v="0"/>
    <s v="Same Day"/>
    <s v="Same Day - On Time"/>
    <n v="73"/>
    <n v="19474"/>
    <n v="2"/>
    <s v="Fitness"/>
    <x v="3"/>
    <s v="Jabalpur"/>
    <s v="Madhya Pradesh"/>
    <m/>
    <s v="India"/>
    <s v="South Asia"/>
    <n v="73"/>
    <s v="Sporting Goods"/>
    <n v="1360"/>
    <s v="Smart watch "/>
    <n v="327.75"/>
    <n v="297.07027734645828"/>
    <n v="1"/>
    <n v="16.38999939"/>
    <n v="327.75"/>
    <n v="311.36000060999999"/>
    <s v="CASH"/>
    <s v="Cash Over 200"/>
  </r>
  <r>
    <n v="75920"/>
    <d v="2018-01-13T00:00:00"/>
    <n v="7"/>
    <n v="0"/>
    <d v="2018-01-13T00:00:00"/>
    <n v="0"/>
    <s v="Same Day"/>
    <s v="Same Day - On Time"/>
    <n v="73"/>
    <n v="19473"/>
    <n v="2"/>
    <s v="Fitness"/>
    <x v="3"/>
    <s v="Jabalpur"/>
    <s v="Madhya Pradesh"/>
    <m/>
    <s v="India"/>
    <s v="South Asia"/>
    <n v="73"/>
    <s v="Sporting Goods"/>
    <n v="1360"/>
    <s v="Smart watch "/>
    <n v="327.75"/>
    <n v="297.07027734645828"/>
    <n v="1"/>
    <n v="18.030000690000001"/>
    <n v="327.75"/>
    <n v="309.71999930999999"/>
    <s v="TRANSFER"/>
    <s v="Non Cash Payment"/>
  </r>
  <r>
    <n v="75919"/>
    <d v="2018-01-13T00:00:00"/>
    <n v="7"/>
    <n v="4"/>
    <d v="2018-01-18T00:00:00"/>
    <n v="1"/>
    <s v="Standard Class"/>
    <s v="Other"/>
    <n v="73"/>
    <n v="19472"/>
    <n v="2"/>
    <s v="Fitness"/>
    <x v="3"/>
    <s v="Jabalpur"/>
    <s v="Madhya Pradesh"/>
    <m/>
    <s v="India"/>
    <s v="South Asia"/>
    <n v="73"/>
    <s v="Sporting Goods"/>
    <n v="1360"/>
    <s v="Smart watch "/>
    <n v="327.75"/>
    <n v="297.07027734645828"/>
    <n v="1"/>
    <n v="22.940000529999999"/>
    <n v="327.75"/>
    <n v="304.80999946999998"/>
    <s v="TRANSFER"/>
    <s v="Non Cash Payment"/>
  </r>
  <r>
    <n v="75918"/>
    <d v="2018-01-13T00:00:00"/>
    <n v="7"/>
    <n v="2"/>
    <d v="2018-01-16T00:00:00"/>
    <n v="1"/>
    <s v="Second Class"/>
    <s v="Other"/>
    <n v="73"/>
    <n v="19471"/>
    <n v="2"/>
    <s v="Fitness"/>
    <x v="3"/>
    <s v="Geelong"/>
    <s v="Victoria"/>
    <m/>
    <s v="Australia"/>
    <s v="Oceania"/>
    <n v="73"/>
    <s v="Sporting Goods"/>
    <n v="1360"/>
    <s v="Smart watch "/>
    <n v="327.75"/>
    <n v="297.07027734645828"/>
    <n v="1"/>
    <n v="29.5"/>
    <n v="327.75"/>
    <n v="298.25"/>
    <s v="TRANSFER"/>
    <s v="Non Cash Payment"/>
  </r>
  <r>
    <n v="75917"/>
    <d v="2018-01-13T00:00:00"/>
    <n v="7"/>
    <n v="2"/>
    <d v="2018-01-16T00:00:00"/>
    <n v="0"/>
    <s v="Second Class"/>
    <s v="Other"/>
    <n v="73"/>
    <n v="19470"/>
    <n v="2"/>
    <s v="Fitness"/>
    <x v="3"/>
    <s v="Geelong"/>
    <s v="Victoria"/>
    <m/>
    <s v="Australia"/>
    <s v="Oceania"/>
    <n v="73"/>
    <s v="Sporting Goods"/>
    <n v="1360"/>
    <s v="Smart watch "/>
    <n v="327.75"/>
    <n v="297.07027734645828"/>
    <n v="1"/>
    <n v="32.77999878"/>
    <n v="327.75"/>
    <n v="294.97000121999997"/>
    <s v="TRANSFER"/>
    <s v="Non Cash Payment"/>
  </r>
  <r>
    <n v="75916"/>
    <d v="2018-01-13T00:00:00"/>
    <n v="7"/>
    <n v="2"/>
    <d v="2018-01-16T00:00:00"/>
    <n v="0"/>
    <s v="Second Class"/>
    <s v="Other"/>
    <n v="73"/>
    <n v="19469"/>
    <n v="2"/>
    <s v="Fitness"/>
    <x v="3"/>
    <s v="Brisbane"/>
    <s v="Queensland"/>
    <m/>
    <s v="Australia"/>
    <s v="Oceania"/>
    <n v="73"/>
    <s v="Sporting Goods"/>
    <n v="1360"/>
    <s v="Smart watch "/>
    <n v="327.75"/>
    <n v="297.07027734645828"/>
    <n v="1"/>
    <n v="39.33000183"/>
    <n v="327.75"/>
    <n v="288.41999816999999"/>
    <s v="TRANSFER"/>
    <s v="Non Cash Payment"/>
  </r>
  <r>
    <n v="75915"/>
    <d v="2018-01-13T00:00:00"/>
    <n v="7"/>
    <n v="2"/>
    <d v="2018-01-16T00:00:00"/>
    <n v="1"/>
    <s v="Second Class"/>
    <s v="Other"/>
    <n v="73"/>
    <n v="19468"/>
    <n v="2"/>
    <s v="Fitness"/>
    <x v="3"/>
    <s v="Mandurah"/>
    <s v="Western Australia"/>
    <m/>
    <s v="Australia"/>
    <s v="Oceania"/>
    <n v="73"/>
    <s v="Sporting Goods"/>
    <n v="1360"/>
    <s v="Smart watch "/>
    <n v="327.75"/>
    <n v="297.07027734645828"/>
    <n v="1"/>
    <n v="42.61000061"/>
    <n v="327.75"/>
    <n v="285.13999939000001"/>
    <s v="DEBIT"/>
    <s v="Non Cash Payment"/>
  </r>
  <r>
    <n v="75914"/>
    <d v="2018-01-13T00:00:00"/>
    <n v="7"/>
    <n v="2"/>
    <d v="2018-01-16T00:00:00"/>
    <n v="1"/>
    <s v="Second Class"/>
    <s v="Other"/>
    <n v="73"/>
    <n v="19467"/>
    <n v="2"/>
    <s v="Fitness"/>
    <x v="3"/>
    <s v="Mandurah"/>
    <s v="Western Australia"/>
    <m/>
    <s v="Australia"/>
    <s v="Oceania"/>
    <n v="73"/>
    <s v="Sporting Goods"/>
    <n v="1360"/>
    <s v="Smart watch "/>
    <n v="327.75"/>
    <n v="297.07027734645828"/>
    <n v="1"/>
    <n v="49.159999849999998"/>
    <n v="327.75"/>
    <n v="278.59000014999998"/>
    <s v="TRANSFER"/>
    <s v="Non Cash Payment"/>
  </r>
  <r>
    <n v="75913"/>
    <d v="2018-01-13T00:00:00"/>
    <n v="7"/>
    <n v="4"/>
    <d v="2018-01-18T00:00:00"/>
    <n v="0"/>
    <s v="Standard Class"/>
    <s v="Other"/>
    <n v="73"/>
    <n v="19466"/>
    <n v="2"/>
    <s v="Fitness"/>
    <x v="3"/>
    <s v="Guilin"/>
    <s v="Guangxi"/>
    <m/>
    <s v="China"/>
    <s v="Eastern Asia"/>
    <n v="73"/>
    <s v="Sporting Goods"/>
    <n v="1360"/>
    <s v="Smart watch "/>
    <n v="327.75"/>
    <n v="297.07027734645828"/>
    <n v="1"/>
    <n v="52.439998629999998"/>
    <n v="327.75"/>
    <n v="275.31000137000001"/>
    <s v="CASH"/>
    <s v="Cash Over 200"/>
  </r>
  <r>
    <n v="75912"/>
    <d v="2018-01-13T00:00:00"/>
    <n v="7"/>
    <n v="4"/>
    <d v="2018-01-18T00:00:00"/>
    <n v="0"/>
    <s v="Standard Class"/>
    <s v="Other"/>
    <n v="73"/>
    <n v="19465"/>
    <n v="2"/>
    <s v="Fitness"/>
    <x v="3"/>
    <s v="Guilin"/>
    <s v="Guangxi"/>
    <m/>
    <s v="China"/>
    <s v="Eastern Asia"/>
    <n v="73"/>
    <s v="Sporting Goods"/>
    <n v="1360"/>
    <s v="Smart watch "/>
    <n v="327.75"/>
    <n v="297.07027734645828"/>
    <n v="1"/>
    <n v="55.72000122"/>
    <n v="327.75"/>
    <n v="272.02999878000003"/>
    <s v="DEBIT"/>
    <s v="Non Cash Payment"/>
  </r>
  <r>
    <n v="75911"/>
    <d v="2018-01-13T00:00:00"/>
    <n v="7"/>
    <n v="4"/>
    <d v="2018-01-18T00:00:00"/>
    <n v="0"/>
    <s v="Standard Class"/>
    <s v="Other"/>
    <n v="73"/>
    <n v="19464"/>
    <n v="2"/>
    <s v="Fitness"/>
    <x v="3"/>
    <s v="Guilin"/>
    <s v="Guangxi"/>
    <m/>
    <s v="China"/>
    <s v="Eastern Asia"/>
    <n v="73"/>
    <s v="Sporting Goods"/>
    <n v="1360"/>
    <s v="Smart watch "/>
    <n v="327.75"/>
    <n v="297.07027734645828"/>
    <n v="1"/>
    <n v="59"/>
    <n v="327.75"/>
    <n v="268.75"/>
    <s v="TRANSFER"/>
    <s v="Non Cash Payment"/>
  </r>
  <r>
    <n v="75910"/>
    <d v="2018-01-13T00:00:00"/>
    <n v="7"/>
    <n v="4"/>
    <d v="2018-01-18T00:00:00"/>
    <n v="1"/>
    <s v="Standard Class"/>
    <s v="Other"/>
    <n v="73"/>
    <n v="19463"/>
    <n v="2"/>
    <s v="Fitness"/>
    <x v="3"/>
    <s v="Guilin"/>
    <s v="Guangxi"/>
    <m/>
    <s v="China"/>
    <s v="Eastern Asia"/>
    <n v="73"/>
    <s v="Sporting Goods"/>
    <n v="1360"/>
    <s v="Smart watch "/>
    <n v="327.75"/>
    <n v="297.07027734645828"/>
    <n v="1"/>
    <n v="65.550003050000001"/>
    <n v="327.75"/>
    <n v="262.19999695000001"/>
    <s v="DEBIT"/>
    <s v="Non Cash Payment"/>
  </r>
  <r>
    <n v="75909"/>
    <d v="2018-01-13T00:00:00"/>
    <n v="7"/>
    <n v="4"/>
    <d v="2018-01-18T00:00:00"/>
    <n v="1"/>
    <s v="Standard Class"/>
    <s v="Other"/>
    <n v="73"/>
    <n v="19462"/>
    <n v="2"/>
    <s v="Fitness"/>
    <x v="3"/>
    <s v="Delhi"/>
    <s v="Delhi"/>
    <m/>
    <s v="India"/>
    <s v="South Asia"/>
    <n v="73"/>
    <s v="Sporting Goods"/>
    <n v="1360"/>
    <s v="Smart watch "/>
    <n v="327.75"/>
    <n v="297.07027734645828"/>
    <n v="1"/>
    <n v="81.940002440000001"/>
    <n v="327.75"/>
    <n v="245.80999756"/>
    <s v="DEBIT"/>
    <s v="Non Cash Payment"/>
  </r>
  <r>
    <n v="75908"/>
    <d v="2018-01-13T00:00:00"/>
    <n v="7"/>
    <n v="4"/>
    <d v="2018-01-18T00:00:00"/>
    <n v="0"/>
    <s v="Standard Class"/>
    <s v="Other"/>
    <n v="73"/>
    <n v="19461"/>
    <n v="2"/>
    <s v="Fitness"/>
    <x v="3"/>
    <s v="Delhi"/>
    <s v="Delhi"/>
    <m/>
    <s v="India"/>
    <s v="South Asia"/>
    <n v="73"/>
    <s v="Sporting Goods"/>
    <n v="1360"/>
    <s v="Smart watch "/>
    <n v="327.75"/>
    <n v="297.07027734645828"/>
    <n v="1"/>
    <n v="0"/>
    <n v="327.75"/>
    <n v="327.75"/>
    <s v="CASH"/>
    <s v="Cash Over 200"/>
  </r>
  <r>
    <n v="75907"/>
    <d v="2018-01-13T00:00:00"/>
    <n v="7"/>
    <n v="1"/>
    <d v="2018-01-15T00:00:00"/>
    <n v="1"/>
    <s v="First Class"/>
    <s v="Other"/>
    <n v="73"/>
    <n v="19460"/>
    <n v="2"/>
    <s v="Fitness"/>
    <x v="3"/>
    <s v="Suzhou"/>
    <s v="Gansu"/>
    <m/>
    <s v="China"/>
    <s v="Eastern Asia"/>
    <n v="73"/>
    <s v="Sporting Goods"/>
    <n v="1360"/>
    <s v="Smart watch "/>
    <n v="327.75"/>
    <n v="297.07027734645828"/>
    <n v="1"/>
    <n v="3.2799999710000001"/>
    <n v="327.75"/>
    <n v="324.470000029"/>
    <s v="DEBIT"/>
    <s v="Non Cash Payment"/>
  </r>
  <r>
    <n v="75906"/>
    <d v="2018-01-13T00:00:00"/>
    <n v="7"/>
    <n v="1"/>
    <d v="2018-01-15T00:00:00"/>
    <n v="1"/>
    <s v="First Class"/>
    <s v="Other"/>
    <n v="73"/>
    <n v="19459"/>
    <n v="2"/>
    <s v="Fitness"/>
    <x v="3"/>
    <s v="Suzhou"/>
    <s v="Gansu"/>
    <m/>
    <s v="China"/>
    <s v="Eastern Asia"/>
    <n v="73"/>
    <s v="Sporting Goods"/>
    <n v="1360"/>
    <s v="Smart watch "/>
    <n v="327.75"/>
    <n v="297.07027734645828"/>
    <n v="1"/>
    <n v="6.5599999430000002"/>
    <n v="327.75"/>
    <n v="321.19000005700002"/>
    <s v="CASH"/>
    <s v="Cash Over 200"/>
  </r>
  <r>
    <n v="75905"/>
    <d v="2018-01-13T00:00:00"/>
    <n v="7"/>
    <n v="1"/>
    <d v="2018-01-15T00:00:00"/>
    <n v="1"/>
    <s v="First Class"/>
    <s v="Other"/>
    <n v="73"/>
    <n v="19458"/>
    <n v="2"/>
    <s v="Fitness"/>
    <x v="3"/>
    <s v="Singapore"/>
    <s v="Singapore"/>
    <m/>
    <s v="Singapore"/>
    <s v="Southeast Asia"/>
    <n v="73"/>
    <s v="Sporting Goods"/>
    <n v="1360"/>
    <s v="Smart watch "/>
    <n v="327.75"/>
    <n v="297.07027734645828"/>
    <n v="1"/>
    <n v="9.8299999239999991"/>
    <n v="327.75"/>
    <n v="317.92000007600001"/>
    <s v="CASH"/>
    <s v="Cash Over 200"/>
  </r>
  <r>
    <n v="75904"/>
    <d v="2018-01-13T00:00:00"/>
    <n v="7"/>
    <n v="1"/>
    <d v="2018-01-15T00:00:00"/>
    <n v="1"/>
    <s v="First Class"/>
    <s v="Other"/>
    <n v="73"/>
    <n v="19457"/>
    <n v="2"/>
    <s v="Fitness"/>
    <x v="3"/>
    <s v="Hubli"/>
    <s v="Karnataka"/>
    <m/>
    <s v="India"/>
    <s v="South Asia"/>
    <n v="73"/>
    <s v="Sporting Goods"/>
    <n v="1360"/>
    <s v="Smart watch "/>
    <n v="327.75"/>
    <n v="297.07027734645828"/>
    <n v="1"/>
    <n v="13.10999966"/>
    <n v="327.75"/>
    <n v="314.64000034000003"/>
    <s v="CASH"/>
    <s v="Cash Over 200"/>
  </r>
  <r>
    <n v="75903"/>
    <d v="2018-12-01T00:00:00"/>
    <n v="7"/>
    <n v="1"/>
    <d v="2018-12-03T00:00:00"/>
    <n v="1"/>
    <s v="First Class"/>
    <s v="Other"/>
    <n v="73"/>
    <n v="19456"/>
    <n v="2"/>
    <s v="Fitness"/>
    <x v="3"/>
    <s v="Wollongong"/>
    <s v="New South Wales"/>
    <m/>
    <s v="Australia"/>
    <s v="Oceania"/>
    <n v="73"/>
    <s v="Sporting Goods"/>
    <n v="1360"/>
    <s v="Smart watch "/>
    <n v="327.75"/>
    <n v="297.07027734645828"/>
    <n v="1"/>
    <n v="16.38999939"/>
    <n v="327.75"/>
    <n v="311.36000060999999"/>
    <s v="DEBIT"/>
    <s v="Non Cash Payment"/>
  </r>
  <r>
    <n v="75902"/>
    <d v="2018-12-01T00:00:00"/>
    <n v="7"/>
    <n v="0"/>
    <d v="2018-12-01T00:00:00"/>
    <n v="1"/>
    <s v="Same Day"/>
    <s v="Other"/>
    <n v="73"/>
    <n v="19455"/>
    <n v="2"/>
    <s v="Fitness"/>
    <x v="3"/>
    <s v="Wollongong"/>
    <s v="New South Wales"/>
    <m/>
    <s v="Australia"/>
    <s v="Oceania"/>
    <n v="73"/>
    <s v="Sporting Goods"/>
    <n v="1360"/>
    <s v="Smart watch "/>
    <n v="327.75"/>
    <n v="297.07027734645828"/>
    <n v="1"/>
    <n v="18.030000690000001"/>
    <n v="327.75"/>
    <n v="309.71999930999999"/>
    <s v="DEBIT"/>
    <s v="Non Cash Payment"/>
  </r>
  <r>
    <n v="75901"/>
    <d v="2018-12-01T00:00:00"/>
    <n v="7"/>
    <n v="0"/>
    <d v="2018-12-01T00:00:00"/>
    <n v="0"/>
    <s v="Same Day"/>
    <s v="Same Day - On Time"/>
    <n v="73"/>
    <n v="19454"/>
    <n v="2"/>
    <s v="Fitness"/>
    <x v="3"/>
    <s v="Wollongong"/>
    <s v="New South Wales"/>
    <m/>
    <s v="Australia"/>
    <s v="Oceania"/>
    <n v="73"/>
    <s v="Sporting Goods"/>
    <n v="1360"/>
    <s v="Smart watch "/>
    <n v="327.75"/>
    <n v="297.07027734645828"/>
    <n v="1"/>
    <n v="22.940000529999999"/>
    <n v="327.75"/>
    <n v="304.80999946999998"/>
    <s v="TRANSFER"/>
    <s v="Non Cash Payment"/>
  </r>
  <r>
    <n v="75900"/>
    <d v="2018-12-01T00:00:00"/>
    <n v="7"/>
    <n v="0"/>
    <d v="2018-12-01T00:00:00"/>
    <n v="1"/>
    <s v="Same Day"/>
    <s v="Other"/>
    <n v="73"/>
    <n v="19453"/>
    <n v="2"/>
    <s v="Fitness"/>
    <x v="3"/>
    <s v="Singapore"/>
    <s v="Singapore"/>
    <m/>
    <s v="Singapore"/>
    <s v="Southeast Asia"/>
    <n v="73"/>
    <s v="Sporting Goods"/>
    <n v="1360"/>
    <s v="Smart watch "/>
    <n v="327.75"/>
    <n v="297.07027734645828"/>
    <n v="1"/>
    <n v="29.5"/>
    <n v="327.75"/>
    <n v="298.25"/>
    <s v="CASH"/>
    <s v="Cash Over 200"/>
  </r>
  <r>
    <n v="75899"/>
    <d v="2018-12-01T00:00:00"/>
    <n v="7"/>
    <n v="0"/>
    <d v="2018-12-01T00:00:00"/>
    <n v="1"/>
    <s v="Same Day"/>
    <s v="Other"/>
    <n v="73"/>
    <n v="19452"/>
    <n v="2"/>
    <s v="Fitness"/>
    <x v="3"/>
    <s v="Singapore"/>
    <s v="Singapore"/>
    <m/>
    <s v="Singapore"/>
    <s v="Southeast Asia"/>
    <n v="73"/>
    <s v="Sporting Goods"/>
    <n v="1360"/>
    <s v="Smart watch "/>
    <n v="327.75"/>
    <n v="297.07027734645828"/>
    <n v="1"/>
    <n v="32.77999878"/>
    <n v="327.75"/>
    <n v="294.97000121999997"/>
    <s v="DEBIT"/>
    <s v="Non Cash Payment"/>
  </r>
  <r>
    <n v="75898"/>
    <d v="2018-12-01T00:00:00"/>
    <n v="7"/>
    <n v="4"/>
    <d v="2018-12-06T00:00:00"/>
    <n v="0"/>
    <s v="Standard Class"/>
    <s v="Other"/>
    <n v="73"/>
    <n v="19451"/>
    <n v="2"/>
    <s v="Fitness"/>
    <x v="3"/>
    <s v="Medan"/>
    <s v="North Sumatra"/>
    <m/>
    <s v="Indonesia"/>
    <s v="Southeast Asia"/>
    <n v="73"/>
    <s v="Sporting Goods"/>
    <n v="1360"/>
    <s v="Smart watch "/>
    <n v="327.75"/>
    <n v="297.07027734645828"/>
    <n v="1"/>
    <n v="39.33000183"/>
    <n v="327.75"/>
    <n v="288.41999816999999"/>
    <s v="CASH"/>
    <s v="Cash Over 200"/>
  </r>
  <r>
    <n v="75897"/>
    <d v="2018-12-01T00:00:00"/>
    <n v="7"/>
    <n v="4"/>
    <d v="2018-12-06T00:00:00"/>
    <n v="0"/>
    <s v="Standard Class"/>
    <s v="Other"/>
    <n v="73"/>
    <n v="19450"/>
    <n v="2"/>
    <s v="Fitness"/>
    <x v="3"/>
    <s v="Medan"/>
    <s v="North Sumatra"/>
    <m/>
    <s v="Indonesia"/>
    <s v="Southeast Asia"/>
    <n v="73"/>
    <s v="Sporting Goods"/>
    <n v="1360"/>
    <s v="Smart watch "/>
    <n v="327.75"/>
    <n v="297.07027734645828"/>
    <n v="1"/>
    <n v="42.61000061"/>
    <n v="327.75"/>
    <n v="285.13999939000001"/>
    <s v="CASH"/>
    <s v="Cash Over 200"/>
  </r>
  <r>
    <n v="75896"/>
    <d v="2018-12-01T00:00:00"/>
    <n v="7"/>
    <n v="4"/>
    <d v="2018-12-06T00:00:00"/>
    <n v="0"/>
    <s v="Standard Class"/>
    <s v="Other"/>
    <n v="73"/>
    <n v="19449"/>
    <n v="2"/>
    <s v="Fitness"/>
    <x v="3"/>
    <s v="Canberra"/>
    <s v="Australian Capital Territory"/>
    <m/>
    <s v="Australia"/>
    <s v="Oceania"/>
    <n v="73"/>
    <s v="Sporting Goods"/>
    <n v="1360"/>
    <s v="Smart watch "/>
    <n v="327.75"/>
    <n v="297.07027734645828"/>
    <n v="1"/>
    <n v="49.159999849999998"/>
    <n v="327.75"/>
    <n v="278.59000014999998"/>
    <s v="DEBIT"/>
    <s v="Non Cash Payment"/>
  </r>
  <r>
    <n v="75895"/>
    <d v="2018-12-01T00:00:00"/>
    <n v="7"/>
    <n v="4"/>
    <d v="2018-12-06T00:00:00"/>
    <n v="1"/>
    <s v="Standard Class"/>
    <s v="Other"/>
    <n v="73"/>
    <n v="19448"/>
    <n v="2"/>
    <s v="Fitness"/>
    <x v="3"/>
    <s v="Bangalore"/>
    <s v="Karnataka"/>
    <m/>
    <s v="India"/>
    <s v="South Asia"/>
    <n v="73"/>
    <s v="Sporting Goods"/>
    <n v="1360"/>
    <s v="Smart watch "/>
    <n v="327.75"/>
    <n v="297.07027734645828"/>
    <n v="1"/>
    <n v="52.439998629999998"/>
    <n v="327.75"/>
    <n v="275.31000137000001"/>
    <s v="TRANSFER"/>
    <s v="Non Cash Payment"/>
  </r>
  <r>
    <n v="75894"/>
    <d v="2018-12-01T00:00:00"/>
    <n v="7"/>
    <n v="2"/>
    <d v="2018-12-04T00:00:00"/>
    <n v="1"/>
    <s v="Second Class"/>
    <s v="Other"/>
    <n v="73"/>
    <n v="19447"/>
    <n v="2"/>
    <s v="Fitness"/>
    <x v="3"/>
    <s v="Bangalore"/>
    <s v="Karnataka"/>
    <m/>
    <s v="India"/>
    <s v="South Asia"/>
    <n v="73"/>
    <s v="Sporting Goods"/>
    <n v="1360"/>
    <s v="Smart watch "/>
    <n v="327.75"/>
    <n v="297.07027734645828"/>
    <n v="1"/>
    <n v="55.72000122"/>
    <n v="327.75"/>
    <n v="272.02999878000003"/>
    <s v="TRANSFER"/>
    <s v="Non Cash Payment"/>
  </r>
  <r>
    <n v="75893"/>
    <d v="2018-12-01T00:00:00"/>
    <n v="7"/>
    <n v="4"/>
    <d v="2018-12-06T00:00:00"/>
    <n v="0"/>
    <s v="Standard Class"/>
    <s v="Other"/>
    <n v="73"/>
    <n v="19446"/>
    <n v="2"/>
    <s v="Fitness"/>
    <x v="3"/>
    <s v="Yiwu"/>
    <s v="Zhejiang"/>
    <m/>
    <s v="China"/>
    <s v="Eastern Asia"/>
    <n v="73"/>
    <s v="Sporting Goods"/>
    <n v="1360"/>
    <s v="Smart watch "/>
    <n v="327.75"/>
    <n v="297.07027734645828"/>
    <n v="1"/>
    <n v="59"/>
    <n v="327.75"/>
    <n v="268.75"/>
    <s v="TRANSFER"/>
    <s v="Non Cash Payment"/>
  </r>
  <r>
    <n v="28744"/>
    <d v="2016-02-24T00:00:00"/>
    <n v="4"/>
    <n v="2"/>
    <d v="2016-02-26T00:00:00"/>
    <n v="1"/>
    <s v="Second Class"/>
    <s v="Other"/>
    <n v="17"/>
    <n v="9083"/>
    <n v="4"/>
    <s v="Apparel"/>
    <x v="3"/>
    <s v="Mirzapur"/>
    <s v="Uttar Pradesh"/>
    <m/>
    <s v="India"/>
    <s v="South Asia"/>
    <n v="17"/>
    <s v="Cleats"/>
    <n v="365"/>
    <s v="Perfect Fitness Perfect Rip Deck"/>
    <n v="59.990001679999999"/>
    <n v="54.488929209402009"/>
    <n v="2"/>
    <n v="4.8000001909999996"/>
    <n v="119.98000336"/>
    <n v="115.180003169"/>
    <s v="CASH"/>
    <s v="Cash Not Over 200"/>
  </r>
  <r>
    <n v="45461"/>
    <d v="2016-10-25T00:00:00"/>
    <n v="3"/>
    <n v="2"/>
    <d v="2016-10-27T00:00:00"/>
    <n v="0"/>
    <s v="Second Class"/>
    <s v="Other"/>
    <n v="29"/>
    <n v="4741"/>
    <n v="5"/>
    <s v="Golf"/>
    <x v="3"/>
    <s v="Bursa"/>
    <s v="Bursa"/>
    <m/>
    <s v="Turkey"/>
    <s v="West Asia"/>
    <n v="29"/>
    <s v="Shop By Sport"/>
    <n v="627"/>
    <s v="Under Armour Girls' Toddler Spine Surge Runni"/>
    <n v="39.990001679999999"/>
    <n v="34.198098313835338"/>
    <n v="2"/>
    <n v="0.80000001200000004"/>
    <n v="79.980003359999998"/>
    <n v="79.180003348"/>
    <s v="CASH"/>
    <s v="Cash Not Over 200"/>
  </r>
  <r>
    <n v="31115"/>
    <d v="2016-03-30T00:00:00"/>
    <n v="4"/>
    <n v="2"/>
    <d v="2016-04-01T00:00:00"/>
    <n v="1"/>
    <s v="Second Class"/>
    <s v="Other"/>
    <n v="24"/>
    <n v="639"/>
    <n v="5"/>
    <s v="Golf"/>
    <x v="3"/>
    <s v="Murray Bridge"/>
    <s v="South Australia"/>
    <m/>
    <s v="Australia"/>
    <s v="Oceania"/>
    <n v="24"/>
    <s v="Women's Apparel"/>
    <n v="502"/>
    <s v="Nike Men's Dri-FIT Victory Golf Polo"/>
    <n v="50"/>
    <n v="43.678035218757444"/>
    <n v="2"/>
    <n v="4"/>
    <n v="100"/>
    <n v="96"/>
    <s v="CASH"/>
    <s v="Cash Not Over 200"/>
  </r>
  <r>
    <n v="45766"/>
    <d v="2016-10-30T00:00:00"/>
    <n v="1"/>
    <n v="2"/>
    <d v="2016-11-01T00:00:00"/>
    <n v="0"/>
    <s v="Second Class"/>
    <s v="Other"/>
    <n v="29"/>
    <n v="9702"/>
    <n v="5"/>
    <s v="Golf"/>
    <x v="3"/>
    <s v="Kartal"/>
    <s v="Istanbul"/>
    <m/>
    <s v="Turkey"/>
    <s v="West Asia"/>
    <n v="29"/>
    <s v="Shop By Sport"/>
    <n v="627"/>
    <s v="Under Armour Girls' Toddler Spine Surge Runni"/>
    <n v="39.990001679999999"/>
    <n v="34.198098313835338"/>
    <n v="2"/>
    <n v="4"/>
    <n v="79.980003359999998"/>
    <n v="75.980003359999998"/>
    <s v="CASH"/>
    <s v="Cash Not Over 200"/>
  </r>
  <r>
    <n v="47752"/>
    <d v="2016-11-28T00:00:00"/>
    <n v="2"/>
    <n v="2"/>
    <d v="2016-11-30T00:00:00"/>
    <n v="1"/>
    <s v="Second Class"/>
    <s v="Other"/>
    <n v="24"/>
    <n v="9114"/>
    <n v="5"/>
    <s v="Golf"/>
    <x v="3"/>
    <s v="Ulaanbaatar"/>
    <s v="Ulan Bator"/>
    <m/>
    <s v="Mongolia"/>
    <s v="Eastern Asia"/>
    <n v="24"/>
    <s v="Women's Apparel"/>
    <n v="502"/>
    <s v="Nike Men's Dri-FIT Victory Golf Polo"/>
    <n v="50"/>
    <n v="43.678035218757444"/>
    <n v="2"/>
    <n v="9"/>
    <n v="100"/>
    <n v="91"/>
    <s v="CASH"/>
    <s v="Cash Not Over 200"/>
  </r>
  <r>
    <n v="50054"/>
    <d v="2016-12-31T00:00:00"/>
    <n v="7"/>
    <n v="2"/>
    <d v="2017-01-03T00:00:00"/>
    <n v="1"/>
    <s v="Second Class"/>
    <s v="Other"/>
    <n v="24"/>
    <n v="1362"/>
    <n v="5"/>
    <s v="Golf"/>
    <x v="3"/>
    <s v="Istanbul"/>
    <s v="Istanbul"/>
    <m/>
    <s v="Turkey"/>
    <s v="West Asia"/>
    <n v="24"/>
    <s v="Women's Apparel"/>
    <n v="502"/>
    <s v="Nike Men's Dri-FIT Victory Golf Polo"/>
    <n v="50"/>
    <n v="43.678035218757444"/>
    <n v="2"/>
    <n v="13"/>
    <n v="100"/>
    <n v="87"/>
    <s v="CASH"/>
    <s v="Cash Not Over 200"/>
  </r>
  <r>
    <n v="20365"/>
    <d v="2015-10-25T00:00:00"/>
    <n v="1"/>
    <n v="2"/>
    <d v="2015-10-27T00:00:00"/>
    <n v="1"/>
    <s v="Second Class"/>
    <s v="Other"/>
    <n v="24"/>
    <n v="8011"/>
    <n v="5"/>
    <s v="Golf"/>
    <x v="3"/>
    <s v="Raipur"/>
    <s v="Rajasthan"/>
    <m/>
    <s v="India"/>
    <s v="South Asia"/>
    <n v="24"/>
    <s v="Women's Apparel"/>
    <n v="502"/>
    <s v="Nike Men's Dri-FIT Victory Golf Polo"/>
    <n v="50"/>
    <n v="43.678035218757444"/>
    <n v="2"/>
    <n v="18"/>
    <n v="100"/>
    <n v="82"/>
    <s v="CASH"/>
    <s v="Cash Not Over 200"/>
  </r>
  <r>
    <n v="41686"/>
    <d v="2016-08-31T00:00:00"/>
    <n v="4"/>
    <n v="4"/>
    <d v="2016-09-06T00:00:00"/>
    <n v="0"/>
    <s v="Standard Class"/>
    <s v="Other"/>
    <n v="18"/>
    <n v="7884"/>
    <n v="4"/>
    <s v="Apparel"/>
    <x v="3"/>
    <s v="Istanbul"/>
    <s v="Istanbul"/>
    <m/>
    <s v="Turkey"/>
    <s v="West Asia"/>
    <n v="18"/>
    <s v="Men's Footwear"/>
    <n v="403"/>
    <s v="Nike Men's CJ Elite 2 TD Football Cleat"/>
    <n v="129.9900055"/>
    <n v="110.80340837177086"/>
    <n v="1"/>
    <n v="5.1999998090000004"/>
    <n v="129.9900055"/>
    <n v="124.79000569099999"/>
    <s v="DEBIT"/>
    <s v="Non Cash Payment"/>
  </r>
  <r>
    <n v="41896"/>
    <d v="2016-03-09T00:00:00"/>
    <n v="4"/>
    <n v="4"/>
    <d v="2016-03-15T00:00:00"/>
    <n v="0"/>
    <s v="Standard Class"/>
    <s v="Other"/>
    <n v="18"/>
    <n v="289"/>
    <n v="4"/>
    <s v="Apparel"/>
    <x v="3"/>
    <s v="Jerusalem"/>
    <s v="Jerusalem"/>
    <m/>
    <s v="Israel"/>
    <s v="West Asia"/>
    <n v="18"/>
    <s v="Men's Footwear"/>
    <n v="403"/>
    <s v="Nike Men's CJ Elite 2 TD Football Cleat"/>
    <n v="129.9900055"/>
    <n v="110.80340837177086"/>
    <n v="1"/>
    <n v="5.1999998090000004"/>
    <n v="129.9900055"/>
    <n v="124.79000569099999"/>
    <s v="DEBIT"/>
    <s v="Non Cash Payment"/>
  </r>
  <r>
    <n v="28168"/>
    <d v="2016-02-16T00:00:00"/>
    <n v="3"/>
    <n v="4"/>
    <d v="2016-02-22T00:00:00"/>
    <n v="0"/>
    <s v="Standard Class"/>
    <s v="Other"/>
    <n v="17"/>
    <n v="10081"/>
    <n v="4"/>
    <s v="Apparel"/>
    <x v="3"/>
    <s v="Gold Coast"/>
    <s v="Queensland"/>
    <m/>
    <s v="Australia"/>
    <s v="Oceania"/>
    <n v="17"/>
    <s v="Cleats"/>
    <n v="365"/>
    <s v="Perfect Fitness Perfect Rip Deck"/>
    <n v="59.990001679999999"/>
    <n v="54.488929209402009"/>
    <n v="1"/>
    <n v="3"/>
    <n v="59.990001679999999"/>
    <n v="56.990001679999999"/>
    <s v="DEBIT"/>
    <s v="Non Cash Payment"/>
  </r>
  <r>
    <n v="24992"/>
    <d v="2015-12-31T00:00:00"/>
    <n v="5"/>
    <n v="4"/>
    <d v="2016-01-06T00:00:00"/>
    <n v="0"/>
    <s v="Standard Class"/>
    <s v="Other"/>
    <n v="18"/>
    <n v="1169"/>
    <n v="4"/>
    <s v="Apparel"/>
    <x v="3"/>
    <s v="Newcastle"/>
    <s v="New South Wales"/>
    <m/>
    <s v="Australia"/>
    <s v="Oceania"/>
    <n v="18"/>
    <s v="Men's Footwear"/>
    <n v="403"/>
    <s v="Nike Men's CJ Elite 2 TD Football Cleat"/>
    <n v="129.9900055"/>
    <n v="110.80340837177086"/>
    <n v="1"/>
    <n v="6.5"/>
    <n v="129.9900055"/>
    <n v="123.4900055"/>
    <s v="DEBIT"/>
    <s v="Non Cash Payment"/>
  </r>
  <r>
    <n v="30851"/>
    <d v="2016-03-26T00:00:00"/>
    <n v="7"/>
    <n v="4"/>
    <d v="2016-03-31T00:00:00"/>
    <n v="0"/>
    <s v="Standard Class"/>
    <s v="Other"/>
    <n v="18"/>
    <n v="1182"/>
    <n v="4"/>
    <s v="Apparel"/>
    <x v="3"/>
    <s v="Porirua"/>
    <s v="Wellington"/>
    <m/>
    <s v="New Zealand"/>
    <s v="Oceania"/>
    <n v="18"/>
    <s v="Men's Footwear"/>
    <n v="403"/>
    <s v="Nike Men's CJ Elite 2 TD Football Cleat"/>
    <n v="129.9900055"/>
    <n v="110.80340837177086"/>
    <n v="1"/>
    <n v="6.5"/>
    <n v="129.9900055"/>
    <n v="123.4900055"/>
    <s v="DEBIT"/>
    <s v="Non Cash Payment"/>
  </r>
  <r>
    <n v="25074"/>
    <d v="2016-02-01T00:00:00"/>
    <n v="2"/>
    <n v="4"/>
    <d v="2016-02-05T00:00:00"/>
    <n v="1"/>
    <s v="Standard Class"/>
    <s v="Other"/>
    <n v="18"/>
    <n v="717"/>
    <n v="4"/>
    <s v="Apparel"/>
    <x v="3"/>
    <s v="Mildura"/>
    <s v="Victoria"/>
    <m/>
    <s v="Australia"/>
    <s v="Oceania"/>
    <n v="18"/>
    <s v="Men's Footwear"/>
    <n v="403"/>
    <s v="Nike Men's CJ Elite 2 TD Football Cleat"/>
    <n v="129.9900055"/>
    <n v="110.80340837177086"/>
    <n v="1"/>
    <n v="6.5"/>
    <n v="129.9900055"/>
    <n v="123.4900055"/>
    <s v="DEBIT"/>
    <s v="Non Cash Payment"/>
  </r>
  <r>
    <n v="76870"/>
    <d v="2018-01-27T00:00:00"/>
    <n v="7"/>
    <n v="4"/>
    <d v="2018-02-01T00:00:00"/>
    <n v="1"/>
    <s v="Standard Class"/>
    <s v="Other"/>
    <n v="76"/>
    <n v="20423"/>
    <n v="4"/>
    <s v="Apparel"/>
    <x v="3"/>
    <s v="Brisbane"/>
    <s v="Queensland"/>
    <m/>
    <s v="Australia"/>
    <s v="Oceania"/>
    <n v="76"/>
    <s v="Women's Clothing"/>
    <n v="1363"/>
    <s v="Summer dresses"/>
    <n v="215.82000729999999"/>
    <n v="186.82667412499998"/>
    <n v="1"/>
    <n v="10.789999959999999"/>
    <n v="215.82000729999999"/>
    <n v="205.03000734"/>
    <s v="DEBIT"/>
    <s v="Non Cash Payment"/>
  </r>
  <r>
    <n v="25163"/>
    <d v="2016-03-01T00:00:00"/>
    <n v="3"/>
    <n v="4"/>
    <d v="2016-03-07T00:00:00"/>
    <n v="0"/>
    <s v="Standard Class"/>
    <s v="Other"/>
    <n v="18"/>
    <n v="5801"/>
    <n v="4"/>
    <s v="Apparel"/>
    <x v="3"/>
    <s v="Dhaka"/>
    <s v="Dhaka"/>
    <m/>
    <s v="Bangladesh"/>
    <s v="South Asia"/>
    <n v="18"/>
    <s v="Men's Footwear"/>
    <n v="403"/>
    <s v="Nike Men's CJ Elite 2 TD Football Cleat"/>
    <n v="129.9900055"/>
    <n v="110.80340837177086"/>
    <n v="1"/>
    <n v="6.5"/>
    <n v="129.9900055"/>
    <n v="123.4900055"/>
    <s v="DEBIT"/>
    <s v="Non Cash Payment"/>
  </r>
  <r>
    <n v="28036"/>
    <d v="2016-02-14T00:00:00"/>
    <n v="1"/>
    <n v="4"/>
    <d v="2016-02-18T00:00:00"/>
    <n v="0"/>
    <s v="Standard Class"/>
    <s v="Other"/>
    <n v="18"/>
    <n v="702"/>
    <n v="4"/>
    <s v="Apparel"/>
    <x v="3"/>
    <s v="Kanpur"/>
    <s v="Uttar Pradesh"/>
    <m/>
    <s v="India"/>
    <s v="South Asia"/>
    <n v="18"/>
    <s v="Men's Footwear"/>
    <n v="403"/>
    <s v="Nike Men's CJ Elite 2 TD Football Cleat"/>
    <n v="129.9900055"/>
    <n v="110.80340837177086"/>
    <n v="1"/>
    <n v="6.5"/>
    <n v="129.9900055"/>
    <n v="123.4900055"/>
    <s v="DEBIT"/>
    <s v="Non Cash Payment"/>
  </r>
  <r>
    <n v="22679"/>
    <d v="2015-11-28T00:00:00"/>
    <n v="7"/>
    <n v="4"/>
    <d v="2015-12-03T00:00:00"/>
    <n v="1"/>
    <s v="Standard Class"/>
    <s v="Other"/>
    <n v="18"/>
    <n v="6951"/>
    <n v="4"/>
    <s v="Apparel"/>
    <x v="3"/>
    <s v="Bangkok"/>
    <s v="Bangkok"/>
    <m/>
    <s v="Thailand"/>
    <s v="Southeast Asia"/>
    <n v="18"/>
    <s v="Men's Footwear"/>
    <n v="403"/>
    <s v="Nike Men's CJ Elite 2 TD Football Cleat"/>
    <n v="129.9900055"/>
    <n v="110.80340837177086"/>
    <n v="1"/>
    <n v="6.5"/>
    <n v="129.9900055"/>
    <n v="123.4900055"/>
    <s v="DEBIT"/>
    <s v="Non Cash Payment"/>
  </r>
  <r>
    <n v="23610"/>
    <d v="2015-11-12T00:00:00"/>
    <n v="5"/>
    <n v="4"/>
    <d v="2015-11-18T00:00:00"/>
    <n v="1"/>
    <s v="Standard Class"/>
    <s v="Other"/>
    <n v="18"/>
    <n v="6780"/>
    <n v="4"/>
    <s v="Apparel"/>
    <x v="3"/>
    <s v="Bangkok"/>
    <s v="Bangkok"/>
    <m/>
    <s v="Thailand"/>
    <s v="Southeast Asia"/>
    <n v="18"/>
    <s v="Men's Footwear"/>
    <n v="403"/>
    <s v="Nike Men's CJ Elite 2 TD Football Cleat"/>
    <n v="129.9900055"/>
    <n v="110.80340837177086"/>
    <n v="1"/>
    <n v="6.5"/>
    <n v="129.9900055"/>
    <n v="123.4900055"/>
    <s v="DEBIT"/>
    <s v="Non Cash Payment"/>
  </r>
  <r>
    <n v="42828"/>
    <d v="2016-09-17T00:00:00"/>
    <n v="7"/>
    <n v="4"/>
    <d v="2016-09-22T00:00:00"/>
    <n v="0"/>
    <s v="Standard Class"/>
    <s v="Other"/>
    <n v="17"/>
    <n v="6422"/>
    <n v="4"/>
    <s v="Apparel"/>
    <x v="3"/>
    <s v="Baghdad"/>
    <s v="Baghdad"/>
    <m/>
    <s v="Iraq"/>
    <s v="West Asia"/>
    <n v="17"/>
    <s v="Cleats"/>
    <n v="365"/>
    <s v="Perfect Fitness Perfect Rip Deck"/>
    <n v="59.990001679999999"/>
    <n v="54.488929209402009"/>
    <n v="1"/>
    <n v="3"/>
    <n v="59.990001679999999"/>
    <n v="56.990001679999999"/>
    <s v="DEBIT"/>
    <s v="Non Cash Payment"/>
  </r>
  <r>
    <n v="41896"/>
    <d v="2016-03-09T00:00:00"/>
    <n v="4"/>
    <n v="4"/>
    <d v="2016-03-15T00:00:00"/>
    <n v="0"/>
    <s v="Standard Class"/>
    <s v="Other"/>
    <n v="18"/>
    <n v="289"/>
    <n v="4"/>
    <s v="Apparel"/>
    <x v="3"/>
    <s v="Jerusalem"/>
    <s v="Jerusalem"/>
    <m/>
    <s v="Israel"/>
    <s v="West Asia"/>
    <n v="18"/>
    <s v="Men's Footwear"/>
    <n v="403"/>
    <s v="Nike Men's CJ Elite 2 TD Football Cleat"/>
    <n v="129.9900055"/>
    <n v="110.80340837177086"/>
    <n v="1"/>
    <n v="6.5"/>
    <n v="129.9900055"/>
    <n v="123.4900055"/>
    <s v="DEBIT"/>
    <s v="Non Cash Payment"/>
  </r>
  <r>
    <n v="48713"/>
    <d v="2016-12-12T00:00:00"/>
    <n v="2"/>
    <n v="4"/>
    <d v="2016-12-16T00:00:00"/>
    <n v="0"/>
    <s v="Standard Class"/>
    <s v="Other"/>
    <n v="18"/>
    <n v="5384"/>
    <n v="4"/>
    <s v="Apparel"/>
    <x v="3"/>
    <s v="Adana"/>
    <s v="Adana"/>
    <m/>
    <s v="Turkey"/>
    <s v="West Asia"/>
    <n v="18"/>
    <s v="Men's Footwear"/>
    <n v="403"/>
    <s v="Nike Men's CJ Elite 2 TD Football Cleat"/>
    <n v="129.9900055"/>
    <n v="110.80340837177086"/>
    <n v="1"/>
    <n v="6.5"/>
    <n v="129.9900055"/>
    <n v="123.4900055"/>
    <s v="DEBIT"/>
    <s v="Non Cash Payment"/>
  </r>
  <r>
    <n v="45668"/>
    <d v="2016-10-28T00:00:00"/>
    <n v="6"/>
    <n v="4"/>
    <d v="2016-11-03T00:00:00"/>
    <n v="0"/>
    <s v="Standard Class"/>
    <s v="Other"/>
    <n v="18"/>
    <n v="2985"/>
    <n v="4"/>
    <s v="Apparel"/>
    <x v="3"/>
    <s v="Riyadh"/>
    <s v="Riyadh"/>
    <m/>
    <s v="Saudi Arabia"/>
    <s v="West Asia"/>
    <n v="18"/>
    <s v="Men's Footwear"/>
    <n v="403"/>
    <s v="Nike Men's CJ Elite 2 TD Football Cleat"/>
    <n v="129.9900055"/>
    <n v="110.80340837177086"/>
    <n v="1"/>
    <n v="6.5"/>
    <n v="129.9900055"/>
    <n v="123.4900055"/>
    <s v="DEBIT"/>
    <s v="Non Cash Payment"/>
  </r>
  <r>
    <n v="74796"/>
    <d v="2017-12-27T00:00:00"/>
    <n v="4"/>
    <n v="4"/>
    <d v="2018-01-02T00:00:00"/>
    <n v="0"/>
    <s v="Standard Class"/>
    <s v="Other"/>
    <n v="66"/>
    <n v="18349"/>
    <n v="4"/>
    <s v="Apparel"/>
    <x v="3"/>
    <s v="Shenzhen"/>
    <s v="Guangdong"/>
    <m/>
    <s v="China"/>
    <s v="Eastern Asia"/>
    <n v="66"/>
    <s v="Crafts"/>
    <n v="1353"/>
    <s v="Porcelain crafts"/>
    <n v="461.48001099999999"/>
    <n v="376.77167767999998"/>
    <n v="1"/>
    <n v="25.379999160000001"/>
    <n v="461.48001099999999"/>
    <n v="436.10001183999998"/>
    <s v="DEBIT"/>
    <s v="Non Cash Payment"/>
  </r>
  <r>
    <n v="27918"/>
    <d v="2016-12-02T00:00:00"/>
    <n v="6"/>
    <n v="4"/>
    <d v="2016-12-08T00:00:00"/>
    <n v="0"/>
    <s v="Standard Class"/>
    <s v="Other"/>
    <n v="18"/>
    <n v="11286"/>
    <n v="4"/>
    <s v="Apparel"/>
    <x v="3"/>
    <s v="Tianjin"/>
    <s v="Tianjin"/>
    <m/>
    <s v="China"/>
    <s v="Eastern Asia"/>
    <n v="18"/>
    <s v="Men's Footwear"/>
    <n v="403"/>
    <s v="Nike Men's CJ Elite 2 TD Football Cleat"/>
    <n v="129.9900055"/>
    <n v="110.80340837177086"/>
    <n v="1"/>
    <n v="7.1500000950000002"/>
    <n v="129.9900055"/>
    <n v="122.840005405"/>
    <s v="DEBIT"/>
    <s v="Non Cash Payment"/>
  </r>
  <r>
    <n v="30097"/>
    <d v="2016-03-15T00:00:00"/>
    <n v="3"/>
    <n v="4"/>
    <d v="2016-03-21T00:00:00"/>
    <n v="0"/>
    <s v="Standard Class"/>
    <s v="Other"/>
    <n v="17"/>
    <n v="489"/>
    <n v="4"/>
    <s v="Apparel"/>
    <x v="3"/>
    <s v="Perth"/>
    <s v="Western Australia"/>
    <m/>
    <s v="Australia"/>
    <s v="Oceania"/>
    <n v="17"/>
    <s v="Cleats"/>
    <n v="365"/>
    <s v="Perfect Fitness Perfect Rip Deck"/>
    <n v="59.990001679999999"/>
    <n v="54.488929209402009"/>
    <n v="1"/>
    <n v="3.2999999519999998"/>
    <n v="59.990001679999999"/>
    <n v="56.690001727999999"/>
    <s v="DEBIT"/>
    <s v="Non Cash Payment"/>
  </r>
  <r>
    <n v="30966"/>
    <d v="2016-03-28T00:00:00"/>
    <n v="2"/>
    <n v="4"/>
    <d v="2016-04-01T00:00:00"/>
    <n v="0"/>
    <s v="Standard Class"/>
    <s v="Other"/>
    <n v="18"/>
    <n v="4510"/>
    <n v="4"/>
    <s v="Apparel"/>
    <x v="3"/>
    <s v="Dunedin"/>
    <s v="Otago"/>
    <m/>
    <s v="New Zealand"/>
    <s v="Oceania"/>
    <n v="18"/>
    <s v="Men's Footwear"/>
    <n v="403"/>
    <s v="Nike Men's CJ Elite 2 TD Football Cleat"/>
    <n v="129.9900055"/>
    <n v="110.80340837177086"/>
    <n v="1"/>
    <n v="7.1500000950000002"/>
    <n v="129.9900055"/>
    <n v="122.840005405"/>
    <s v="DEBIT"/>
    <s v="Non Cash Payment"/>
  </r>
  <r>
    <n v="30063"/>
    <d v="2016-03-14T00:00:00"/>
    <n v="2"/>
    <n v="4"/>
    <d v="2016-03-18T00:00:00"/>
    <n v="0"/>
    <s v="Standard Class"/>
    <s v="Other"/>
    <n v="18"/>
    <n v="9626"/>
    <n v="4"/>
    <s v="Apparel"/>
    <x v="3"/>
    <s v="Melbourne"/>
    <s v="Victoria"/>
    <m/>
    <s v="Australia"/>
    <s v="Oceania"/>
    <n v="18"/>
    <s v="Men's Footwear"/>
    <n v="403"/>
    <s v="Nike Men's CJ Elite 2 TD Football Cleat"/>
    <n v="129.9900055"/>
    <n v="110.80340837177086"/>
    <n v="1"/>
    <n v="7.1500000950000002"/>
    <n v="129.9900055"/>
    <n v="122.840005405"/>
    <s v="DEBIT"/>
    <s v="Non Cash Payment"/>
  </r>
  <r>
    <n v="22019"/>
    <d v="2015-11-18T00:00:00"/>
    <n v="4"/>
    <n v="4"/>
    <d v="2015-11-24T00:00:00"/>
    <n v="1"/>
    <s v="Standard Class"/>
    <s v="Other"/>
    <n v="18"/>
    <n v="9494"/>
    <n v="4"/>
    <s v="Apparel"/>
    <x v="3"/>
    <s v="Ulhasnagar"/>
    <s v="Maharashtra"/>
    <m/>
    <s v="India"/>
    <s v="South Asia"/>
    <n v="18"/>
    <s v="Men's Footwear"/>
    <n v="403"/>
    <s v="Nike Men's CJ Elite 2 TD Football Cleat"/>
    <n v="129.9900055"/>
    <n v="110.80340837177086"/>
    <n v="1"/>
    <n v="7.1500000950000002"/>
    <n v="129.9900055"/>
    <n v="122.840005405"/>
    <s v="DEBIT"/>
    <s v="Non Cash Payment"/>
  </r>
  <r>
    <n v="24230"/>
    <d v="2015-12-20T00:00:00"/>
    <n v="1"/>
    <n v="4"/>
    <d v="2015-12-24T00:00:00"/>
    <n v="1"/>
    <s v="Standard Class"/>
    <s v="Other"/>
    <n v="18"/>
    <n v="1718"/>
    <n v="4"/>
    <s v="Apparel"/>
    <x v="3"/>
    <s v="Manila"/>
    <s v="National Capital Region"/>
    <m/>
    <s v="Philippines"/>
    <s v="Southeast Asia"/>
    <n v="18"/>
    <s v="Men's Footwear"/>
    <n v="403"/>
    <s v="Nike Men's CJ Elite 2 TD Football Cleat"/>
    <n v="129.9900055"/>
    <n v="110.80340837177086"/>
    <n v="1"/>
    <n v="7.1500000950000002"/>
    <n v="129.9900055"/>
    <n v="122.840005405"/>
    <s v="DEBIT"/>
    <s v="Non Cash Payment"/>
  </r>
  <r>
    <n v="48713"/>
    <d v="2016-12-12T00:00:00"/>
    <n v="2"/>
    <n v="4"/>
    <d v="2016-12-16T00:00:00"/>
    <n v="0"/>
    <s v="Standard Class"/>
    <s v="Other"/>
    <n v="18"/>
    <n v="5384"/>
    <n v="4"/>
    <s v="Apparel"/>
    <x v="3"/>
    <s v="Adana"/>
    <s v="Adana"/>
    <m/>
    <s v="Turkey"/>
    <s v="West Asia"/>
    <n v="18"/>
    <s v="Men's Footwear"/>
    <n v="403"/>
    <s v="Nike Men's CJ Elite 2 TD Football Cleat"/>
    <n v="129.9900055"/>
    <n v="110.80340837177086"/>
    <n v="1"/>
    <n v="7.1500000950000002"/>
    <n v="129.9900055"/>
    <n v="122.840005405"/>
    <s v="DEBIT"/>
    <s v="Non Cash Payment"/>
  </r>
  <r>
    <n v="42353"/>
    <d v="2016-10-09T00:00:00"/>
    <n v="1"/>
    <n v="4"/>
    <d v="2016-10-13T00:00:00"/>
    <n v="0"/>
    <s v="Standard Class"/>
    <s v="Other"/>
    <n v="18"/>
    <n v="5295"/>
    <n v="4"/>
    <s v="Apparel"/>
    <x v="3"/>
    <s v="Mersin"/>
    <s v="Mersin"/>
    <m/>
    <s v="Turkey"/>
    <s v="West Asia"/>
    <n v="18"/>
    <s v="Men's Footwear"/>
    <n v="403"/>
    <s v="Nike Men's CJ Elite 2 TD Football Cleat"/>
    <n v="129.9900055"/>
    <n v="110.80340837177086"/>
    <n v="1"/>
    <n v="7.1500000950000002"/>
    <n v="129.9900055"/>
    <n v="122.840005405"/>
    <s v="DEBIT"/>
    <s v="Non Cash Payment"/>
  </r>
  <r>
    <n v="45668"/>
    <d v="2016-10-28T00:00:00"/>
    <n v="6"/>
    <n v="4"/>
    <d v="2016-11-03T00:00:00"/>
    <n v="0"/>
    <s v="Standard Class"/>
    <s v="Other"/>
    <n v="18"/>
    <n v="2985"/>
    <n v="4"/>
    <s v="Apparel"/>
    <x v="3"/>
    <s v="Riyadh"/>
    <s v="Riyadh"/>
    <m/>
    <s v="Saudi Arabia"/>
    <s v="West Asia"/>
    <n v="18"/>
    <s v="Men's Footwear"/>
    <n v="403"/>
    <s v="Nike Men's CJ Elite 2 TD Football Cleat"/>
    <n v="129.9900055"/>
    <n v="110.80340837177086"/>
    <n v="1"/>
    <n v="7.1500000950000002"/>
    <n v="129.9900055"/>
    <n v="122.840005405"/>
    <s v="DEBIT"/>
    <s v="Non Cash Payment"/>
  </r>
  <r>
    <n v="42134"/>
    <d v="2016-07-09T00:00:00"/>
    <n v="7"/>
    <n v="4"/>
    <d v="2016-07-14T00:00:00"/>
    <n v="1"/>
    <s v="Standard Class"/>
    <s v="Other"/>
    <n v="18"/>
    <n v="3984"/>
    <n v="4"/>
    <s v="Apparel"/>
    <x v="3"/>
    <s v="Temirtau"/>
    <s v="Karaganda"/>
    <m/>
    <s v="Kazakhstan"/>
    <s v="Central Asia"/>
    <n v="18"/>
    <s v="Men's Footwear"/>
    <n v="403"/>
    <s v="Nike Men's CJ Elite 2 TD Football Cleat"/>
    <n v="129.9900055"/>
    <n v="110.80340837177086"/>
    <n v="1"/>
    <n v="9.1000003809999992"/>
    <n v="129.9900055"/>
    <n v="120.89000511899999"/>
    <s v="DEBIT"/>
    <s v="Non Cash Payment"/>
  </r>
  <r>
    <n v="21522"/>
    <d v="2015-11-11T00:00:00"/>
    <n v="4"/>
    <n v="4"/>
    <d v="2015-11-17T00:00:00"/>
    <n v="0"/>
    <s v="Standard Class"/>
    <s v="Other"/>
    <n v="18"/>
    <n v="5270"/>
    <n v="4"/>
    <s v="Apparel"/>
    <x v="3"/>
    <s v="Tengzhou"/>
    <s v="Shandong"/>
    <m/>
    <s v="China"/>
    <s v="Eastern Asia"/>
    <n v="18"/>
    <s v="Men's Footwear"/>
    <n v="403"/>
    <s v="Nike Men's CJ Elite 2 TD Football Cleat"/>
    <n v="129.9900055"/>
    <n v="110.80340837177086"/>
    <n v="1"/>
    <n v="9.1000003809999992"/>
    <n v="129.9900055"/>
    <n v="120.89000511899999"/>
    <s v="DEBIT"/>
    <s v="Non Cash Payment"/>
  </r>
  <r>
    <n v="23767"/>
    <d v="2015-12-13T00:00:00"/>
    <n v="1"/>
    <n v="4"/>
    <d v="2015-12-17T00:00:00"/>
    <n v="0"/>
    <s v="Standard Class"/>
    <s v="Other"/>
    <n v="18"/>
    <n v="10966"/>
    <n v="4"/>
    <s v="Apparel"/>
    <x v="3"/>
    <s v="Nantong"/>
    <s v="Jiangsu"/>
    <m/>
    <s v="China"/>
    <s v="Eastern Asia"/>
    <n v="18"/>
    <s v="Men's Footwear"/>
    <n v="403"/>
    <s v="Nike Men's CJ Elite 2 TD Football Cleat"/>
    <n v="129.9900055"/>
    <n v="110.80340837177086"/>
    <n v="1"/>
    <n v="9.1000003809999992"/>
    <n v="129.9900055"/>
    <n v="120.89000511899999"/>
    <s v="DEBIT"/>
    <s v="Non Cash Payment"/>
  </r>
  <r>
    <n v="25433"/>
    <d v="2016-07-01T00:00:00"/>
    <n v="6"/>
    <n v="4"/>
    <d v="2016-07-07T00:00:00"/>
    <n v="0"/>
    <s v="Standard Class"/>
    <s v="Other"/>
    <n v="18"/>
    <n v="1868"/>
    <n v="4"/>
    <s v="Apparel"/>
    <x v="3"/>
    <s v="Dalian"/>
    <s v="Liaoning"/>
    <m/>
    <s v="China"/>
    <s v="Eastern Asia"/>
    <n v="18"/>
    <s v="Men's Footwear"/>
    <n v="403"/>
    <s v="Nike Men's CJ Elite 2 TD Football Cleat"/>
    <n v="129.9900055"/>
    <n v="110.80340837177086"/>
    <n v="1"/>
    <n v="9.1000003809999992"/>
    <n v="129.9900055"/>
    <n v="120.89000511899999"/>
    <s v="DEBIT"/>
    <s v="Non Cash Payment"/>
  </r>
  <r>
    <n v="73893"/>
    <d v="2017-12-14T00:00:00"/>
    <n v="5"/>
    <n v="4"/>
    <d v="2017-12-20T00:00:00"/>
    <n v="0"/>
    <s v="Standard Class"/>
    <s v="Other"/>
    <n v="76"/>
    <n v="17446"/>
    <n v="4"/>
    <s v="Apparel"/>
    <x v="3"/>
    <s v="Lianyuan"/>
    <s v="Hunan"/>
    <m/>
    <s v="China"/>
    <s v="Eastern Asia"/>
    <n v="76"/>
    <s v="Women's Clothing"/>
    <n v="1363"/>
    <s v="Summer dresses"/>
    <n v="215.82000729999999"/>
    <n v="186.82667412499998"/>
    <n v="1"/>
    <n v="15.10999966"/>
    <n v="215.82000729999999"/>
    <n v="200.71000763999999"/>
    <s v="DEBIT"/>
    <s v="Non Cash Payment"/>
  </r>
  <r>
    <n v="30085"/>
    <d v="2016-03-15T00:00:00"/>
    <n v="3"/>
    <n v="4"/>
    <d v="2016-03-21T00:00:00"/>
    <n v="1"/>
    <s v="Standard Class"/>
    <s v="Other"/>
    <n v="17"/>
    <n v="10071"/>
    <n v="4"/>
    <s v="Apparel"/>
    <x v="3"/>
    <s v="Caloundra"/>
    <s v="Queensland"/>
    <m/>
    <s v="Australia"/>
    <s v="Oceania"/>
    <n v="17"/>
    <s v="Cleats"/>
    <n v="365"/>
    <s v="Perfect Fitness Perfect Rip Deck"/>
    <n v="59.990001679999999"/>
    <n v="54.488929209402009"/>
    <n v="1"/>
    <n v="4.1999998090000004"/>
    <n v="59.990001679999999"/>
    <n v="55.790001871000001"/>
    <s v="DEBIT"/>
    <s v="Non Cash Payment"/>
  </r>
  <r>
    <n v="30172"/>
    <d v="2016-03-16T00:00:00"/>
    <n v="4"/>
    <n v="4"/>
    <d v="2016-03-22T00:00:00"/>
    <n v="0"/>
    <s v="Standard Class"/>
    <s v="Other"/>
    <n v="18"/>
    <n v="1271"/>
    <n v="4"/>
    <s v="Apparel"/>
    <x v="3"/>
    <s v="Melbourne"/>
    <s v="Victoria"/>
    <m/>
    <s v="Australia"/>
    <s v="Oceania"/>
    <n v="18"/>
    <s v="Men's Footwear"/>
    <n v="403"/>
    <s v="Nike Men's CJ Elite 2 TD Football Cleat"/>
    <n v="129.9900055"/>
    <n v="110.80340837177086"/>
    <n v="1"/>
    <n v="9.1000003809999992"/>
    <n v="129.9900055"/>
    <n v="120.89000511899999"/>
    <s v="DEBIT"/>
    <s v="Non Cash Payment"/>
  </r>
  <r>
    <n v="27478"/>
    <d v="2016-06-02T00:00:00"/>
    <n v="5"/>
    <n v="4"/>
    <d v="2016-06-08T00:00:00"/>
    <n v="0"/>
    <s v="Standard Class"/>
    <s v="Other"/>
    <n v="18"/>
    <n v="11930"/>
    <n v="4"/>
    <s v="Apparel"/>
    <x v="3"/>
    <s v="Bendigo"/>
    <s v="Victoria"/>
    <m/>
    <s v="Australia"/>
    <s v="Oceania"/>
    <n v="18"/>
    <s v="Men's Footwear"/>
    <n v="403"/>
    <s v="Nike Men's CJ Elite 2 TD Football Cleat"/>
    <n v="129.9900055"/>
    <n v="110.80340837177086"/>
    <n v="1"/>
    <n v="9.1000003809999992"/>
    <n v="129.9900055"/>
    <n v="120.89000511899999"/>
    <s v="DEBIT"/>
    <s v="Non Cash Payment"/>
  </r>
  <r>
    <n v="76976"/>
    <d v="2018-01-28T00:00:00"/>
    <n v="1"/>
    <n v="4"/>
    <d v="2018-02-01T00:00:00"/>
    <n v="0"/>
    <s v="Standard Class"/>
    <s v="Other"/>
    <n v="76"/>
    <n v="20529"/>
    <n v="4"/>
    <s v="Apparel"/>
    <x v="3"/>
    <s v="Adelaide"/>
    <s v="South Australia"/>
    <m/>
    <s v="Australia"/>
    <s v="Oceania"/>
    <n v="76"/>
    <s v="Women's Clothing"/>
    <n v="1363"/>
    <s v="Summer dresses"/>
    <n v="215.82000729999999"/>
    <n v="186.82667412499998"/>
    <n v="1"/>
    <n v="15.10999966"/>
    <n v="215.82000729999999"/>
    <n v="200.71000763999999"/>
    <s v="DEBIT"/>
    <s v="Non Cash Payment"/>
  </r>
  <r>
    <n v="24063"/>
    <d v="2015-12-18T00:00:00"/>
    <n v="6"/>
    <n v="4"/>
    <d v="2015-12-24T00:00:00"/>
    <n v="0"/>
    <s v="Standard Class"/>
    <s v="Other"/>
    <n v="18"/>
    <n v="8358"/>
    <n v="4"/>
    <s v="Apparel"/>
    <x v="3"/>
    <s v="Ajmer"/>
    <s v="Rajasthan"/>
    <m/>
    <s v="India"/>
    <s v="South Asia"/>
    <n v="18"/>
    <s v="Men's Footwear"/>
    <n v="403"/>
    <s v="Nike Men's CJ Elite 2 TD Football Cleat"/>
    <n v="129.9900055"/>
    <n v="110.80340837177086"/>
    <n v="1"/>
    <n v="9.1000003809999992"/>
    <n v="129.9900055"/>
    <n v="120.89000511899999"/>
    <s v="DEBIT"/>
    <s v="Non Cash Payment"/>
  </r>
  <r>
    <n v="51209"/>
    <d v="2017-01-17T00:00:00"/>
    <n v="3"/>
    <n v="4"/>
    <d v="2017-01-23T00:00:00"/>
    <n v="1"/>
    <s v="Standard Class"/>
    <s v="Other"/>
    <n v="18"/>
    <n v="7705"/>
    <n v="4"/>
    <s v="Apparel"/>
    <x v="3"/>
    <s v="Kerman"/>
    <s v="Kerman"/>
    <m/>
    <s v="Iran"/>
    <s v="South Asia"/>
    <n v="18"/>
    <s v="Men's Footwear"/>
    <n v="403"/>
    <s v="Nike Men's CJ Elite 2 TD Football Cleat"/>
    <n v="129.9900055"/>
    <n v="110.80340837177086"/>
    <n v="1"/>
    <n v="9.1000003809999992"/>
    <n v="129.9900055"/>
    <n v="120.89000511899999"/>
    <s v="DEBIT"/>
    <s v="Non Cash Payment"/>
  </r>
  <r>
    <n v="73839"/>
    <d v="2017-12-13T00:00:00"/>
    <n v="4"/>
    <n v="4"/>
    <d v="2017-12-19T00:00:00"/>
    <n v="1"/>
    <s v="Standard Class"/>
    <s v="Other"/>
    <n v="76"/>
    <n v="17392"/>
    <n v="4"/>
    <s v="Apparel"/>
    <x v="3"/>
    <s v="Vadodara"/>
    <s v="Gujarat"/>
    <m/>
    <s v="India"/>
    <s v="South Asia"/>
    <n v="76"/>
    <s v="Women's Clothing"/>
    <n v="1363"/>
    <s v="Summer dresses"/>
    <n v="215.82000729999999"/>
    <n v="186.82667412499998"/>
    <n v="1"/>
    <n v="15.10999966"/>
    <n v="215.82000729999999"/>
    <n v="200.71000763999999"/>
    <s v="DEBIT"/>
    <s v="Non Cash Payment"/>
  </r>
  <r>
    <n v="74723"/>
    <d v="2017-12-26T00:00:00"/>
    <n v="3"/>
    <n v="4"/>
    <d v="2018-01-01T00:00:00"/>
    <n v="0"/>
    <s v="Standard Class"/>
    <s v="Other"/>
    <n v="66"/>
    <n v="18276"/>
    <n v="4"/>
    <s v="Apparel"/>
    <x v="3"/>
    <s v="Semarang"/>
    <s v="Central Java"/>
    <m/>
    <s v="Indonesia"/>
    <s v="Southeast Asia"/>
    <n v="66"/>
    <s v="Crafts"/>
    <n v="1353"/>
    <s v="Porcelain crafts"/>
    <n v="461.48001099999999"/>
    <n v="376.77167767999998"/>
    <n v="1"/>
    <n v="32.299999239999998"/>
    <n v="461.48001099999999"/>
    <n v="429.18001176000001"/>
    <s v="DEBIT"/>
    <s v="Non Cash Payment"/>
  </r>
  <r>
    <n v="26821"/>
    <d v="2016-01-27T00:00:00"/>
    <n v="4"/>
    <n v="4"/>
    <d v="2016-02-02T00:00:00"/>
    <n v="0"/>
    <s v="Standard Class"/>
    <s v="Other"/>
    <n v="18"/>
    <n v="7795"/>
    <n v="4"/>
    <s v="Apparel"/>
    <x v="3"/>
    <s v="Cirebon"/>
    <s v="West Java"/>
    <m/>
    <s v="Indonesia"/>
    <s v="Southeast Asia"/>
    <n v="18"/>
    <s v="Men's Footwear"/>
    <n v="403"/>
    <s v="Nike Men's CJ Elite 2 TD Football Cleat"/>
    <n v="129.9900055"/>
    <n v="110.80340837177086"/>
    <n v="1"/>
    <n v="9.1000003809999992"/>
    <n v="129.9900055"/>
    <n v="120.89000511899999"/>
    <s v="DEBIT"/>
    <s v="Non Cash Payment"/>
  </r>
  <r>
    <n v="77102"/>
    <d v="2018-01-30T00:00:00"/>
    <n v="3"/>
    <n v="4"/>
    <d v="2018-02-05T00:00:00"/>
    <n v="0"/>
    <s v="Standard Class"/>
    <s v="Other"/>
    <n v="76"/>
    <n v="20655"/>
    <n v="4"/>
    <s v="Apparel"/>
    <x v="3"/>
    <s v="Yangon"/>
    <s v="Yangon"/>
    <m/>
    <s v="Myanmar (Burma)"/>
    <s v="Southeast Asia"/>
    <n v="76"/>
    <s v="Women's Clothing"/>
    <n v="1363"/>
    <s v="Summer dresses"/>
    <n v="215.82000729999999"/>
    <n v="186.82667412499998"/>
    <n v="1"/>
    <n v="15.10999966"/>
    <n v="215.82000729999999"/>
    <n v="200.71000763999999"/>
    <s v="DEBIT"/>
    <s v="Non Cash Payment"/>
  </r>
  <r>
    <n v="41608"/>
    <d v="2016-08-30T00:00:00"/>
    <n v="3"/>
    <n v="4"/>
    <d v="2016-09-05T00:00:00"/>
    <n v="0"/>
    <s v="Standard Class"/>
    <s v="Other"/>
    <n v="18"/>
    <n v="2454"/>
    <n v="4"/>
    <s v="Apparel"/>
    <x v="3"/>
    <s v="Kütahya"/>
    <s v="Kütahya"/>
    <m/>
    <s v="Turkey"/>
    <s v="West Asia"/>
    <n v="18"/>
    <s v="Men's Footwear"/>
    <n v="403"/>
    <s v="Nike Men's CJ Elite 2 TD Football Cleat"/>
    <n v="129.9900055"/>
    <n v="110.80340837177086"/>
    <n v="1"/>
    <n v="9.1000003809999992"/>
    <n v="129.9900055"/>
    <n v="120.89000511899999"/>
    <s v="DEBIT"/>
    <s v="Non Cash Payment"/>
  </r>
  <r>
    <n v="47009"/>
    <d v="2016-11-17T00:00:00"/>
    <n v="5"/>
    <n v="4"/>
    <d v="2016-11-23T00:00:00"/>
    <n v="1"/>
    <s v="Standard Class"/>
    <s v="Other"/>
    <n v="18"/>
    <n v="150"/>
    <n v="4"/>
    <s v="Apparel"/>
    <x v="3"/>
    <s v="Baghdad"/>
    <s v="Baghdad"/>
    <m/>
    <s v="Iraq"/>
    <s v="West Asia"/>
    <n v="18"/>
    <s v="Men's Footwear"/>
    <n v="403"/>
    <s v="Nike Men's CJ Elite 2 TD Football Cleat"/>
    <n v="129.9900055"/>
    <n v="110.80340837177086"/>
    <n v="1"/>
    <n v="9.1000003809999992"/>
    <n v="129.9900055"/>
    <n v="120.89000511899999"/>
    <s v="DEBIT"/>
    <s v="Non Cash Payment"/>
  </r>
  <r>
    <n v="49916"/>
    <d v="2016-12-29T00:00:00"/>
    <n v="5"/>
    <n v="4"/>
    <d v="2017-01-04T00:00:00"/>
    <n v="0"/>
    <s v="Standard Class"/>
    <s v="Other"/>
    <n v="18"/>
    <n v="10671"/>
    <n v="4"/>
    <s v="Apparel"/>
    <x v="3"/>
    <s v="Namangan"/>
    <s v="Namangan"/>
    <m/>
    <s v="Uzbekistan"/>
    <s v="Central Asia"/>
    <n v="18"/>
    <s v="Men's Footwear"/>
    <n v="403"/>
    <s v="Nike Men's CJ Elite 2 TD Football Cleat"/>
    <n v="129.9900055"/>
    <n v="110.80340837177086"/>
    <n v="1"/>
    <n v="11.69999981"/>
    <n v="129.9900055"/>
    <n v="118.29000569"/>
    <s v="DEBIT"/>
    <s v="Non Cash Payment"/>
  </r>
  <r>
    <n v="29746"/>
    <d v="2016-10-03T00:00:00"/>
    <n v="2"/>
    <n v="4"/>
    <d v="2016-10-07T00:00:00"/>
    <n v="0"/>
    <s v="Standard Class"/>
    <s v="Other"/>
    <n v="17"/>
    <n v="11924"/>
    <n v="4"/>
    <s v="Apparel"/>
    <x v="3"/>
    <s v="Xinzhou"/>
    <s v="Hubei"/>
    <m/>
    <s v="China"/>
    <s v="Eastern Asia"/>
    <n v="17"/>
    <s v="Cleats"/>
    <n v="365"/>
    <s v="Perfect Fitness Perfect Rip Deck"/>
    <n v="59.990001679999999"/>
    <n v="54.488929209402009"/>
    <n v="1"/>
    <n v="5.4000000950000002"/>
    <n v="59.990001679999999"/>
    <n v="54.590001584999996"/>
    <s v="DEBIT"/>
    <s v="Non Cash Payment"/>
  </r>
  <r>
    <n v="72533"/>
    <d v="2017-11-24T00:00:00"/>
    <n v="6"/>
    <n v="4"/>
    <d v="2017-11-30T00:00:00"/>
    <n v="0"/>
    <s v="Standard Class"/>
    <s v="Other"/>
    <n v="70"/>
    <n v="16086"/>
    <n v="4"/>
    <s v="Apparel"/>
    <x v="3"/>
    <s v="Mudanjiang"/>
    <s v="Heilongjiang"/>
    <m/>
    <s v="China"/>
    <s v="Eastern Asia"/>
    <n v="70"/>
    <s v="Men's Clothing"/>
    <n v="1357"/>
    <s v="Men's gala suit"/>
    <n v="210.8500061"/>
    <n v="116.83000946"/>
    <n v="1"/>
    <n v="18.979999540000001"/>
    <n v="210.8500061"/>
    <n v="191.87000656000001"/>
    <s v="DEBIT"/>
    <s v="Non Cash Payment"/>
  </r>
  <r>
    <n v="75892"/>
    <d v="2018-12-01T00:00:00"/>
    <n v="7"/>
    <n v="4"/>
    <d v="2018-12-06T00:00:00"/>
    <n v="0"/>
    <s v="Standard Class"/>
    <s v="Other"/>
    <n v="73"/>
    <n v="19445"/>
    <n v="2"/>
    <s v="Fitness"/>
    <x v="3"/>
    <s v="Bhilai"/>
    <s v="Chhattisgarh"/>
    <m/>
    <s v="India"/>
    <s v="South Asia"/>
    <n v="73"/>
    <s v="Sporting Goods"/>
    <n v="1360"/>
    <s v="Smart watch "/>
    <n v="327.75"/>
    <n v="297.07027734645828"/>
    <n v="1"/>
    <n v="65.550003050000001"/>
    <n v="327.75"/>
    <n v="262.19999695000001"/>
    <s v="TRANSFER"/>
    <s v="Non Cash Payment"/>
  </r>
  <r>
    <n v="75891"/>
    <d v="2018-12-01T00:00:00"/>
    <n v="7"/>
    <n v="4"/>
    <d v="2018-12-06T00:00:00"/>
    <n v="0"/>
    <s v="Standard Class"/>
    <s v="Other"/>
    <n v="73"/>
    <n v="19444"/>
    <n v="2"/>
    <s v="Fitness"/>
    <x v="3"/>
    <s v="Qingdao"/>
    <s v="Shandong"/>
    <m/>
    <s v="China"/>
    <s v="Eastern Asia"/>
    <n v="73"/>
    <s v="Sporting Goods"/>
    <n v="1360"/>
    <s v="Smart watch "/>
    <n v="327.75"/>
    <n v="297.07027734645828"/>
    <n v="1"/>
    <n v="81.940002440000001"/>
    <n v="327.75"/>
    <n v="245.80999756"/>
    <s v="DEBIT"/>
    <s v="Non Cash Payment"/>
  </r>
  <r>
    <n v="75890"/>
    <d v="2018-12-01T00:00:00"/>
    <n v="7"/>
    <n v="2"/>
    <d v="2018-12-04T00:00:00"/>
    <n v="1"/>
    <s v="Second Class"/>
    <s v="Other"/>
    <n v="73"/>
    <n v="19443"/>
    <n v="2"/>
    <s v="Fitness"/>
    <x v="3"/>
    <s v="Qingdao"/>
    <s v="Shandong"/>
    <m/>
    <s v="China"/>
    <s v="Eastern Asia"/>
    <n v="73"/>
    <s v="Sporting Goods"/>
    <n v="1360"/>
    <s v="Smart watch "/>
    <n v="327.75"/>
    <n v="297.07027734645828"/>
    <n v="1"/>
    <n v="0"/>
    <n v="327.75"/>
    <n v="327.75"/>
    <s v="DEBIT"/>
    <s v="Non Cash Payment"/>
  </r>
  <r>
    <n v="75889"/>
    <d v="2018-12-01T00:00:00"/>
    <n v="7"/>
    <n v="4"/>
    <d v="2018-12-06T00:00:00"/>
    <n v="1"/>
    <s v="Standard Class"/>
    <s v="Other"/>
    <n v="73"/>
    <n v="19442"/>
    <n v="2"/>
    <s v="Fitness"/>
    <x v="3"/>
    <s v="Herat"/>
    <s v="Herat"/>
    <m/>
    <s v="Afghanistan"/>
    <s v="South Asia"/>
    <n v="73"/>
    <s v="Sporting Goods"/>
    <n v="1360"/>
    <s v="Smart watch "/>
    <n v="327.75"/>
    <n v="297.07027734645828"/>
    <n v="1"/>
    <n v="3.2799999710000001"/>
    <n v="327.75"/>
    <n v="324.470000029"/>
    <s v="DEBIT"/>
    <s v="Non Cash Payment"/>
  </r>
  <r>
    <n v="75888"/>
    <d v="2018-12-01T00:00:00"/>
    <n v="7"/>
    <n v="4"/>
    <d v="2018-12-06T00:00:00"/>
    <n v="0"/>
    <s v="Standard Class"/>
    <s v="Other"/>
    <n v="73"/>
    <n v="19441"/>
    <n v="2"/>
    <s v="Fitness"/>
    <x v="3"/>
    <s v="Herat"/>
    <s v="Herat"/>
    <m/>
    <s v="Afghanistan"/>
    <s v="South Asia"/>
    <n v="73"/>
    <s v="Sporting Goods"/>
    <n v="1360"/>
    <s v="Smart watch "/>
    <n v="327.75"/>
    <n v="297.07027734645828"/>
    <n v="1"/>
    <n v="6.5599999430000002"/>
    <n v="327.75"/>
    <n v="321.19000005700002"/>
    <s v="CASH"/>
    <s v="Cash Over 200"/>
  </r>
  <r>
    <n v="75887"/>
    <d v="2018-12-01T00:00:00"/>
    <n v="7"/>
    <n v="4"/>
    <d v="2018-12-06T00:00:00"/>
    <n v="0"/>
    <s v="Standard Class"/>
    <s v="Other"/>
    <n v="73"/>
    <n v="19440"/>
    <n v="2"/>
    <s v="Fitness"/>
    <x v="3"/>
    <s v="Herat"/>
    <s v="Herat"/>
    <m/>
    <s v="Afghanistan"/>
    <s v="South Asia"/>
    <n v="73"/>
    <s v="Sporting Goods"/>
    <n v="1360"/>
    <s v="Smart watch "/>
    <n v="327.75"/>
    <n v="297.07027734645828"/>
    <n v="1"/>
    <n v="9.8299999239999991"/>
    <n v="327.75"/>
    <n v="317.92000007600001"/>
    <s v="DEBIT"/>
    <s v="Non Cash Payment"/>
  </r>
  <r>
    <n v="75886"/>
    <d v="2018-12-01T00:00:00"/>
    <n v="7"/>
    <n v="4"/>
    <d v="2018-12-06T00:00:00"/>
    <n v="0"/>
    <s v="Standard Class"/>
    <s v="Other"/>
    <n v="73"/>
    <n v="19439"/>
    <n v="2"/>
    <s v="Fitness"/>
    <x v="3"/>
    <s v="Sydney"/>
    <s v="New South Wales"/>
    <m/>
    <s v="Australia"/>
    <s v="Oceania"/>
    <n v="73"/>
    <s v="Sporting Goods"/>
    <n v="1360"/>
    <s v="Smart watch "/>
    <n v="327.75"/>
    <n v="297.07027734645828"/>
    <n v="1"/>
    <n v="13.10999966"/>
    <n v="327.75"/>
    <n v="314.64000034000003"/>
    <s v="TRANSFER"/>
    <s v="Non Cash Payment"/>
  </r>
  <r>
    <n v="75885"/>
    <d v="2018-12-01T00:00:00"/>
    <n v="7"/>
    <n v="2"/>
    <d v="2018-12-04T00:00:00"/>
    <n v="1"/>
    <s v="Second Class"/>
    <s v="Other"/>
    <n v="73"/>
    <n v="19438"/>
    <n v="2"/>
    <s v="Fitness"/>
    <x v="3"/>
    <s v="Bandung"/>
    <s v="West Java"/>
    <m/>
    <s v="Indonesia"/>
    <s v="Southeast Asia"/>
    <n v="73"/>
    <s v="Sporting Goods"/>
    <n v="1360"/>
    <s v="Smart watch "/>
    <n v="327.75"/>
    <n v="297.07027734645828"/>
    <n v="1"/>
    <n v="16.38999939"/>
    <n v="327.75"/>
    <n v="311.36000060999999"/>
    <s v="CASH"/>
    <s v="Cash Over 200"/>
  </r>
  <r>
    <n v="75884"/>
    <d v="2018-12-01T00:00:00"/>
    <n v="7"/>
    <n v="4"/>
    <d v="2018-12-06T00:00:00"/>
    <n v="1"/>
    <s v="Standard Class"/>
    <s v="Other"/>
    <n v="73"/>
    <n v="19437"/>
    <n v="2"/>
    <s v="Fitness"/>
    <x v="3"/>
    <s v="Newcastle"/>
    <s v="New South Wales"/>
    <m/>
    <s v="Australia"/>
    <s v="Oceania"/>
    <n v="73"/>
    <s v="Sporting Goods"/>
    <n v="1360"/>
    <s v="Smart watch "/>
    <n v="327.75"/>
    <n v="297.07027734645828"/>
    <n v="1"/>
    <n v="18.030000690000001"/>
    <n v="327.75"/>
    <n v="309.71999930999999"/>
    <s v="TRANSFER"/>
    <s v="Non Cash Payment"/>
  </r>
  <r>
    <n v="75883"/>
    <d v="2018-12-01T00:00:00"/>
    <n v="7"/>
    <n v="1"/>
    <d v="2018-12-03T00:00:00"/>
    <n v="1"/>
    <s v="First Class"/>
    <s v="Other"/>
    <n v="73"/>
    <n v="19436"/>
    <n v="2"/>
    <s v="Fitness"/>
    <x v="3"/>
    <s v="Tongchuan"/>
    <s v="Shaanxi"/>
    <m/>
    <s v="China"/>
    <s v="Eastern Asia"/>
    <n v="73"/>
    <s v="Sporting Goods"/>
    <n v="1360"/>
    <s v="Smart watch "/>
    <n v="327.75"/>
    <n v="297.07027734645828"/>
    <n v="1"/>
    <n v="22.940000529999999"/>
    <n v="327.75"/>
    <n v="304.80999946999998"/>
    <s v="DEBIT"/>
    <s v="Non Cash Payment"/>
  </r>
  <r>
    <n v="75882"/>
    <d v="2018-12-01T00:00:00"/>
    <n v="7"/>
    <n v="4"/>
    <d v="2018-12-06T00:00:00"/>
    <n v="0"/>
    <s v="Standard Class"/>
    <s v="Other"/>
    <n v="73"/>
    <n v="19435"/>
    <n v="2"/>
    <s v="Fitness"/>
    <x v="3"/>
    <s v="Tongchuan"/>
    <s v="Shaanxi"/>
    <m/>
    <s v="China"/>
    <s v="Eastern Asia"/>
    <n v="73"/>
    <s v="Sporting Goods"/>
    <n v="1360"/>
    <s v="Smart watch "/>
    <n v="327.75"/>
    <n v="297.07027734645828"/>
    <n v="1"/>
    <n v="29.5"/>
    <n v="327.75"/>
    <n v="298.25"/>
    <s v="TRANSFER"/>
    <s v="Non Cash Payment"/>
  </r>
  <r>
    <n v="75881"/>
    <d v="2018-12-01T00:00:00"/>
    <n v="7"/>
    <n v="4"/>
    <d v="2018-12-06T00:00:00"/>
    <n v="0"/>
    <s v="Standard Class"/>
    <s v="Other"/>
    <n v="73"/>
    <n v="19434"/>
    <n v="2"/>
    <s v="Fitness"/>
    <x v="3"/>
    <s v="Tongchuan"/>
    <s v="Shaanxi"/>
    <m/>
    <s v="China"/>
    <s v="Eastern Asia"/>
    <n v="73"/>
    <s v="Sporting Goods"/>
    <n v="1360"/>
    <s v="Smart watch "/>
    <n v="327.75"/>
    <n v="297.07027734645828"/>
    <n v="1"/>
    <n v="32.77999878"/>
    <n v="327.75"/>
    <n v="294.97000121999997"/>
    <s v="DEBIT"/>
    <s v="Non Cash Payment"/>
  </r>
  <r>
    <n v="75880"/>
    <d v="2018-12-01T00:00:00"/>
    <n v="7"/>
    <n v="4"/>
    <d v="2018-12-06T00:00:00"/>
    <n v="1"/>
    <s v="Standard Class"/>
    <s v="Other"/>
    <n v="73"/>
    <n v="19433"/>
    <n v="2"/>
    <s v="Fitness"/>
    <x v="3"/>
    <s v="Tongchuan"/>
    <s v="Shaanxi"/>
    <m/>
    <s v="China"/>
    <s v="Eastern Asia"/>
    <n v="73"/>
    <s v="Sporting Goods"/>
    <n v="1360"/>
    <s v="Smart watch "/>
    <n v="327.75"/>
    <n v="297.07027734645828"/>
    <n v="1"/>
    <n v="39.33000183"/>
    <n v="327.75"/>
    <n v="288.41999816999999"/>
    <s v="DEBIT"/>
    <s v="Non Cash Payment"/>
  </r>
  <r>
    <n v="75879"/>
    <d v="2018-12-01T00:00:00"/>
    <n v="7"/>
    <n v="4"/>
    <d v="2018-12-06T00:00:00"/>
    <n v="1"/>
    <s v="Standard Class"/>
    <s v="Other"/>
    <n v="73"/>
    <n v="19432"/>
    <n v="2"/>
    <s v="Fitness"/>
    <x v="3"/>
    <s v="Ujjain"/>
    <s v="Madhya Pradesh"/>
    <m/>
    <s v="India"/>
    <s v="South Asia"/>
    <n v="73"/>
    <s v="Sporting Goods"/>
    <n v="1360"/>
    <s v="Smart watch "/>
    <n v="327.75"/>
    <n v="297.07027734645828"/>
    <n v="1"/>
    <n v="42.61000061"/>
    <n v="327.75"/>
    <n v="285.13999939000001"/>
    <s v="TRANSFER"/>
    <s v="Non Cash Payment"/>
  </r>
  <r>
    <n v="75878"/>
    <d v="2018-12-01T00:00:00"/>
    <n v="7"/>
    <n v="4"/>
    <d v="2018-12-06T00:00:00"/>
    <n v="0"/>
    <s v="Standard Class"/>
    <s v="Other"/>
    <n v="73"/>
    <n v="19431"/>
    <n v="2"/>
    <s v="Fitness"/>
    <x v="3"/>
    <s v="Ujjain"/>
    <s v="Madhya Pradesh"/>
    <m/>
    <s v="India"/>
    <s v="South Asia"/>
    <n v="73"/>
    <s v="Sporting Goods"/>
    <n v="1360"/>
    <s v="Smart watch "/>
    <n v="327.75"/>
    <n v="297.07027734645828"/>
    <n v="1"/>
    <n v="49.159999849999998"/>
    <n v="327.75"/>
    <n v="278.59000014999998"/>
    <s v="DEBIT"/>
    <s v="Non Cash Payment"/>
  </r>
  <r>
    <n v="75877"/>
    <d v="2018-12-01T00:00:00"/>
    <n v="7"/>
    <n v="4"/>
    <d v="2018-12-06T00:00:00"/>
    <n v="0"/>
    <s v="Standard Class"/>
    <s v="Other"/>
    <n v="73"/>
    <n v="19430"/>
    <n v="2"/>
    <s v="Fitness"/>
    <x v="3"/>
    <s v="Balikpapan"/>
    <s v="East Kalimantan"/>
    <m/>
    <s v="Indonesia"/>
    <s v="Southeast Asia"/>
    <n v="73"/>
    <s v="Sporting Goods"/>
    <n v="1360"/>
    <s v="Smart watch "/>
    <n v="327.75"/>
    <n v="297.07027734645828"/>
    <n v="1"/>
    <n v="52.439998629999998"/>
    <n v="327.75"/>
    <n v="275.31000137000001"/>
    <s v="TRANSFER"/>
    <s v="Non Cash Payment"/>
  </r>
  <r>
    <n v="75876"/>
    <d v="2018-12-01T00:00:00"/>
    <n v="7"/>
    <n v="4"/>
    <d v="2018-12-06T00:00:00"/>
    <n v="0"/>
    <s v="Standard Class"/>
    <s v="Other"/>
    <n v="73"/>
    <n v="19429"/>
    <n v="2"/>
    <s v="Fitness"/>
    <x v="3"/>
    <s v="Balikpapan"/>
    <s v="East Kalimantan"/>
    <m/>
    <s v="Indonesia"/>
    <s v="Southeast Asia"/>
    <n v="73"/>
    <s v="Sporting Goods"/>
    <n v="1360"/>
    <s v="Smart watch "/>
    <n v="327.75"/>
    <n v="297.07027734645828"/>
    <n v="1"/>
    <n v="55.72000122"/>
    <n v="327.75"/>
    <n v="272.02999878000003"/>
    <s v="TRANSFER"/>
    <s v="Non Cash Payment"/>
  </r>
  <r>
    <n v="75875"/>
    <d v="2018-12-01T00:00:00"/>
    <n v="7"/>
    <n v="2"/>
    <d v="2018-12-04T00:00:00"/>
    <n v="1"/>
    <s v="Second Class"/>
    <s v="Other"/>
    <n v="73"/>
    <n v="19428"/>
    <n v="2"/>
    <s v="Fitness"/>
    <x v="3"/>
    <s v="Balikpapan"/>
    <s v="East Kalimantan"/>
    <m/>
    <s v="Indonesia"/>
    <s v="Southeast Asia"/>
    <n v="73"/>
    <s v="Sporting Goods"/>
    <n v="1360"/>
    <s v="Smart watch "/>
    <n v="327.75"/>
    <n v="297.07027734645828"/>
    <n v="1"/>
    <n v="59"/>
    <n v="327.75"/>
    <n v="268.75"/>
    <s v="CASH"/>
    <s v="Cash Over 200"/>
  </r>
  <r>
    <n v="75874"/>
    <d v="2018-12-01T00:00:00"/>
    <n v="7"/>
    <n v="4"/>
    <d v="2018-12-06T00:00:00"/>
    <n v="1"/>
    <s v="Standard Class"/>
    <s v="Other"/>
    <n v="73"/>
    <n v="19427"/>
    <n v="2"/>
    <s v="Fitness"/>
    <x v="3"/>
    <s v="Balikpapan"/>
    <s v="East Kalimantan"/>
    <m/>
    <s v="Indonesia"/>
    <s v="Southeast Asia"/>
    <n v="73"/>
    <s v="Sporting Goods"/>
    <n v="1360"/>
    <s v="Smart watch "/>
    <n v="327.75"/>
    <n v="297.07027734645828"/>
    <n v="1"/>
    <n v="65.550003050000001"/>
    <n v="327.75"/>
    <n v="262.19999695000001"/>
    <s v="CASH"/>
    <s v="Cash Over 200"/>
  </r>
  <r>
    <n v="75873"/>
    <d v="2018-12-01T00:00:00"/>
    <n v="7"/>
    <n v="4"/>
    <d v="2018-12-06T00:00:00"/>
    <n v="0"/>
    <s v="Standard Class"/>
    <s v="Other"/>
    <n v="73"/>
    <n v="19426"/>
    <n v="2"/>
    <s v="Fitness"/>
    <x v="3"/>
    <s v="Pune"/>
    <s v="Maharashtra"/>
    <m/>
    <s v="India"/>
    <s v="South Asia"/>
    <n v="73"/>
    <s v="Sporting Goods"/>
    <n v="1360"/>
    <s v="Smart watch "/>
    <n v="327.75"/>
    <n v="297.07027734645828"/>
    <n v="1"/>
    <n v="81.940002440000001"/>
    <n v="327.75"/>
    <n v="245.80999756"/>
    <s v="TRANSFER"/>
    <s v="Non Cash Payment"/>
  </r>
  <r>
    <n v="75872"/>
    <d v="2018-12-01T00:00:00"/>
    <n v="7"/>
    <n v="4"/>
    <d v="2018-12-06T00:00:00"/>
    <n v="0"/>
    <s v="Standard Class"/>
    <s v="Other"/>
    <n v="73"/>
    <n v="19425"/>
    <n v="2"/>
    <s v="Fitness"/>
    <x v="3"/>
    <s v="Pune"/>
    <s v="Maharashtra"/>
    <m/>
    <s v="India"/>
    <s v="South Asia"/>
    <n v="73"/>
    <s v="Sporting Goods"/>
    <n v="1360"/>
    <s v="Smart watch "/>
    <n v="327.75"/>
    <n v="297.07027734645828"/>
    <n v="1"/>
    <n v="0"/>
    <n v="327.75"/>
    <n v="327.75"/>
    <s v="TRANSFER"/>
    <s v="Non Cash Payment"/>
  </r>
  <r>
    <n v="75871"/>
    <d v="2018-12-01T00:00:00"/>
    <n v="7"/>
    <n v="1"/>
    <d v="2018-12-03T00:00:00"/>
    <n v="1"/>
    <s v="First Class"/>
    <s v="Other"/>
    <n v="73"/>
    <n v="19424"/>
    <n v="2"/>
    <s v="Fitness"/>
    <x v="3"/>
    <s v="Pune"/>
    <s v="Maharashtra"/>
    <m/>
    <s v="India"/>
    <s v="South Asia"/>
    <n v="73"/>
    <s v="Sporting Goods"/>
    <n v="1360"/>
    <s v="Smart watch "/>
    <n v="327.75"/>
    <n v="297.07027734645828"/>
    <n v="1"/>
    <n v="3.2799999710000001"/>
    <n v="327.75"/>
    <n v="324.470000029"/>
    <s v="DEBIT"/>
    <s v="Non Cash Payment"/>
  </r>
  <r>
    <n v="75870"/>
    <d v="2018-12-01T00:00:00"/>
    <n v="7"/>
    <n v="1"/>
    <d v="2018-12-03T00:00:00"/>
    <n v="1"/>
    <s v="First Class"/>
    <s v="Other"/>
    <n v="73"/>
    <n v="19423"/>
    <n v="2"/>
    <s v="Fitness"/>
    <x v="3"/>
    <s v="Pune"/>
    <s v="Maharashtra"/>
    <m/>
    <s v="India"/>
    <s v="South Asia"/>
    <n v="73"/>
    <s v="Sporting Goods"/>
    <n v="1360"/>
    <s v="Smart watch "/>
    <n v="327.75"/>
    <n v="297.07027734645828"/>
    <n v="1"/>
    <n v="6.5599999430000002"/>
    <n v="327.75"/>
    <n v="321.19000005700002"/>
    <s v="DEBIT"/>
    <s v="Non Cash Payment"/>
  </r>
  <r>
    <n v="75869"/>
    <d v="2018-12-01T00:00:00"/>
    <n v="7"/>
    <n v="1"/>
    <d v="2018-12-03T00:00:00"/>
    <n v="1"/>
    <s v="First Class"/>
    <s v="Other"/>
    <n v="73"/>
    <n v="19422"/>
    <n v="2"/>
    <s v="Fitness"/>
    <x v="3"/>
    <s v="Pune"/>
    <s v="Maharashtra"/>
    <m/>
    <s v="India"/>
    <s v="South Asia"/>
    <n v="73"/>
    <s v="Sporting Goods"/>
    <n v="1360"/>
    <s v="Smart watch "/>
    <n v="327.75"/>
    <n v="297.07027734645828"/>
    <n v="1"/>
    <n v="9.8299999239999991"/>
    <n v="327.75"/>
    <n v="317.92000007600001"/>
    <s v="DEBIT"/>
    <s v="Non Cash Payment"/>
  </r>
  <r>
    <n v="75868"/>
    <d v="2018-12-01T00:00:00"/>
    <n v="7"/>
    <n v="1"/>
    <d v="2018-12-03T00:00:00"/>
    <n v="1"/>
    <s v="First Class"/>
    <s v="Other"/>
    <n v="73"/>
    <n v="19421"/>
    <n v="2"/>
    <s v="Fitness"/>
    <x v="3"/>
    <s v="Weifang"/>
    <s v="Shandong"/>
    <m/>
    <s v="China"/>
    <s v="Eastern Asia"/>
    <n v="73"/>
    <s v="Sporting Goods"/>
    <n v="1360"/>
    <s v="Smart watch "/>
    <n v="327.75"/>
    <n v="297.07027734645828"/>
    <n v="1"/>
    <n v="13.10999966"/>
    <n v="327.75"/>
    <n v="314.64000034000003"/>
    <s v="TRANSFER"/>
    <s v="Non Cash Payment"/>
  </r>
  <r>
    <n v="75867"/>
    <d v="2018-12-01T00:00:00"/>
    <n v="7"/>
    <n v="0"/>
    <d v="2018-12-01T00:00:00"/>
    <n v="0"/>
    <s v="Same Day"/>
    <s v="Same Day - On Time"/>
    <n v="73"/>
    <n v="19420"/>
    <n v="2"/>
    <s v="Fitness"/>
    <x v="3"/>
    <s v="Yogyakarta"/>
    <s v="Yogyakarta"/>
    <m/>
    <s v="Indonesia"/>
    <s v="Southeast Asia"/>
    <n v="73"/>
    <s v="Sporting Goods"/>
    <n v="1360"/>
    <s v="Smart watch "/>
    <n v="327.75"/>
    <n v="297.07027734645828"/>
    <n v="1"/>
    <n v="16.38999939"/>
    <n v="327.75"/>
    <n v="311.36000060999999"/>
    <s v="TRANSFER"/>
    <s v="Non Cash Payment"/>
  </r>
  <r>
    <n v="75866"/>
    <d v="2018-12-01T00:00:00"/>
    <n v="7"/>
    <n v="0"/>
    <d v="2018-12-01T00:00:00"/>
    <n v="0"/>
    <s v="Same Day"/>
    <s v="Same Day - On Time"/>
    <n v="73"/>
    <n v="19419"/>
    <n v="2"/>
    <s v="Fitness"/>
    <x v="3"/>
    <s v="Yogyakarta"/>
    <s v="Yogyakarta"/>
    <m/>
    <s v="Indonesia"/>
    <s v="Southeast Asia"/>
    <n v="73"/>
    <s v="Sporting Goods"/>
    <n v="1360"/>
    <s v="Smart watch "/>
    <n v="327.75"/>
    <n v="297.07027734645828"/>
    <n v="1"/>
    <n v="18.030000690000001"/>
    <n v="327.75"/>
    <n v="309.71999930999999"/>
    <s v="CASH"/>
    <s v="Cash Over 200"/>
  </r>
  <r>
    <n v="75865"/>
    <d v="2018-12-01T00:00:00"/>
    <n v="7"/>
    <n v="0"/>
    <d v="2018-12-01T00:00:00"/>
    <n v="0"/>
    <s v="Same Day"/>
    <s v="Same Day - On Time"/>
    <n v="73"/>
    <n v="19418"/>
    <n v="2"/>
    <s v="Fitness"/>
    <x v="3"/>
    <s v="Toowoomba"/>
    <s v="Queensland"/>
    <m/>
    <s v="Australia"/>
    <s v="Oceania"/>
    <n v="73"/>
    <s v="Sporting Goods"/>
    <n v="1360"/>
    <s v="Smart watch "/>
    <n v="327.75"/>
    <n v="297.07027734645828"/>
    <n v="1"/>
    <n v="22.940000529999999"/>
    <n v="327.75"/>
    <n v="304.80999946999998"/>
    <s v="CASH"/>
    <s v="Cash Over 200"/>
  </r>
  <r>
    <n v="75864"/>
    <d v="2018-12-01T00:00:00"/>
    <n v="7"/>
    <n v="4"/>
    <d v="2018-12-06T00:00:00"/>
    <n v="1"/>
    <s v="Standard Class"/>
    <s v="Other"/>
    <n v="73"/>
    <n v="19417"/>
    <n v="2"/>
    <s v="Fitness"/>
    <x v="3"/>
    <s v="Toowoomba"/>
    <s v="Queensland"/>
    <m/>
    <s v="Australia"/>
    <s v="Oceania"/>
    <n v="73"/>
    <s v="Sporting Goods"/>
    <n v="1360"/>
    <s v="Smart watch "/>
    <n v="327.75"/>
    <n v="297.07027734645828"/>
    <n v="1"/>
    <n v="29.5"/>
    <n v="327.75"/>
    <n v="298.25"/>
    <s v="TRANSFER"/>
    <s v="Non Cash Payment"/>
  </r>
  <r>
    <n v="75863"/>
    <d v="2018-12-01T00:00:00"/>
    <n v="7"/>
    <n v="4"/>
    <d v="2018-12-06T00:00:00"/>
    <n v="0"/>
    <s v="Standard Class"/>
    <s v="Other"/>
    <n v="73"/>
    <n v="19416"/>
    <n v="2"/>
    <s v="Fitness"/>
    <x v="3"/>
    <s v="Toowoomba"/>
    <s v="Queensland"/>
    <m/>
    <s v="Australia"/>
    <s v="Oceania"/>
    <n v="73"/>
    <s v="Sporting Goods"/>
    <n v="1360"/>
    <s v="Smart watch "/>
    <n v="327.75"/>
    <n v="297.07027734645828"/>
    <n v="1"/>
    <n v="32.77999878"/>
    <n v="327.75"/>
    <n v="294.97000121999997"/>
    <s v="CASH"/>
    <s v="Cash Over 200"/>
  </r>
  <r>
    <n v="75862"/>
    <d v="2018-12-01T00:00:00"/>
    <n v="7"/>
    <n v="4"/>
    <d v="2018-12-06T00:00:00"/>
    <n v="0"/>
    <s v="Standard Class"/>
    <s v="Other"/>
    <n v="73"/>
    <n v="19415"/>
    <n v="2"/>
    <s v="Fitness"/>
    <x v="3"/>
    <s v="Rockhampton"/>
    <s v="Queensland"/>
    <m/>
    <s v="Australia"/>
    <s v="Oceania"/>
    <n v="73"/>
    <s v="Sporting Goods"/>
    <n v="1360"/>
    <s v="Smart watch "/>
    <n v="327.75"/>
    <n v="297.07027734645828"/>
    <n v="1"/>
    <n v="39.33000183"/>
    <n v="327.75"/>
    <n v="288.41999816999999"/>
    <s v="TRANSFER"/>
    <s v="Non Cash Payment"/>
  </r>
  <r>
    <n v="75861"/>
    <d v="2018-12-01T00:00:00"/>
    <n v="7"/>
    <n v="4"/>
    <d v="2018-12-06T00:00:00"/>
    <n v="0"/>
    <s v="Standard Class"/>
    <s v="Other"/>
    <n v="73"/>
    <n v="19414"/>
    <n v="2"/>
    <s v="Fitness"/>
    <x v="3"/>
    <s v="Rockhampton"/>
    <s v="Queensland"/>
    <m/>
    <s v="Australia"/>
    <s v="Oceania"/>
    <n v="73"/>
    <s v="Sporting Goods"/>
    <n v="1360"/>
    <s v="Smart watch "/>
    <n v="327.75"/>
    <n v="297.07027734645828"/>
    <n v="1"/>
    <n v="42.61000061"/>
    <n v="327.75"/>
    <n v="285.13999939000001"/>
    <s v="DEBIT"/>
    <s v="Non Cash Payment"/>
  </r>
  <r>
    <n v="75860"/>
    <d v="2018-12-01T00:00:00"/>
    <n v="7"/>
    <n v="4"/>
    <d v="2018-12-06T00:00:00"/>
    <n v="1"/>
    <s v="Standard Class"/>
    <s v="Other"/>
    <n v="73"/>
    <n v="19413"/>
    <n v="2"/>
    <s v="Fitness"/>
    <x v="3"/>
    <s v="Rockhampton"/>
    <s v="Queensland"/>
    <m/>
    <s v="Australia"/>
    <s v="Oceania"/>
    <n v="73"/>
    <s v="Sporting Goods"/>
    <n v="1360"/>
    <s v="Smart watch "/>
    <n v="327.75"/>
    <n v="297.07027734645828"/>
    <n v="1"/>
    <n v="49.159999849999998"/>
    <n v="327.75"/>
    <n v="278.59000014999998"/>
    <s v="DEBIT"/>
    <s v="Non Cash Payment"/>
  </r>
  <r>
    <n v="75859"/>
    <d v="2018-12-01T00:00:00"/>
    <n v="7"/>
    <n v="4"/>
    <d v="2018-12-06T00:00:00"/>
    <n v="0"/>
    <s v="Standard Class"/>
    <s v="Other"/>
    <n v="73"/>
    <n v="19412"/>
    <n v="2"/>
    <s v="Fitness"/>
    <x v="3"/>
    <s v="Siping"/>
    <s v="Jilin"/>
    <m/>
    <s v="China"/>
    <s v="Eastern Asia"/>
    <n v="73"/>
    <s v="Sporting Goods"/>
    <n v="1360"/>
    <s v="Smart watch "/>
    <n v="327.75"/>
    <n v="297.07027734645828"/>
    <n v="1"/>
    <n v="52.439998629999998"/>
    <n v="327.75"/>
    <n v="275.31000137000001"/>
    <s v="TRANSFER"/>
    <s v="Non Cash Payment"/>
  </r>
  <r>
    <n v="75858"/>
    <d v="2018-12-01T00:00:00"/>
    <n v="7"/>
    <n v="2"/>
    <d v="2018-12-04T00:00:00"/>
    <n v="1"/>
    <s v="Second Class"/>
    <s v="Other"/>
    <n v="73"/>
    <n v="19411"/>
    <n v="2"/>
    <s v="Fitness"/>
    <x v="3"/>
    <s v="Perth"/>
    <s v="Western Australia"/>
    <m/>
    <s v="Australia"/>
    <s v="Oceania"/>
    <n v="73"/>
    <s v="Sporting Goods"/>
    <n v="1360"/>
    <s v="Smart watch "/>
    <n v="327.75"/>
    <n v="297.07027734645828"/>
    <n v="1"/>
    <n v="55.72000122"/>
    <n v="327.75"/>
    <n v="272.02999878000003"/>
    <s v="DEBIT"/>
    <s v="Non Cash Payment"/>
  </r>
  <r>
    <n v="75857"/>
    <d v="2018-12-01T00:00:00"/>
    <n v="7"/>
    <n v="4"/>
    <d v="2018-12-06T00:00:00"/>
    <n v="0"/>
    <s v="Standard Class"/>
    <s v="Other"/>
    <n v="73"/>
    <n v="19410"/>
    <n v="2"/>
    <s v="Fitness"/>
    <x v="3"/>
    <s v="Perth"/>
    <s v="Western Australia"/>
    <m/>
    <s v="Australia"/>
    <s v="Oceania"/>
    <n v="73"/>
    <s v="Sporting Goods"/>
    <n v="1360"/>
    <s v="Smart watch "/>
    <n v="327.75"/>
    <n v="297.07027734645828"/>
    <n v="1"/>
    <n v="59"/>
    <n v="327.75"/>
    <n v="268.75"/>
    <s v="DEBIT"/>
    <s v="Non Cash Payment"/>
  </r>
  <r>
    <n v="75856"/>
    <d v="2018-12-01T00:00:00"/>
    <n v="7"/>
    <n v="2"/>
    <d v="2018-12-04T00:00:00"/>
    <n v="0"/>
    <s v="Second Class"/>
    <s v="Other"/>
    <n v="73"/>
    <n v="19409"/>
    <n v="2"/>
    <s v="Fitness"/>
    <x v="3"/>
    <s v="Shanghai"/>
    <s v="Shanghai"/>
    <m/>
    <s v="China"/>
    <s v="Eastern Asia"/>
    <n v="73"/>
    <s v="Sporting Goods"/>
    <n v="1360"/>
    <s v="Smart watch "/>
    <n v="327.75"/>
    <n v="297.07027734645828"/>
    <n v="1"/>
    <n v="65.550003050000001"/>
    <n v="327.75"/>
    <n v="262.19999695000001"/>
    <s v="DEBIT"/>
    <s v="Non Cash Payment"/>
  </r>
  <r>
    <n v="75855"/>
    <d v="2018-12-01T00:00:00"/>
    <n v="7"/>
    <n v="1"/>
    <d v="2018-12-03T00:00:00"/>
    <n v="1"/>
    <s v="First Class"/>
    <s v="Other"/>
    <n v="73"/>
    <n v="19408"/>
    <n v="2"/>
    <s v="Fitness"/>
    <x v="3"/>
    <s v="Depok"/>
    <s v="Yogyakarta"/>
    <m/>
    <s v="Indonesia"/>
    <s v="Southeast Asia"/>
    <n v="73"/>
    <s v="Sporting Goods"/>
    <n v="1360"/>
    <s v="Smart watch "/>
    <n v="327.75"/>
    <n v="297.07027734645828"/>
    <n v="1"/>
    <n v="81.940002440000001"/>
    <n v="327.75"/>
    <n v="245.80999756"/>
    <s v="CASH"/>
    <s v="Cash Over 200"/>
  </r>
  <r>
    <n v="75854"/>
    <d v="2018-12-01T00:00:00"/>
    <n v="7"/>
    <n v="2"/>
    <d v="2018-12-04T00:00:00"/>
    <n v="1"/>
    <s v="Second Class"/>
    <s v="Other"/>
    <n v="73"/>
    <n v="19407"/>
    <n v="2"/>
    <s v="Fitness"/>
    <x v="3"/>
    <s v="Depok"/>
    <s v="Yogyakarta"/>
    <m/>
    <s v="Indonesia"/>
    <s v="Southeast Asia"/>
    <n v="73"/>
    <s v="Sporting Goods"/>
    <n v="1360"/>
    <s v="Smart watch "/>
    <n v="327.75"/>
    <n v="297.07027734645828"/>
    <n v="1"/>
    <n v="0"/>
    <n v="327.75"/>
    <n v="327.75"/>
    <s v="DEBIT"/>
    <s v="Non Cash Payment"/>
  </r>
  <r>
    <n v="75853"/>
    <d v="2018-12-01T00:00:00"/>
    <n v="7"/>
    <n v="2"/>
    <d v="2018-12-04T00:00:00"/>
    <n v="1"/>
    <s v="Second Class"/>
    <s v="Other"/>
    <n v="73"/>
    <n v="19406"/>
    <n v="2"/>
    <s v="Fitness"/>
    <x v="3"/>
    <s v="Kawasaki"/>
    <s v="Kanagawa"/>
    <m/>
    <s v="Japan"/>
    <s v="Eastern Asia"/>
    <n v="73"/>
    <s v="Sporting Goods"/>
    <n v="1360"/>
    <s v="Smart watch "/>
    <n v="327.75"/>
    <n v="297.07027734645828"/>
    <n v="1"/>
    <n v="3.2799999710000001"/>
    <n v="327.75"/>
    <n v="324.470000029"/>
    <s v="CASH"/>
    <s v="Cash Over 200"/>
  </r>
  <r>
    <n v="75852"/>
    <d v="2018-12-01T00:00:00"/>
    <n v="7"/>
    <n v="4"/>
    <d v="2018-12-06T00:00:00"/>
    <n v="0"/>
    <s v="Standard Class"/>
    <s v="Other"/>
    <n v="73"/>
    <n v="19405"/>
    <n v="2"/>
    <s v="Fitness"/>
    <x v="3"/>
    <s v="Lahore"/>
    <s v="Punjab"/>
    <m/>
    <s v="Pakistan"/>
    <s v="South Asia"/>
    <n v="73"/>
    <s v="Sporting Goods"/>
    <n v="1360"/>
    <s v="Smart watch "/>
    <n v="327.75"/>
    <n v="297.07027734645828"/>
    <n v="1"/>
    <n v="6.5599999430000002"/>
    <n v="327.75"/>
    <n v="321.19000005700002"/>
    <s v="DEBIT"/>
    <s v="Non Cash Payment"/>
  </r>
  <r>
    <n v="75851"/>
    <d v="2018-12-01T00:00:00"/>
    <n v="7"/>
    <n v="4"/>
    <d v="2018-12-06T00:00:00"/>
    <n v="0"/>
    <s v="Standard Class"/>
    <s v="Other"/>
    <n v="73"/>
    <n v="19404"/>
    <n v="2"/>
    <s v="Fitness"/>
    <x v="3"/>
    <s v="Shanghai"/>
    <s v="Shanghai"/>
    <m/>
    <s v="China"/>
    <s v="Eastern Asia"/>
    <n v="73"/>
    <s v="Sporting Goods"/>
    <n v="1360"/>
    <s v="Smart watch "/>
    <n v="327.75"/>
    <n v="297.07027734645828"/>
    <n v="1"/>
    <n v="9.8299999239999991"/>
    <n v="327.75"/>
    <n v="317.92000007600001"/>
    <s v="TRANSFER"/>
    <s v="Non Cash Payment"/>
  </r>
  <r>
    <n v="75850"/>
    <d v="2018-12-01T00:00:00"/>
    <n v="7"/>
    <n v="4"/>
    <d v="2018-12-06T00:00:00"/>
    <n v="1"/>
    <s v="Standard Class"/>
    <s v="Other"/>
    <n v="73"/>
    <n v="19403"/>
    <n v="2"/>
    <s v="Fitness"/>
    <x v="3"/>
    <s v="Bangalore"/>
    <s v="Karnataka"/>
    <m/>
    <s v="India"/>
    <s v="South Asia"/>
    <n v="73"/>
    <s v="Sporting Goods"/>
    <n v="1360"/>
    <s v="Smart watch "/>
    <n v="327.75"/>
    <n v="297.07027734645828"/>
    <n v="1"/>
    <n v="13.10999966"/>
    <n v="327.75"/>
    <n v="314.64000034000003"/>
    <s v="DEBIT"/>
    <s v="Non Cash Payment"/>
  </r>
  <r>
    <n v="75849"/>
    <d v="2018-12-01T00:00:00"/>
    <n v="7"/>
    <n v="4"/>
    <d v="2018-12-06T00:00:00"/>
    <n v="1"/>
    <s v="Standard Class"/>
    <s v="Other"/>
    <n v="73"/>
    <n v="19402"/>
    <n v="2"/>
    <s v="Fitness"/>
    <x v="3"/>
    <s v="Bangalore"/>
    <s v="Karnataka"/>
    <m/>
    <s v="India"/>
    <s v="South Asia"/>
    <n v="73"/>
    <s v="Sporting Goods"/>
    <n v="1360"/>
    <s v="Smart watch "/>
    <n v="327.75"/>
    <n v="297.07027734645828"/>
    <n v="1"/>
    <n v="16.38999939"/>
    <n v="327.75"/>
    <n v="311.36000060999999"/>
    <s v="CASH"/>
    <s v="Cash Over 200"/>
  </r>
  <r>
    <n v="75848"/>
    <d v="2018-12-01T00:00:00"/>
    <n v="7"/>
    <n v="2"/>
    <d v="2018-12-04T00:00:00"/>
    <n v="1"/>
    <s v="Second Class"/>
    <s v="Other"/>
    <n v="73"/>
    <n v="19401"/>
    <n v="2"/>
    <s v="Fitness"/>
    <x v="3"/>
    <s v="Bangalore"/>
    <s v="Karnataka"/>
    <m/>
    <s v="India"/>
    <s v="South Asia"/>
    <n v="73"/>
    <s v="Sporting Goods"/>
    <n v="1360"/>
    <s v="Smart watch "/>
    <n v="327.75"/>
    <n v="297.07027734645828"/>
    <n v="1"/>
    <n v="18.030000690000001"/>
    <n v="327.75"/>
    <n v="309.71999930999999"/>
    <s v="CASH"/>
    <s v="Cash Over 200"/>
  </r>
  <r>
    <n v="75847"/>
    <d v="2018-12-01T00:00:00"/>
    <n v="7"/>
    <n v="2"/>
    <d v="2018-12-04T00:00:00"/>
    <n v="0"/>
    <s v="Second Class"/>
    <s v="Other"/>
    <n v="73"/>
    <n v="19400"/>
    <n v="2"/>
    <s v="Fitness"/>
    <x v="3"/>
    <s v="Bangalore"/>
    <s v="Karnataka"/>
    <m/>
    <s v="India"/>
    <s v="South Asia"/>
    <n v="73"/>
    <s v="Sporting Goods"/>
    <n v="1360"/>
    <s v="Smart watch "/>
    <n v="327.75"/>
    <n v="297.07027734645828"/>
    <n v="1"/>
    <n v="22.940000529999999"/>
    <n v="327.75"/>
    <n v="304.80999946999998"/>
    <s v="TRANSFER"/>
    <s v="Non Cash Payment"/>
  </r>
  <r>
    <n v="75846"/>
    <d v="2018-12-01T00:00:00"/>
    <n v="7"/>
    <n v="4"/>
    <d v="2018-12-06T00:00:00"/>
    <n v="0"/>
    <s v="Standard Class"/>
    <s v="Other"/>
    <n v="73"/>
    <n v="19399"/>
    <n v="2"/>
    <s v="Fitness"/>
    <x v="3"/>
    <s v="Bangalore"/>
    <s v="Karnataka"/>
    <m/>
    <s v="India"/>
    <s v="South Asia"/>
    <n v="73"/>
    <s v="Sporting Goods"/>
    <n v="1360"/>
    <s v="Smart watch "/>
    <n v="327.75"/>
    <n v="297.07027734645828"/>
    <n v="1"/>
    <n v="29.5"/>
    <n v="327.75"/>
    <n v="298.25"/>
    <s v="TRANSFER"/>
    <s v="Non Cash Payment"/>
  </r>
  <r>
    <n v="75845"/>
    <d v="2018-12-01T00:00:00"/>
    <n v="7"/>
    <n v="4"/>
    <d v="2018-12-06T00:00:00"/>
    <n v="1"/>
    <s v="Standard Class"/>
    <s v="Other"/>
    <n v="73"/>
    <n v="19398"/>
    <n v="2"/>
    <s v="Fitness"/>
    <x v="3"/>
    <s v="Malang"/>
    <s v="East Java"/>
    <m/>
    <s v="Indonesia"/>
    <s v="Southeast Asia"/>
    <n v="73"/>
    <s v="Sporting Goods"/>
    <n v="1360"/>
    <s v="Smart watch "/>
    <n v="327.75"/>
    <n v="297.07027734645828"/>
    <n v="1"/>
    <n v="32.77999878"/>
    <n v="327.75"/>
    <n v="294.97000121999997"/>
    <s v="CASH"/>
    <s v="Cash Over 200"/>
  </r>
  <r>
    <n v="75844"/>
    <d v="2018-12-01T00:00:00"/>
    <n v="7"/>
    <n v="4"/>
    <d v="2018-12-06T00:00:00"/>
    <n v="1"/>
    <s v="Standard Class"/>
    <s v="Other"/>
    <n v="73"/>
    <n v="19397"/>
    <n v="2"/>
    <s v="Fitness"/>
    <x v="3"/>
    <s v="Ho Chi Minh City"/>
    <s v="Ho Chi Minh City"/>
    <m/>
    <s v="Vietnam"/>
    <s v="Southeast Asia"/>
    <n v="73"/>
    <s v="Sporting Goods"/>
    <n v="1360"/>
    <s v="Smart watch "/>
    <n v="327.75"/>
    <n v="297.07027734645828"/>
    <n v="1"/>
    <n v="39.33000183"/>
    <n v="327.75"/>
    <n v="288.41999816999999"/>
    <s v="TRANSFER"/>
    <s v="Non Cash Payment"/>
  </r>
  <r>
    <n v="75843"/>
    <d v="2018-12-01T00:00:00"/>
    <n v="7"/>
    <n v="2"/>
    <d v="2018-12-04T00:00:00"/>
    <n v="1"/>
    <s v="Second Class"/>
    <s v="Other"/>
    <n v="73"/>
    <n v="19396"/>
    <n v="2"/>
    <s v="Fitness"/>
    <x v="3"/>
    <s v="Ho Chi Minh City"/>
    <s v="Ho Chi Minh City"/>
    <m/>
    <s v="Vietnam"/>
    <s v="Southeast Asia"/>
    <n v="73"/>
    <s v="Sporting Goods"/>
    <n v="1360"/>
    <s v="Smart watch "/>
    <n v="327.75"/>
    <n v="297.07027734645828"/>
    <n v="1"/>
    <n v="42.61000061"/>
    <n v="327.75"/>
    <n v="285.13999939000001"/>
    <s v="CASH"/>
    <s v="Cash Over 200"/>
  </r>
  <r>
    <n v="75842"/>
    <d v="2018-12-01T00:00:00"/>
    <n v="7"/>
    <n v="4"/>
    <d v="2018-12-06T00:00:00"/>
    <n v="0"/>
    <s v="Standard Class"/>
    <s v="Other"/>
    <n v="73"/>
    <n v="19395"/>
    <n v="2"/>
    <s v="Fitness"/>
    <x v="3"/>
    <s v="Ho Chi Minh City"/>
    <s v="Ho Chi Minh City"/>
    <m/>
    <s v="Vietnam"/>
    <s v="Southeast Asia"/>
    <n v="73"/>
    <s v="Sporting Goods"/>
    <n v="1360"/>
    <s v="Smart watch "/>
    <n v="327.75"/>
    <n v="297.07027734645828"/>
    <n v="1"/>
    <n v="49.159999849999998"/>
    <n v="327.75"/>
    <n v="278.59000014999998"/>
    <s v="TRANSFER"/>
    <s v="Non Cash Payment"/>
  </r>
  <r>
    <n v="75841"/>
    <d v="2018-12-01T00:00:00"/>
    <n v="7"/>
    <n v="4"/>
    <d v="2018-12-06T00:00:00"/>
    <n v="0"/>
    <s v="Standard Class"/>
    <s v="Other"/>
    <n v="73"/>
    <n v="19394"/>
    <n v="2"/>
    <s v="Fitness"/>
    <x v="3"/>
    <s v="Ho Chi Minh City"/>
    <s v="Ho Chi Minh City"/>
    <m/>
    <s v="Vietnam"/>
    <s v="Southeast Asia"/>
    <n v="73"/>
    <s v="Sporting Goods"/>
    <n v="1360"/>
    <s v="Smart watch "/>
    <n v="327.75"/>
    <n v="297.07027734645828"/>
    <n v="1"/>
    <n v="52.439998629999998"/>
    <n v="327.75"/>
    <n v="275.31000137000001"/>
    <s v="DEBIT"/>
    <s v="Non Cash Payment"/>
  </r>
  <r>
    <n v="75840"/>
    <d v="2018-12-01T00:00:00"/>
    <n v="7"/>
    <n v="2"/>
    <d v="2018-12-04T00:00:00"/>
    <n v="1"/>
    <s v="Second Class"/>
    <s v="Other"/>
    <n v="73"/>
    <n v="19393"/>
    <n v="2"/>
    <s v="Fitness"/>
    <x v="3"/>
    <s v="Shenyang"/>
    <s v="Liaoning"/>
    <m/>
    <s v="China"/>
    <s v="Eastern Asia"/>
    <n v="73"/>
    <s v="Sporting Goods"/>
    <n v="1360"/>
    <s v="Smart watch "/>
    <n v="327.75"/>
    <n v="297.07027734645828"/>
    <n v="1"/>
    <n v="55.72000122"/>
    <n v="327.75"/>
    <n v="272.02999878000003"/>
    <s v="CASH"/>
    <s v="Cash Over 200"/>
  </r>
  <r>
    <n v="75839"/>
    <d v="2018-12-01T00:00:00"/>
    <n v="7"/>
    <n v="2"/>
    <d v="2018-12-04T00:00:00"/>
    <n v="1"/>
    <s v="Second Class"/>
    <s v="Other"/>
    <n v="73"/>
    <n v="19392"/>
    <n v="2"/>
    <s v="Fitness"/>
    <x v="3"/>
    <s v="Shenyang"/>
    <s v="Liaoning"/>
    <m/>
    <s v="China"/>
    <s v="Eastern Asia"/>
    <n v="73"/>
    <s v="Sporting Goods"/>
    <n v="1360"/>
    <s v="Smart watch "/>
    <n v="327.75"/>
    <n v="297.07027734645828"/>
    <n v="1"/>
    <n v="59"/>
    <n v="327.75"/>
    <n v="268.75"/>
    <s v="TRANSFER"/>
    <s v="Non Cash Payment"/>
  </r>
  <r>
    <n v="75838"/>
    <d v="2018-12-01T00:00:00"/>
    <n v="7"/>
    <n v="1"/>
    <d v="2018-12-03T00:00:00"/>
    <n v="1"/>
    <s v="First Class"/>
    <s v="Other"/>
    <n v="73"/>
    <n v="19391"/>
    <n v="2"/>
    <s v="Fitness"/>
    <x v="3"/>
    <s v="Daegu"/>
    <s v="Daegu"/>
    <m/>
    <s v="South Korea"/>
    <s v="Eastern Asia"/>
    <n v="73"/>
    <s v="Sporting Goods"/>
    <n v="1360"/>
    <s v="Smart watch "/>
    <n v="327.75"/>
    <n v="297.07027734645828"/>
    <n v="1"/>
    <n v="65.550003050000001"/>
    <n v="327.75"/>
    <n v="262.19999695000001"/>
    <s v="CASH"/>
    <s v="Cash Over 200"/>
  </r>
  <r>
    <n v="75837"/>
    <d v="2018-12-01T00:00:00"/>
    <n v="7"/>
    <n v="1"/>
    <d v="2018-12-03T00:00:00"/>
    <n v="1"/>
    <s v="First Class"/>
    <s v="Other"/>
    <n v="73"/>
    <n v="19390"/>
    <n v="2"/>
    <s v="Fitness"/>
    <x v="3"/>
    <s v="Manila"/>
    <s v="National Capital Region"/>
    <m/>
    <s v="Philippines"/>
    <s v="Southeast Asia"/>
    <n v="73"/>
    <s v="Sporting Goods"/>
    <n v="1360"/>
    <s v="Smart watch "/>
    <n v="327.75"/>
    <n v="297.07027734645828"/>
    <n v="1"/>
    <n v="81.940002440000001"/>
    <n v="327.75"/>
    <n v="245.80999756"/>
    <s v="CASH"/>
    <s v="Cash Over 200"/>
  </r>
  <r>
    <n v="75836"/>
    <d v="2018-12-01T00:00:00"/>
    <n v="7"/>
    <n v="2"/>
    <d v="2018-12-04T00:00:00"/>
    <n v="0"/>
    <s v="Second Class"/>
    <s v="Other"/>
    <n v="73"/>
    <n v="19389"/>
    <n v="2"/>
    <s v="Fitness"/>
    <x v="3"/>
    <s v="Manila"/>
    <s v="National Capital Region"/>
    <m/>
    <s v="Philippines"/>
    <s v="Southeast Asia"/>
    <n v="73"/>
    <s v="Sporting Goods"/>
    <n v="1360"/>
    <s v="Smart watch "/>
    <n v="327.75"/>
    <n v="297.07027734645828"/>
    <n v="1"/>
    <n v="0"/>
    <n v="327.75"/>
    <n v="327.75"/>
    <s v="CASH"/>
    <s v="Cash Over 200"/>
  </r>
  <r>
    <n v="75835"/>
    <d v="2018-12-01T00:00:00"/>
    <n v="7"/>
    <n v="2"/>
    <d v="2018-12-04T00:00:00"/>
    <n v="1"/>
    <s v="Second Class"/>
    <s v="Other"/>
    <n v="73"/>
    <n v="19388"/>
    <n v="2"/>
    <s v="Fitness"/>
    <x v="3"/>
    <s v="Rajkot"/>
    <s v="Gujarat"/>
    <m/>
    <s v="India"/>
    <s v="South Asia"/>
    <n v="73"/>
    <s v="Sporting Goods"/>
    <n v="1360"/>
    <s v="Smart watch "/>
    <n v="327.75"/>
    <n v="297.07027734645828"/>
    <n v="1"/>
    <n v="3.2799999710000001"/>
    <n v="327.75"/>
    <n v="324.470000029"/>
    <s v="DEBIT"/>
    <s v="Non Cash Payment"/>
  </r>
  <r>
    <n v="75834"/>
    <d v="2018-11-01T00:00:00"/>
    <n v="5"/>
    <n v="2"/>
    <d v="2018-11-05T00:00:00"/>
    <n v="1"/>
    <s v="Second Class"/>
    <s v="Other"/>
    <n v="73"/>
    <n v="19387"/>
    <n v="2"/>
    <s v="Fitness"/>
    <x v="3"/>
    <s v="Rajkot"/>
    <s v="Gujarat"/>
    <m/>
    <s v="India"/>
    <s v="South Asia"/>
    <n v="73"/>
    <s v="Sporting Goods"/>
    <n v="1360"/>
    <s v="Smart watch "/>
    <n v="327.75"/>
    <n v="297.07027734645828"/>
    <n v="1"/>
    <n v="6.5599999430000002"/>
    <n v="327.75"/>
    <n v="321.19000005700002"/>
    <s v="CASH"/>
    <s v="Cash Over 200"/>
  </r>
  <r>
    <n v="75833"/>
    <d v="2018-11-01T00:00:00"/>
    <n v="5"/>
    <n v="1"/>
    <d v="2018-11-02T00:00:00"/>
    <n v="1"/>
    <s v="First Class"/>
    <s v="Other"/>
    <n v="73"/>
    <n v="19386"/>
    <n v="2"/>
    <s v="Fitness"/>
    <x v="3"/>
    <s v="Rajkot"/>
    <s v="Gujarat"/>
    <m/>
    <s v="India"/>
    <s v="South Asia"/>
    <n v="73"/>
    <s v="Sporting Goods"/>
    <n v="1360"/>
    <s v="Smart watch "/>
    <n v="327.75"/>
    <n v="297.07027734645828"/>
    <n v="1"/>
    <n v="9.8299999239999991"/>
    <n v="327.75"/>
    <n v="317.92000007600001"/>
    <s v="DEBIT"/>
    <s v="Non Cash Payment"/>
  </r>
  <r>
    <n v="75832"/>
    <d v="2018-11-01T00:00:00"/>
    <n v="5"/>
    <n v="1"/>
    <d v="2018-11-02T00:00:00"/>
    <n v="1"/>
    <s v="First Class"/>
    <s v="Other"/>
    <n v="73"/>
    <n v="19385"/>
    <n v="2"/>
    <s v="Fitness"/>
    <x v="3"/>
    <s v="Rajkot"/>
    <s v="Gujarat"/>
    <m/>
    <s v="India"/>
    <s v="South Asia"/>
    <n v="73"/>
    <s v="Sporting Goods"/>
    <n v="1360"/>
    <s v="Smart watch "/>
    <n v="327.75"/>
    <n v="297.07027734645828"/>
    <n v="1"/>
    <n v="13.10999966"/>
    <n v="327.75"/>
    <n v="314.64000034000003"/>
    <s v="CASH"/>
    <s v="Cash Over 200"/>
  </r>
  <r>
    <n v="75831"/>
    <d v="2018-11-01T00:00:00"/>
    <n v="5"/>
    <n v="1"/>
    <d v="2018-11-02T00:00:00"/>
    <n v="1"/>
    <s v="First Class"/>
    <s v="Other"/>
    <n v="73"/>
    <n v="19384"/>
    <n v="2"/>
    <s v="Fitness"/>
    <x v="3"/>
    <s v="Gorakhpur"/>
    <s v="Haryana"/>
    <m/>
    <s v="India"/>
    <s v="South Asia"/>
    <n v="73"/>
    <s v="Sporting Goods"/>
    <n v="1360"/>
    <s v="Smart watch "/>
    <n v="327.75"/>
    <n v="297.07027734645828"/>
    <n v="1"/>
    <n v="16.38999939"/>
    <n v="327.75"/>
    <n v="311.36000060999999"/>
    <s v="CASH"/>
    <s v="Cash Over 200"/>
  </r>
  <r>
    <n v="75830"/>
    <d v="2018-11-01T00:00:00"/>
    <n v="5"/>
    <n v="4"/>
    <d v="2018-11-07T00:00:00"/>
    <n v="1"/>
    <s v="Standard Class"/>
    <s v="Other"/>
    <n v="73"/>
    <n v="19383"/>
    <n v="2"/>
    <s v="Fitness"/>
    <x v="3"/>
    <s v="Surabaya"/>
    <s v="East Java"/>
    <m/>
    <s v="Indonesia"/>
    <s v="Southeast Asia"/>
    <n v="73"/>
    <s v="Sporting Goods"/>
    <n v="1360"/>
    <s v="Smart watch "/>
    <n v="327.75"/>
    <n v="297.07027734645828"/>
    <n v="1"/>
    <n v="18.030000690000001"/>
    <n v="327.75"/>
    <n v="309.71999930999999"/>
    <s v="CASH"/>
    <s v="Cash Over 200"/>
  </r>
  <r>
    <n v="75829"/>
    <d v="2018-11-01T00:00:00"/>
    <n v="5"/>
    <n v="4"/>
    <d v="2018-11-07T00:00:00"/>
    <n v="1"/>
    <s v="Standard Class"/>
    <s v="Other"/>
    <n v="73"/>
    <n v="19382"/>
    <n v="2"/>
    <s v="Fitness"/>
    <x v="3"/>
    <s v="Surabaya"/>
    <s v="East Java"/>
    <m/>
    <s v="Indonesia"/>
    <s v="Southeast Asia"/>
    <n v="73"/>
    <s v="Sporting Goods"/>
    <n v="1360"/>
    <s v="Smart watch "/>
    <n v="327.75"/>
    <n v="297.07027734645828"/>
    <n v="1"/>
    <n v="22.940000529999999"/>
    <n v="327.75"/>
    <n v="304.80999946999998"/>
    <s v="CASH"/>
    <s v="Cash Over 200"/>
  </r>
  <r>
    <n v="75828"/>
    <d v="2018-11-01T00:00:00"/>
    <n v="5"/>
    <n v="4"/>
    <d v="2018-11-07T00:00:00"/>
    <n v="0"/>
    <s v="Standard Class"/>
    <s v="Other"/>
    <n v="73"/>
    <n v="19381"/>
    <n v="2"/>
    <s v="Fitness"/>
    <x v="3"/>
    <s v="Surabaya"/>
    <s v="East Java"/>
    <m/>
    <s v="Indonesia"/>
    <s v="Southeast Asia"/>
    <n v="73"/>
    <s v="Sporting Goods"/>
    <n v="1360"/>
    <s v="Smart watch "/>
    <n v="327.75"/>
    <n v="297.07027734645828"/>
    <n v="1"/>
    <n v="29.5"/>
    <n v="327.75"/>
    <n v="298.25"/>
    <s v="DEBIT"/>
    <s v="Non Cash Payment"/>
  </r>
  <r>
    <n v="75827"/>
    <d v="2018-11-01T00:00:00"/>
    <n v="5"/>
    <n v="4"/>
    <d v="2018-11-07T00:00:00"/>
    <n v="0"/>
    <s v="Standard Class"/>
    <s v="Other"/>
    <n v="73"/>
    <n v="19380"/>
    <n v="2"/>
    <s v="Fitness"/>
    <x v="3"/>
    <s v="Brisbane"/>
    <s v="Queensland"/>
    <m/>
    <s v="Australia"/>
    <s v="Oceania"/>
    <n v="73"/>
    <s v="Sporting Goods"/>
    <n v="1360"/>
    <s v="Smart watch "/>
    <n v="327.75"/>
    <n v="297.07027734645828"/>
    <n v="1"/>
    <n v="32.77999878"/>
    <n v="327.75"/>
    <n v="294.97000121999997"/>
    <s v="DEBIT"/>
    <s v="Non Cash Payment"/>
  </r>
  <r>
    <n v="75826"/>
    <d v="2018-11-01T00:00:00"/>
    <n v="5"/>
    <n v="4"/>
    <d v="2018-11-07T00:00:00"/>
    <n v="0"/>
    <s v="Standard Class"/>
    <s v="Other"/>
    <n v="73"/>
    <n v="19379"/>
    <n v="2"/>
    <s v="Fitness"/>
    <x v="3"/>
    <s v="Bangkok"/>
    <s v="Bangkok"/>
    <m/>
    <s v="Thailand"/>
    <s v="Southeast Asia"/>
    <n v="73"/>
    <s v="Sporting Goods"/>
    <n v="1360"/>
    <s v="Smart watch "/>
    <n v="327.75"/>
    <n v="297.07027734645828"/>
    <n v="1"/>
    <n v="39.33000183"/>
    <n v="327.75"/>
    <n v="288.41999816999999"/>
    <s v="CASH"/>
    <s v="Cash Over 200"/>
  </r>
  <r>
    <n v="75825"/>
    <d v="2018-11-01T00:00:00"/>
    <n v="5"/>
    <n v="4"/>
    <d v="2018-11-07T00:00:00"/>
    <n v="1"/>
    <s v="Standard Class"/>
    <s v="Other"/>
    <n v="73"/>
    <n v="19378"/>
    <n v="2"/>
    <s v="Fitness"/>
    <x v="3"/>
    <s v="Bangkok"/>
    <s v="Bangkok"/>
    <m/>
    <s v="Thailand"/>
    <s v="Southeast Asia"/>
    <n v="73"/>
    <s v="Sporting Goods"/>
    <n v="1360"/>
    <s v="Smart watch "/>
    <n v="327.75"/>
    <n v="297.07027734645828"/>
    <n v="1"/>
    <n v="42.61000061"/>
    <n v="327.75"/>
    <n v="285.13999939000001"/>
    <s v="DEBIT"/>
    <s v="Non Cash Payment"/>
  </r>
  <r>
    <n v="75824"/>
    <d v="2018-11-01T00:00:00"/>
    <n v="5"/>
    <n v="4"/>
    <d v="2018-11-07T00:00:00"/>
    <n v="1"/>
    <s v="Standard Class"/>
    <s v="Other"/>
    <n v="73"/>
    <n v="19377"/>
    <n v="2"/>
    <s v="Fitness"/>
    <x v="3"/>
    <s v="Dhaka"/>
    <s v="Dhaka"/>
    <m/>
    <s v="Bangladesh"/>
    <s v="South Asia"/>
    <n v="73"/>
    <s v="Sporting Goods"/>
    <n v="1360"/>
    <s v="Smart watch "/>
    <n v="327.75"/>
    <n v="297.07027734645828"/>
    <n v="1"/>
    <n v="49.159999849999998"/>
    <n v="327.75"/>
    <n v="278.59000014999998"/>
    <s v="CASH"/>
    <s v="Cash Over 200"/>
  </r>
  <r>
    <n v="75823"/>
    <d v="2018-11-01T00:00:00"/>
    <n v="5"/>
    <n v="4"/>
    <d v="2018-11-07T00:00:00"/>
    <n v="0"/>
    <s v="Standard Class"/>
    <s v="Other"/>
    <n v="73"/>
    <n v="19376"/>
    <n v="2"/>
    <s v="Fitness"/>
    <x v="3"/>
    <s v="Dhaka"/>
    <s v="Dhaka"/>
    <m/>
    <s v="Bangladesh"/>
    <s v="South Asia"/>
    <n v="73"/>
    <s v="Sporting Goods"/>
    <n v="1360"/>
    <s v="Smart watch "/>
    <n v="327.75"/>
    <n v="297.07027734645828"/>
    <n v="1"/>
    <n v="52.439998629999998"/>
    <n v="327.75"/>
    <n v="275.31000137000001"/>
    <s v="TRANSFER"/>
    <s v="Non Cash Payment"/>
  </r>
  <r>
    <n v="75822"/>
    <d v="2018-11-01T00:00:00"/>
    <n v="5"/>
    <n v="4"/>
    <d v="2018-11-07T00:00:00"/>
    <n v="0"/>
    <s v="Standard Class"/>
    <s v="Other"/>
    <n v="73"/>
    <n v="19375"/>
    <n v="2"/>
    <s v="Fitness"/>
    <x v="3"/>
    <s v="Nagpur"/>
    <s v="Maharashtra"/>
    <m/>
    <s v="India"/>
    <s v="South Asia"/>
    <n v="73"/>
    <s v="Sporting Goods"/>
    <n v="1360"/>
    <s v="Smart watch "/>
    <n v="327.75"/>
    <n v="297.07027734645828"/>
    <n v="1"/>
    <n v="55.72000122"/>
    <n v="327.75"/>
    <n v="272.02999878000003"/>
    <s v="DEBIT"/>
    <s v="Non Cash Payment"/>
  </r>
  <r>
    <n v="75821"/>
    <d v="2018-11-01T00:00:00"/>
    <n v="5"/>
    <n v="4"/>
    <d v="2018-11-07T00:00:00"/>
    <n v="0"/>
    <s v="Standard Class"/>
    <s v="Other"/>
    <n v="73"/>
    <n v="19374"/>
    <n v="2"/>
    <s v="Fitness"/>
    <x v="3"/>
    <s v="Nagpur"/>
    <s v="Maharashtra"/>
    <m/>
    <s v="India"/>
    <s v="South Asia"/>
    <n v="73"/>
    <s v="Sporting Goods"/>
    <n v="1360"/>
    <s v="Smart watch "/>
    <n v="327.75"/>
    <n v="297.07027734645828"/>
    <n v="1"/>
    <n v="59"/>
    <n v="327.75"/>
    <n v="268.75"/>
    <s v="DEBIT"/>
    <s v="Non Cash Payment"/>
  </r>
  <r>
    <n v="75820"/>
    <d v="2018-11-01T00:00:00"/>
    <n v="5"/>
    <n v="4"/>
    <d v="2018-11-07T00:00:00"/>
    <n v="1"/>
    <s v="Standard Class"/>
    <s v="Other"/>
    <n v="73"/>
    <n v="19373"/>
    <n v="2"/>
    <s v="Fitness"/>
    <x v="3"/>
    <s v="Bangkok"/>
    <s v="Bangkok"/>
    <m/>
    <s v="Thailand"/>
    <s v="Southeast Asia"/>
    <n v="73"/>
    <s v="Sporting Goods"/>
    <n v="1360"/>
    <s v="Smart watch "/>
    <n v="327.75"/>
    <n v="297.07027734645828"/>
    <n v="1"/>
    <n v="65.550003050000001"/>
    <n v="327.75"/>
    <n v="262.19999695000001"/>
    <s v="DEBIT"/>
    <s v="Non Cash Payment"/>
  </r>
  <r>
    <n v="75819"/>
    <d v="2018-11-01T00:00:00"/>
    <n v="5"/>
    <n v="4"/>
    <d v="2018-11-07T00:00:00"/>
    <n v="1"/>
    <s v="Standard Class"/>
    <s v="Other"/>
    <n v="73"/>
    <n v="19372"/>
    <n v="2"/>
    <s v="Fitness"/>
    <x v="3"/>
    <s v="Nakhon Ratchasima"/>
    <s v="Nakhon Ratchasima"/>
    <m/>
    <s v="Thailand"/>
    <s v="Southeast Asia"/>
    <n v="73"/>
    <s v="Sporting Goods"/>
    <n v="1360"/>
    <s v="Smart watch "/>
    <n v="327.75"/>
    <n v="297.07027734645828"/>
    <n v="1"/>
    <n v="81.940002440000001"/>
    <n v="327.75"/>
    <n v="245.80999756"/>
    <s v="DEBIT"/>
    <s v="Non Cash Payment"/>
  </r>
  <r>
    <n v="75818"/>
    <d v="2018-11-01T00:00:00"/>
    <n v="5"/>
    <n v="4"/>
    <d v="2018-11-07T00:00:00"/>
    <n v="0"/>
    <s v="Standard Class"/>
    <s v="Other"/>
    <n v="73"/>
    <n v="19371"/>
    <n v="2"/>
    <s v="Fitness"/>
    <x v="3"/>
    <s v="Sydney"/>
    <s v="New South Wales"/>
    <m/>
    <s v="Australia"/>
    <s v="Oceania"/>
    <n v="73"/>
    <s v="Sporting Goods"/>
    <n v="1360"/>
    <s v="Smart watch "/>
    <n v="327.75"/>
    <n v="297.07027734645828"/>
    <n v="1"/>
    <n v="0"/>
    <n v="327.75"/>
    <n v="327.75"/>
    <s v="TRANSFER"/>
    <s v="Non Cash Payment"/>
  </r>
  <r>
    <n v="75817"/>
    <d v="2018-11-01T00:00:00"/>
    <n v="5"/>
    <n v="4"/>
    <d v="2018-11-07T00:00:00"/>
    <n v="0"/>
    <s v="Standard Class"/>
    <s v="Other"/>
    <n v="73"/>
    <n v="19370"/>
    <n v="2"/>
    <s v="Fitness"/>
    <x v="3"/>
    <s v="Sydney"/>
    <s v="New South Wales"/>
    <m/>
    <s v="Australia"/>
    <s v="Oceania"/>
    <n v="73"/>
    <s v="Sporting Goods"/>
    <n v="1360"/>
    <s v="Smart watch "/>
    <n v="327.75"/>
    <n v="297.07027734645828"/>
    <n v="1"/>
    <n v="3.2799999710000001"/>
    <n v="327.75"/>
    <n v="324.470000029"/>
    <s v="CASH"/>
    <s v="Cash Over 200"/>
  </r>
  <r>
    <n v="75816"/>
    <d v="2018-11-01T00:00:00"/>
    <n v="5"/>
    <n v="4"/>
    <d v="2018-11-07T00:00:00"/>
    <n v="0"/>
    <s v="Standard Class"/>
    <s v="Other"/>
    <n v="73"/>
    <n v="19369"/>
    <n v="2"/>
    <s v="Fitness"/>
    <x v="3"/>
    <s v="Kota Kinabalu"/>
    <s v="Sabah"/>
    <m/>
    <s v="Malaysia"/>
    <s v="Southeast Asia"/>
    <n v="73"/>
    <s v="Sporting Goods"/>
    <n v="1360"/>
    <s v="Smart watch "/>
    <n v="327.75"/>
    <n v="297.07027734645828"/>
    <n v="1"/>
    <n v="6.5599999430000002"/>
    <n v="327.75"/>
    <n v="321.19000005700002"/>
    <s v="TRANSFER"/>
    <s v="Non Cash Payment"/>
  </r>
  <r>
    <n v="75815"/>
    <d v="2018-11-01T00:00:00"/>
    <n v="5"/>
    <n v="4"/>
    <d v="2018-11-07T00:00:00"/>
    <n v="1"/>
    <s v="Standard Class"/>
    <s v="Other"/>
    <n v="73"/>
    <n v="19368"/>
    <n v="2"/>
    <s v="Fitness"/>
    <x v="3"/>
    <s v="Jiutai"/>
    <s v="Jilin"/>
    <m/>
    <s v="China"/>
    <s v="Eastern Asia"/>
    <n v="73"/>
    <s v="Sporting Goods"/>
    <n v="1360"/>
    <s v="Smart watch "/>
    <n v="327.75"/>
    <n v="297.07027734645828"/>
    <n v="1"/>
    <n v="9.8299999239999991"/>
    <n v="327.75"/>
    <n v="317.92000007600001"/>
    <s v="DEBIT"/>
    <s v="Non Cash Payment"/>
  </r>
  <r>
    <n v="75814"/>
    <d v="2018-11-01T00:00:00"/>
    <n v="5"/>
    <n v="4"/>
    <d v="2018-11-07T00:00:00"/>
    <n v="1"/>
    <s v="Standard Class"/>
    <s v="Other"/>
    <n v="73"/>
    <n v="19367"/>
    <n v="2"/>
    <s v="Fitness"/>
    <x v="3"/>
    <s v="Jiutai"/>
    <s v="Jilin"/>
    <m/>
    <s v="China"/>
    <s v="Eastern Asia"/>
    <n v="73"/>
    <s v="Sporting Goods"/>
    <n v="1360"/>
    <s v="Smart watch "/>
    <n v="327.75"/>
    <n v="297.07027734645828"/>
    <n v="1"/>
    <n v="13.10999966"/>
    <n v="327.75"/>
    <n v="314.64000034000003"/>
    <s v="CASH"/>
    <s v="Cash Over 200"/>
  </r>
  <r>
    <n v="75813"/>
    <d v="2018-11-01T00:00:00"/>
    <n v="5"/>
    <n v="2"/>
    <d v="2018-11-05T00:00:00"/>
    <n v="1"/>
    <s v="Second Class"/>
    <s v="Other"/>
    <n v="73"/>
    <n v="19366"/>
    <n v="2"/>
    <s v="Fitness"/>
    <x v="3"/>
    <s v="Singapore"/>
    <s v="Singapore"/>
    <m/>
    <s v="Singapore"/>
    <s v="Southeast Asia"/>
    <n v="73"/>
    <s v="Sporting Goods"/>
    <n v="1360"/>
    <s v="Smart watch "/>
    <n v="327.75"/>
    <n v="297.07027734645828"/>
    <n v="1"/>
    <n v="16.38999939"/>
    <n v="327.75"/>
    <n v="311.36000060999999"/>
    <s v="CASH"/>
    <s v="Cash Over 200"/>
  </r>
  <r>
    <n v="75812"/>
    <d v="2018-11-01T00:00:00"/>
    <n v="5"/>
    <n v="2"/>
    <d v="2018-11-05T00:00:00"/>
    <n v="1"/>
    <s v="Second Class"/>
    <s v="Other"/>
    <n v="73"/>
    <n v="19365"/>
    <n v="2"/>
    <s v="Fitness"/>
    <x v="3"/>
    <s v="Brisbane"/>
    <s v="Queensland"/>
    <m/>
    <s v="Australia"/>
    <s v="Oceania"/>
    <n v="73"/>
    <s v="Sporting Goods"/>
    <n v="1360"/>
    <s v="Smart watch "/>
    <n v="327.75"/>
    <n v="297.07027734645828"/>
    <n v="1"/>
    <n v="18.030000690000001"/>
    <n v="327.75"/>
    <n v="309.71999930999999"/>
    <s v="CASH"/>
    <s v="Cash Over 200"/>
  </r>
  <r>
    <n v="75811"/>
    <d v="2018-11-01T00:00:00"/>
    <n v="5"/>
    <n v="1"/>
    <d v="2018-11-02T00:00:00"/>
    <n v="1"/>
    <s v="First Class"/>
    <s v="Other"/>
    <n v="73"/>
    <n v="19364"/>
    <n v="2"/>
    <s v="Fitness"/>
    <x v="3"/>
    <s v="Shantou"/>
    <s v="Guangdong"/>
    <m/>
    <s v="China"/>
    <s v="Eastern Asia"/>
    <n v="73"/>
    <s v="Sporting Goods"/>
    <n v="1360"/>
    <s v="Smart watch "/>
    <n v="327.75"/>
    <n v="297.07027734645828"/>
    <n v="1"/>
    <n v="22.940000529999999"/>
    <n v="327.75"/>
    <n v="304.80999946999998"/>
    <s v="CASH"/>
    <s v="Cash Over 200"/>
  </r>
  <r>
    <n v="75810"/>
    <d v="2018-11-01T00:00:00"/>
    <n v="5"/>
    <n v="2"/>
    <d v="2018-11-05T00:00:00"/>
    <n v="1"/>
    <s v="Second Class"/>
    <s v="Other"/>
    <n v="73"/>
    <n v="19363"/>
    <n v="2"/>
    <s v="Fitness"/>
    <x v="3"/>
    <s v="Shantou"/>
    <s v="Guangdong"/>
    <m/>
    <s v="China"/>
    <s v="Eastern Asia"/>
    <n v="73"/>
    <s v="Sporting Goods"/>
    <n v="1360"/>
    <s v="Smart watch "/>
    <n v="327.75"/>
    <n v="297.07027734645828"/>
    <n v="1"/>
    <n v="29.5"/>
    <n v="327.75"/>
    <n v="298.25"/>
    <s v="DEBIT"/>
    <s v="Non Cash Payment"/>
  </r>
  <r>
    <n v="75809"/>
    <d v="2018-11-01T00:00:00"/>
    <n v="5"/>
    <n v="2"/>
    <d v="2018-11-05T00:00:00"/>
    <n v="1"/>
    <s v="Second Class"/>
    <s v="Other"/>
    <n v="73"/>
    <n v="19362"/>
    <n v="2"/>
    <s v="Fitness"/>
    <x v="3"/>
    <s v="Shantou"/>
    <s v="Guangdong"/>
    <m/>
    <s v="China"/>
    <s v="Eastern Asia"/>
    <n v="73"/>
    <s v="Sporting Goods"/>
    <n v="1360"/>
    <s v="Smart watch "/>
    <n v="327.75"/>
    <n v="297.07027734645828"/>
    <n v="1"/>
    <n v="32.77999878"/>
    <n v="327.75"/>
    <n v="294.97000121999997"/>
    <s v="DEBIT"/>
    <s v="Non Cash Payment"/>
  </r>
  <r>
    <n v="75808"/>
    <d v="2018-11-01T00:00:00"/>
    <n v="5"/>
    <n v="2"/>
    <d v="2018-11-05T00:00:00"/>
    <n v="1"/>
    <s v="Second Class"/>
    <s v="Other"/>
    <n v="73"/>
    <n v="19361"/>
    <n v="2"/>
    <s v="Fitness"/>
    <x v="3"/>
    <s v="Shantou"/>
    <s v="Guangdong"/>
    <m/>
    <s v="China"/>
    <s v="Eastern Asia"/>
    <n v="73"/>
    <s v="Sporting Goods"/>
    <n v="1360"/>
    <s v="Smart watch "/>
    <n v="327.75"/>
    <n v="297.07027734645828"/>
    <n v="1"/>
    <n v="39.33000183"/>
    <n v="327.75"/>
    <n v="288.41999816999999"/>
    <s v="DEBIT"/>
    <s v="Non Cash Payment"/>
  </r>
  <r>
    <n v="75807"/>
    <d v="2018-11-01T00:00:00"/>
    <n v="5"/>
    <n v="0"/>
    <d v="2018-11-01T00:00:00"/>
    <n v="1"/>
    <s v="Same Day"/>
    <s v="Other"/>
    <n v="73"/>
    <n v="19360"/>
    <n v="2"/>
    <s v="Fitness"/>
    <x v="3"/>
    <s v="Shantou"/>
    <s v="Guangdong"/>
    <m/>
    <s v="China"/>
    <s v="Eastern Asia"/>
    <n v="73"/>
    <s v="Sporting Goods"/>
    <n v="1360"/>
    <s v="Smart watch "/>
    <n v="327.75"/>
    <n v="297.07027734645828"/>
    <n v="1"/>
    <n v="42.61000061"/>
    <n v="327.75"/>
    <n v="285.13999939000001"/>
    <s v="CASH"/>
    <s v="Cash Over 200"/>
  </r>
  <r>
    <n v="75806"/>
    <d v="2018-11-01T00:00:00"/>
    <n v="5"/>
    <n v="0"/>
    <d v="2018-11-01T00:00:00"/>
    <n v="1"/>
    <s v="Same Day"/>
    <s v="Other"/>
    <n v="73"/>
    <n v="19359"/>
    <n v="2"/>
    <s v="Fitness"/>
    <x v="3"/>
    <s v="Shantou"/>
    <s v="Guangdong"/>
    <m/>
    <s v="China"/>
    <s v="Eastern Asia"/>
    <n v="73"/>
    <s v="Sporting Goods"/>
    <n v="1360"/>
    <s v="Smart watch "/>
    <n v="327.75"/>
    <n v="297.07027734645828"/>
    <n v="1"/>
    <n v="49.159999849999998"/>
    <n v="327.75"/>
    <n v="278.59000014999998"/>
    <s v="DEBIT"/>
    <s v="Non Cash Payment"/>
  </r>
  <r>
    <n v="75805"/>
    <d v="2018-11-01T00:00:00"/>
    <n v="5"/>
    <n v="0"/>
    <d v="2018-11-01T00:00:00"/>
    <n v="1"/>
    <s v="Same Day"/>
    <s v="Other"/>
    <n v="73"/>
    <n v="19358"/>
    <n v="2"/>
    <s v="Fitness"/>
    <x v="3"/>
    <s v="Cairns"/>
    <s v="Queensland"/>
    <m/>
    <s v="Australia"/>
    <s v="Oceania"/>
    <n v="73"/>
    <s v="Sporting Goods"/>
    <n v="1360"/>
    <s v="Smart watch "/>
    <n v="327.75"/>
    <n v="297.07027734645828"/>
    <n v="1"/>
    <n v="52.439998629999998"/>
    <n v="327.75"/>
    <n v="275.31000137000001"/>
    <s v="DEBIT"/>
    <s v="Non Cash Payment"/>
  </r>
  <r>
    <n v="75804"/>
    <d v="2018-11-01T00:00:00"/>
    <n v="5"/>
    <n v="0"/>
    <d v="2018-11-01T00:00:00"/>
    <n v="1"/>
    <s v="Same Day"/>
    <s v="Other"/>
    <n v="73"/>
    <n v="19357"/>
    <n v="2"/>
    <s v="Fitness"/>
    <x v="3"/>
    <s v="Cairns"/>
    <s v="Queensland"/>
    <m/>
    <s v="Australia"/>
    <s v="Oceania"/>
    <n v="73"/>
    <s v="Sporting Goods"/>
    <n v="1360"/>
    <s v="Smart watch "/>
    <n v="327.75"/>
    <n v="297.07027734645828"/>
    <n v="1"/>
    <n v="55.72000122"/>
    <n v="327.75"/>
    <n v="272.02999878000003"/>
    <s v="DEBIT"/>
    <s v="Non Cash Payment"/>
  </r>
  <r>
    <n v="75803"/>
    <d v="2018-11-01T00:00:00"/>
    <n v="5"/>
    <n v="0"/>
    <d v="2018-11-01T00:00:00"/>
    <n v="1"/>
    <s v="Same Day"/>
    <s v="Other"/>
    <n v="73"/>
    <n v="19356"/>
    <n v="2"/>
    <s v="Fitness"/>
    <x v="3"/>
    <s v="Brisbane"/>
    <s v="Queensland"/>
    <m/>
    <s v="Australia"/>
    <s v="Oceania"/>
    <n v="73"/>
    <s v="Sporting Goods"/>
    <n v="1360"/>
    <s v="Smart watch "/>
    <n v="327.75"/>
    <n v="297.07027734645828"/>
    <n v="1"/>
    <n v="59"/>
    <n v="327.75"/>
    <n v="268.75"/>
    <s v="CASH"/>
    <s v="Cash Over 200"/>
  </r>
  <r>
    <n v="75802"/>
    <d v="2018-11-01T00:00:00"/>
    <n v="5"/>
    <n v="0"/>
    <d v="2018-11-01T00:00:00"/>
    <n v="0"/>
    <s v="Same Day"/>
    <s v="Same Day - On Time"/>
    <n v="73"/>
    <n v="19355"/>
    <n v="2"/>
    <s v="Fitness"/>
    <x v="3"/>
    <s v="Brisbane"/>
    <s v="Queensland"/>
    <m/>
    <s v="Australia"/>
    <s v="Oceania"/>
    <n v="73"/>
    <s v="Sporting Goods"/>
    <n v="1360"/>
    <s v="Smart watch "/>
    <n v="327.75"/>
    <n v="297.07027734645828"/>
    <n v="1"/>
    <n v="65.550003050000001"/>
    <n v="327.75"/>
    <n v="262.19999695000001"/>
    <s v="TRANSFER"/>
    <s v="Non Cash Payment"/>
  </r>
  <r>
    <n v="75801"/>
    <d v="2018-11-01T00:00:00"/>
    <n v="5"/>
    <n v="0"/>
    <d v="2018-11-01T00:00:00"/>
    <n v="1"/>
    <s v="Same Day"/>
    <s v="Other"/>
    <n v="73"/>
    <n v="19354"/>
    <n v="2"/>
    <s v="Fitness"/>
    <x v="3"/>
    <s v="Jaipur"/>
    <s v="Rajasthan"/>
    <m/>
    <s v="India"/>
    <s v="South Asia"/>
    <n v="73"/>
    <s v="Sporting Goods"/>
    <n v="1360"/>
    <s v="Smart watch "/>
    <n v="327.75"/>
    <n v="297.07027734645828"/>
    <n v="1"/>
    <n v="81.940002440000001"/>
    <n v="327.75"/>
    <n v="245.80999756"/>
    <s v="DEBIT"/>
    <s v="Non Cash Payment"/>
  </r>
  <r>
    <n v="75800"/>
    <d v="2018-11-01T00:00:00"/>
    <n v="5"/>
    <n v="4"/>
    <d v="2018-11-07T00:00:00"/>
    <n v="1"/>
    <s v="Standard Class"/>
    <s v="Other"/>
    <n v="73"/>
    <n v="19353"/>
    <n v="2"/>
    <s v="Fitness"/>
    <x v="3"/>
    <s v="Jaipur"/>
    <s v="Rajasthan"/>
    <m/>
    <s v="India"/>
    <s v="South Asia"/>
    <n v="73"/>
    <s v="Sporting Goods"/>
    <n v="1360"/>
    <s v="Smart watch "/>
    <n v="327.75"/>
    <n v="297.07027734645828"/>
    <n v="1"/>
    <n v="0"/>
    <n v="327.75"/>
    <n v="327.75"/>
    <s v="DEBIT"/>
    <s v="Non Cash Payment"/>
  </r>
  <r>
    <n v="75799"/>
    <d v="2018-11-01T00:00:00"/>
    <n v="5"/>
    <n v="4"/>
    <d v="2018-11-07T00:00:00"/>
    <n v="1"/>
    <s v="Standard Class"/>
    <s v="Other"/>
    <n v="73"/>
    <n v="19352"/>
    <n v="2"/>
    <s v="Fitness"/>
    <x v="3"/>
    <s v="Ho Chi Minh City"/>
    <s v="Ho Chi Minh City"/>
    <m/>
    <s v="Vietnam"/>
    <s v="Southeast Asia"/>
    <n v="73"/>
    <s v="Sporting Goods"/>
    <n v="1360"/>
    <s v="Smart watch "/>
    <n v="327.75"/>
    <n v="297.07027734645828"/>
    <n v="1"/>
    <n v="3.2799999710000001"/>
    <n v="327.75"/>
    <n v="324.470000029"/>
    <s v="DEBIT"/>
    <s v="Non Cash Payment"/>
  </r>
  <r>
    <n v="75798"/>
    <d v="2018-11-01T00:00:00"/>
    <n v="5"/>
    <n v="4"/>
    <d v="2018-11-07T00:00:00"/>
    <n v="0"/>
    <s v="Standard Class"/>
    <s v="Other"/>
    <n v="73"/>
    <n v="19351"/>
    <n v="2"/>
    <s v="Fitness"/>
    <x v="3"/>
    <s v="Raipur"/>
    <s v="Chhattisgarh"/>
    <m/>
    <s v="India"/>
    <s v="South Asia"/>
    <n v="73"/>
    <s v="Sporting Goods"/>
    <n v="1360"/>
    <s v="Smart watch "/>
    <n v="327.75"/>
    <n v="297.07027734645828"/>
    <n v="1"/>
    <n v="6.5599999430000002"/>
    <n v="327.75"/>
    <n v="321.19000005700002"/>
    <s v="TRANSFER"/>
    <s v="Non Cash Payment"/>
  </r>
  <r>
    <n v="75797"/>
    <d v="2018-11-01T00:00:00"/>
    <n v="5"/>
    <n v="4"/>
    <d v="2018-11-07T00:00:00"/>
    <n v="0"/>
    <s v="Standard Class"/>
    <s v="Other"/>
    <n v="73"/>
    <n v="19350"/>
    <n v="2"/>
    <s v="Fitness"/>
    <x v="3"/>
    <s v="Loudi"/>
    <s v="Hunan"/>
    <m/>
    <s v="China"/>
    <s v="Eastern Asia"/>
    <n v="73"/>
    <s v="Sporting Goods"/>
    <n v="1360"/>
    <s v="Smart watch "/>
    <n v="327.75"/>
    <n v="297.07027734645828"/>
    <n v="1"/>
    <n v="9.8299999239999991"/>
    <n v="327.75"/>
    <n v="317.92000007600001"/>
    <s v="TRANSFER"/>
    <s v="Non Cash Payment"/>
  </r>
  <r>
    <n v="49521"/>
    <d v="2016-12-23T00:00:00"/>
    <n v="6"/>
    <n v="2"/>
    <d v="2016-12-27T00:00:00"/>
    <n v="0"/>
    <s v="Second Class"/>
    <s v="Other"/>
    <n v="9"/>
    <n v="9597"/>
    <n v="3"/>
    <s v="Footwear"/>
    <x v="3"/>
    <s v="Tabuk"/>
    <s v="Tabuk"/>
    <m/>
    <s v="Saudi Arabia"/>
    <s v="West Asia"/>
    <n v="9"/>
    <s v="Cardio Equipment"/>
    <n v="191"/>
    <s v="Nike Men's Free 5.0+ Running Shoe"/>
    <n v="99.989997860000003"/>
    <n v="95.114003926871064"/>
    <n v="3"/>
    <n v="45"/>
    <n v="299.96999357999999"/>
    <n v="254.96999357999999"/>
    <s v="CASH"/>
    <s v="Cash Over 200"/>
  </r>
  <r>
    <n v="30305"/>
    <d v="2016-03-18T00:00:00"/>
    <n v="6"/>
    <n v="2"/>
    <d v="2016-03-22T00:00:00"/>
    <n v="1"/>
    <s v="Second Class"/>
    <s v="Other"/>
    <n v="29"/>
    <n v="9702"/>
    <n v="5"/>
    <s v="Golf"/>
    <x v="3"/>
    <s v="Manukau City"/>
    <s v="Auckland"/>
    <m/>
    <s v="New Zealand"/>
    <s v="Oceania"/>
    <n v="29"/>
    <s v="Shop By Sport"/>
    <n v="627"/>
    <s v="Under Armour Girls' Toddler Spine Surge Runni"/>
    <n v="39.990001679999999"/>
    <n v="34.198098313835338"/>
    <n v="3"/>
    <n v="6"/>
    <n v="119.97000503999999"/>
    <n v="113.97000503999999"/>
    <s v="CASH"/>
    <s v="Cash Not Over 200"/>
  </r>
  <r>
    <n v="50054"/>
    <d v="2016-12-31T00:00:00"/>
    <n v="7"/>
    <n v="2"/>
    <d v="2017-01-03T00:00:00"/>
    <n v="1"/>
    <s v="Second Class"/>
    <s v="Other"/>
    <n v="9"/>
    <n v="1362"/>
    <n v="3"/>
    <s v="Footwear"/>
    <x v="3"/>
    <s v="Istanbul"/>
    <s v="Istanbul"/>
    <m/>
    <s v="Turkey"/>
    <s v="West Asia"/>
    <n v="9"/>
    <s v="Cardio Equipment"/>
    <n v="191"/>
    <s v="Nike Men's Free 5.0+ Running Shoe"/>
    <n v="99.989997860000003"/>
    <n v="95.114003926871064"/>
    <n v="3"/>
    <n v="45"/>
    <n v="299.96999357999999"/>
    <n v="254.96999357999999"/>
    <s v="CASH"/>
    <s v="Cash Over 200"/>
  </r>
  <r>
    <n v="27772"/>
    <d v="2016-10-02T00:00:00"/>
    <n v="1"/>
    <n v="2"/>
    <d v="2016-10-04T00:00:00"/>
    <n v="1"/>
    <s v="Second Class"/>
    <s v="Other"/>
    <n v="17"/>
    <n v="9467"/>
    <n v="4"/>
    <s v="Apparel"/>
    <x v="3"/>
    <s v="Jakarta"/>
    <s v="Jakarta"/>
    <m/>
    <s v="Indonesia"/>
    <s v="Southeast Asia"/>
    <n v="17"/>
    <s v="Cleats"/>
    <n v="365"/>
    <s v="Perfect Fitness Perfect Rip Deck"/>
    <n v="59.990001679999999"/>
    <n v="54.488929209402009"/>
    <n v="3"/>
    <n v="1.7999999520000001"/>
    <n v="179.97000503999999"/>
    <n v="178.17000508799998"/>
    <s v="CASH"/>
    <s v="Cash Not Over 200"/>
  </r>
  <r>
    <n v="47752"/>
    <d v="2016-11-28T00:00:00"/>
    <n v="2"/>
    <n v="2"/>
    <d v="2016-11-30T00:00:00"/>
    <n v="1"/>
    <s v="Second Class"/>
    <s v="Other"/>
    <n v="17"/>
    <n v="9114"/>
    <n v="4"/>
    <s v="Apparel"/>
    <x v="3"/>
    <s v="Ulaanbaatar"/>
    <s v="Ulan Bator"/>
    <m/>
    <s v="Mongolia"/>
    <s v="Eastern Asia"/>
    <n v="17"/>
    <s v="Cleats"/>
    <n v="365"/>
    <s v="Perfect Fitness Perfect Rip Deck"/>
    <n v="59.990001679999999"/>
    <n v="54.488929209402009"/>
    <n v="3"/>
    <n v="7.1999998090000004"/>
    <n v="179.97000503999999"/>
    <n v="172.770005231"/>
    <s v="CASH"/>
    <s v="Cash Not Over 200"/>
  </r>
  <r>
    <n v="31296"/>
    <d v="2016-01-04T00:00:00"/>
    <n v="2"/>
    <n v="2"/>
    <d v="2016-01-06T00:00:00"/>
    <n v="0"/>
    <s v="Second Class"/>
    <s v="Other"/>
    <n v="17"/>
    <n v="2546"/>
    <n v="4"/>
    <s v="Apparel"/>
    <x v="3"/>
    <s v="Tangerang"/>
    <s v="West Java"/>
    <m/>
    <s v="Indonesia"/>
    <s v="Southeast Asia"/>
    <n v="17"/>
    <s v="Cleats"/>
    <n v="365"/>
    <s v="Perfect Fitness Perfect Rip Deck"/>
    <n v="59.990001679999999"/>
    <n v="54.488929209402009"/>
    <n v="3"/>
    <n v="9.8999996190000008"/>
    <n v="179.97000503999999"/>
    <n v="170.07000542099999"/>
    <s v="CASH"/>
    <s v="Cash Not Over 200"/>
  </r>
  <r>
    <n v="22076"/>
    <d v="2015-11-19T00:00:00"/>
    <n v="5"/>
    <n v="2"/>
    <d v="2015-11-23T00:00:00"/>
    <n v="0"/>
    <s v="Second Class"/>
    <s v="Other"/>
    <n v="17"/>
    <n v="2240"/>
    <n v="4"/>
    <s v="Apparel"/>
    <x v="3"/>
    <s v="Shenzhen"/>
    <s v="Guangdong"/>
    <m/>
    <s v="China"/>
    <s v="Eastern Asia"/>
    <n v="17"/>
    <s v="Cleats"/>
    <n v="365"/>
    <s v="Perfect Fitness Perfect Rip Deck"/>
    <n v="59.990001679999999"/>
    <n v="54.488929209402009"/>
    <n v="3"/>
    <n v="16.200000760000002"/>
    <n v="179.97000503999999"/>
    <n v="163.77000427999999"/>
    <s v="CASH"/>
    <s v="Cash Not Over 200"/>
  </r>
  <r>
    <n v="25665"/>
    <d v="2016-10-01T00:00:00"/>
    <n v="7"/>
    <n v="2"/>
    <d v="2016-10-04T00:00:00"/>
    <n v="1"/>
    <s v="Second Class"/>
    <s v="Other"/>
    <n v="17"/>
    <n v="11650"/>
    <n v="4"/>
    <s v="Apparel"/>
    <x v="3"/>
    <s v="Brisbane"/>
    <s v="Queensland"/>
    <m/>
    <s v="Australia"/>
    <s v="Oceania"/>
    <n v="17"/>
    <s v="Cleats"/>
    <n v="365"/>
    <s v="Perfect Fitness Perfect Rip Deck"/>
    <n v="59.990001679999999"/>
    <n v="54.488929209402009"/>
    <n v="3"/>
    <n v="27"/>
    <n v="179.97000503999999"/>
    <n v="152.97000503999999"/>
    <s v="CASH"/>
    <s v="Cash Not Over 200"/>
  </r>
  <r>
    <n v="31296"/>
    <d v="2016-01-04T00:00:00"/>
    <n v="2"/>
    <n v="2"/>
    <d v="2016-01-06T00:00:00"/>
    <n v="0"/>
    <s v="Second Class"/>
    <s v="Other"/>
    <n v="24"/>
    <n v="2546"/>
    <n v="5"/>
    <s v="Golf"/>
    <x v="3"/>
    <s v="Tangerang"/>
    <s v="West Java"/>
    <m/>
    <s v="Indonesia"/>
    <s v="Southeast Asia"/>
    <n v="24"/>
    <s v="Women's Apparel"/>
    <n v="502"/>
    <s v="Nike Men's Dri-FIT Victory Golf Polo"/>
    <n v="50"/>
    <n v="43.678035218757444"/>
    <n v="3"/>
    <n v="0"/>
    <n v="150"/>
    <n v="150"/>
    <s v="CASH"/>
    <s v="Cash Not Over 200"/>
  </r>
  <r>
    <n v="22819"/>
    <d v="2015-11-30T00:00:00"/>
    <n v="2"/>
    <n v="2"/>
    <d v="2015-12-02T00:00:00"/>
    <n v="1"/>
    <s v="Second Class"/>
    <s v="Other"/>
    <n v="29"/>
    <n v="10368"/>
    <n v="5"/>
    <s v="Golf"/>
    <x v="3"/>
    <s v="Sydney"/>
    <s v="New South Wales"/>
    <m/>
    <s v="Australia"/>
    <s v="Oceania"/>
    <n v="29"/>
    <s v="Shop By Sport"/>
    <n v="627"/>
    <s v="Under Armour Girls' Toddler Spine Surge Runni"/>
    <n v="39.990001679999999"/>
    <n v="34.198098313835338"/>
    <n v="3"/>
    <n v="23.989999770000001"/>
    <n v="119.97000503999999"/>
    <n v="95.980005269999992"/>
    <s v="CASH"/>
    <s v="Cash Not Over 200"/>
  </r>
  <r>
    <n v="27099"/>
    <d v="2016-01-31T00:00:00"/>
    <n v="1"/>
    <n v="2"/>
    <d v="2016-02-02T00:00:00"/>
    <n v="1"/>
    <s v="Second Class"/>
    <s v="Other"/>
    <n v="41"/>
    <n v="6489"/>
    <n v="6"/>
    <s v="Outdoors"/>
    <x v="3"/>
    <s v="Newcastle"/>
    <s v="New South Wales"/>
    <m/>
    <s v="Australia"/>
    <s v="Oceania"/>
    <n v="41"/>
    <s v="Trade-In"/>
    <n v="917"/>
    <s v="Glove It Women's Mod Oval 3-Zip Carry All Gol"/>
    <n v="21.989999770000001"/>
    <n v="20.391999720066668"/>
    <n v="3"/>
    <n v="0.66000002599999996"/>
    <n v="65.969999310000006"/>
    <n v="65.309999284"/>
    <s v="CASH"/>
    <s v="Cash Not Over 200"/>
  </r>
  <r>
    <n v="28292"/>
    <d v="2016-02-17T00:00:00"/>
    <n v="4"/>
    <n v="2"/>
    <d v="2016-02-19T00:00:00"/>
    <n v="1"/>
    <s v="Second Class"/>
    <s v="Other"/>
    <n v="41"/>
    <n v="10533"/>
    <n v="6"/>
    <s v="Outdoors"/>
    <x v="3"/>
    <s v="Aurangabad"/>
    <s v="Bihar"/>
    <m/>
    <s v="India"/>
    <s v="South Asia"/>
    <n v="41"/>
    <s v="Trade-In"/>
    <n v="924"/>
    <s v="Glove It Urban Brick Golf Towel"/>
    <n v="15.989999770000001"/>
    <n v="16.143866608000003"/>
    <n v="3"/>
    <n v="11.989999770000001"/>
    <n v="47.969999310000006"/>
    <n v="35.979999540000009"/>
    <s v="CASH"/>
    <s v="Cash Not Over 200"/>
  </r>
  <r>
    <n v="21244"/>
    <d v="2015-07-11T00:00:00"/>
    <n v="7"/>
    <n v="2"/>
    <d v="2015-07-14T00:00:00"/>
    <n v="1"/>
    <s v="Second Class"/>
    <s v="Other"/>
    <n v="40"/>
    <n v="6491"/>
    <n v="6"/>
    <s v="Outdoors"/>
    <x v="3"/>
    <s v="Mudanjiang"/>
    <s v="Heilongjiang"/>
    <m/>
    <s v="China"/>
    <s v="Eastern Asia"/>
    <n v="40"/>
    <s v="Accessories"/>
    <n v="885"/>
    <s v="Team Golf St. Louis Cardinals Putter Grip"/>
    <n v="24.989999770000001"/>
    <n v="29.483249567625002"/>
    <n v="4"/>
    <n v="5.5"/>
    <n v="99.959999080000003"/>
    <n v="94.459999080000003"/>
    <s v="CASH"/>
    <s v="Cash Not Over 200"/>
  </r>
  <r>
    <n v="47752"/>
    <d v="2016-11-28T00:00:00"/>
    <n v="2"/>
    <n v="2"/>
    <d v="2016-11-30T00:00:00"/>
    <n v="1"/>
    <s v="Second Class"/>
    <s v="Other"/>
    <n v="17"/>
    <n v="9114"/>
    <n v="4"/>
    <s v="Apparel"/>
    <x v="3"/>
    <s v="Ulaanbaatar"/>
    <s v="Ulan Bator"/>
    <m/>
    <s v="Mongolia"/>
    <s v="Eastern Asia"/>
    <n v="17"/>
    <s v="Cleats"/>
    <n v="365"/>
    <s v="Perfect Fitness Perfect Rip Deck"/>
    <n v="59.990001679999999"/>
    <n v="54.488929209402009"/>
    <n v="4"/>
    <n v="12"/>
    <n v="239.96000672"/>
    <n v="227.96000672"/>
    <s v="CASH"/>
    <s v="Cash Over 200"/>
  </r>
  <r>
    <n v="31239"/>
    <d v="2016-01-04T00:00:00"/>
    <n v="2"/>
    <n v="2"/>
    <d v="2016-01-06T00:00:00"/>
    <n v="1"/>
    <s v="Second Class"/>
    <s v="Other"/>
    <n v="17"/>
    <n v="5564"/>
    <n v="4"/>
    <s v="Apparel"/>
    <x v="3"/>
    <s v="Manukau City"/>
    <s v="Auckland"/>
    <m/>
    <s v="New Zealand"/>
    <s v="Oceania"/>
    <n v="17"/>
    <s v="Cleats"/>
    <n v="365"/>
    <s v="Perfect Fitness Perfect Rip Deck"/>
    <n v="59.990001679999999"/>
    <n v="54.488929209402009"/>
    <n v="4"/>
    <n v="24"/>
    <n v="239.96000672"/>
    <n v="215.96000672"/>
    <s v="CASH"/>
    <s v="Cash Over 200"/>
  </r>
  <r>
    <n v="45772"/>
    <d v="2016-10-30T00:00:00"/>
    <n v="1"/>
    <n v="2"/>
    <d v="2016-11-01T00:00:00"/>
    <n v="1"/>
    <s v="Second Class"/>
    <s v="Other"/>
    <n v="17"/>
    <n v="7955"/>
    <n v="4"/>
    <s v="Apparel"/>
    <x v="3"/>
    <s v="Qom"/>
    <s v="Qom"/>
    <m/>
    <s v="Iran"/>
    <s v="South Asia"/>
    <n v="17"/>
    <s v="Cleats"/>
    <n v="365"/>
    <s v="Perfect Fitness Perfect Rip Deck"/>
    <n v="59.990001679999999"/>
    <n v="54.488929209402009"/>
    <n v="4"/>
    <n v="43.189998629999998"/>
    <n v="239.96000672"/>
    <n v="196.77000809"/>
    <s v="CASH"/>
    <s v="Cash Not Over 200"/>
  </r>
  <r>
    <n v="24661"/>
    <d v="2015-12-26T00:00:00"/>
    <n v="7"/>
    <n v="2"/>
    <d v="2015-12-29T00:00:00"/>
    <n v="0"/>
    <s v="Second Class"/>
    <s v="Other"/>
    <n v="29"/>
    <n v="5728"/>
    <n v="5"/>
    <s v="Golf"/>
    <x v="3"/>
    <s v="Melbourne"/>
    <s v="Victoria"/>
    <m/>
    <s v="Australia"/>
    <s v="Oceania"/>
    <n v="29"/>
    <s v="Shop By Sport"/>
    <n v="627"/>
    <s v="Under Armour Girls' Toddler Spine Surge Runni"/>
    <n v="39.990001679999999"/>
    <n v="34.198098313835338"/>
    <n v="4"/>
    <n v="6.4000000950000002"/>
    <n v="159.96000672"/>
    <n v="153.560006625"/>
    <s v="CASH"/>
    <s v="Cash Not Over 200"/>
  </r>
  <r>
    <n v="50054"/>
    <d v="2016-12-31T00:00:00"/>
    <n v="7"/>
    <n v="2"/>
    <d v="2017-01-03T00:00:00"/>
    <n v="1"/>
    <s v="Second Class"/>
    <s v="Other"/>
    <n v="24"/>
    <n v="1362"/>
    <n v="5"/>
    <s v="Golf"/>
    <x v="3"/>
    <s v="Istanbul"/>
    <s v="Istanbul"/>
    <m/>
    <s v="Turkey"/>
    <s v="West Asia"/>
    <n v="24"/>
    <s v="Women's Apparel"/>
    <n v="502"/>
    <s v="Nike Men's Dri-FIT Victory Golf Polo"/>
    <n v="50"/>
    <n v="43.678035218757444"/>
    <n v="4"/>
    <n v="8"/>
    <n v="200"/>
    <n v="192"/>
    <s v="CASH"/>
    <s v="Cash Not Over 200"/>
  </r>
  <r>
    <n v="22924"/>
    <d v="2015-01-12T00:00:00"/>
    <n v="2"/>
    <n v="2"/>
    <d v="2015-01-14T00:00:00"/>
    <n v="1"/>
    <s v="Second Class"/>
    <s v="Other"/>
    <n v="29"/>
    <n v="9704"/>
    <n v="5"/>
    <s v="Golf"/>
    <x v="3"/>
    <s v="Ho Chi Minh City"/>
    <s v="Ho Chi Minh City"/>
    <m/>
    <s v="Vietnam"/>
    <s v="Southeast Asia"/>
    <n v="29"/>
    <s v="Shop By Sport"/>
    <n v="627"/>
    <s v="Under Armour Girls' Toddler Spine Surge Runni"/>
    <n v="39.990001679999999"/>
    <n v="34.198098313835338"/>
    <n v="4"/>
    <n v="8"/>
    <n v="159.96000672"/>
    <n v="151.96000672"/>
    <s v="CASH"/>
    <s v="Cash Not Over 200"/>
  </r>
  <r>
    <n v="21902"/>
    <d v="2015-11-16T00:00:00"/>
    <n v="2"/>
    <n v="2"/>
    <d v="2015-11-18T00:00:00"/>
    <n v="1"/>
    <s v="Second Class"/>
    <s v="Other"/>
    <n v="24"/>
    <n v="8485"/>
    <n v="5"/>
    <s v="Golf"/>
    <x v="3"/>
    <s v="Yangon"/>
    <s v="Yangon"/>
    <m/>
    <s v="Myanmar (Burma)"/>
    <s v="Southeast Asia"/>
    <n v="24"/>
    <s v="Women's Apparel"/>
    <n v="502"/>
    <s v="Nike Men's Dri-FIT Victory Golf Polo"/>
    <n v="50"/>
    <n v="43.678035218757444"/>
    <n v="4"/>
    <n v="11"/>
    <n v="200"/>
    <n v="189"/>
    <s v="CASH"/>
    <s v="Cash Not Over 200"/>
  </r>
  <r>
    <n v="21534"/>
    <d v="2015-11-11T00:00:00"/>
    <n v="4"/>
    <n v="2"/>
    <d v="2015-11-13T00:00:00"/>
    <n v="1"/>
    <s v="Second Class"/>
    <s v="Other"/>
    <n v="29"/>
    <n v="11216"/>
    <n v="5"/>
    <s v="Golf"/>
    <x v="3"/>
    <s v="Tokyo"/>
    <s v="Tokyo"/>
    <m/>
    <s v="Japan"/>
    <s v="Eastern Asia"/>
    <n v="29"/>
    <s v="Shop By Sport"/>
    <n v="627"/>
    <s v="Under Armour Girls' Toddler Spine Surge Runni"/>
    <n v="39.990001679999999"/>
    <n v="34.198098313835338"/>
    <n v="4"/>
    <n v="28.790000920000001"/>
    <n v="159.96000672"/>
    <n v="131.17000579999998"/>
    <s v="CASH"/>
    <s v="Cash Not Over 200"/>
  </r>
  <r>
    <n v="45461"/>
    <d v="2016-10-25T00:00:00"/>
    <n v="3"/>
    <n v="2"/>
    <d v="2016-10-27T00:00:00"/>
    <n v="0"/>
    <s v="Second Class"/>
    <s v="Other"/>
    <n v="24"/>
    <n v="4741"/>
    <n v="5"/>
    <s v="Golf"/>
    <x v="3"/>
    <s v="Bursa"/>
    <s v="Bursa"/>
    <m/>
    <s v="Turkey"/>
    <s v="West Asia"/>
    <n v="24"/>
    <s v="Women's Apparel"/>
    <n v="502"/>
    <s v="Nike Men's Dri-FIT Victory Golf Polo"/>
    <n v="50"/>
    <n v="43.678035218757444"/>
    <n v="4"/>
    <n v="36"/>
    <n v="200"/>
    <n v="164"/>
    <s v="CASH"/>
    <s v="Cash Not Over 200"/>
  </r>
  <r>
    <n v="24160"/>
    <d v="2015-12-19T00:00:00"/>
    <n v="7"/>
    <n v="2"/>
    <d v="2015-12-22T00:00:00"/>
    <n v="1"/>
    <s v="Second Class"/>
    <s v="Other"/>
    <n v="40"/>
    <n v="12160"/>
    <n v="6"/>
    <s v="Outdoors"/>
    <x v="3"/>
    <s v="Perth"/>
    <s v="Western Australia"/>
    <m/>
    <s v="Australia"/>
    <s v="Oceania"/>
    <n v="40"/>
    <s v="Accessories"/>
    <n v="885"/>
    <s v="Team Golf St. Louis Cardinals Putter Grip"/>
    <n v="24.989999770000001"/>
    <n v="29.483249567625002"/>
    <n v="4"/>
    <n v="4"/>
    <n v="99.959999080000003"/>
    <n v="95.959999080000003"/>
    <s v="CASH"/>
    <s v="Cash Not Over 200"/>
  </r>
  <r>
    <n v="27742"/>
    <d v="2016-09-02T00:00:00"/>
    <n v="6"/>
    <n v="4"/>
    <d v="2016-09-08T00:00:00"/>
    <n v="0"/>
    <s v="Standard Class"/>
    <s v="Other"/>
    <n v="9"/>
    <n v="9495"/>
    <n v="3"/>
    <s v="Footwear"/>
    <x v="3"/>
    <s v="Hyderabad"/>
    <s v="Telangana"/>
    <m/>
    <s v="India"/>
    <s v="South Asia"/>
    <n v="9"/>
    <s v="Cardio Equipment"/>
    <n v="191"/>
    <s v="Nike Men's Free 5.0+ Running Shoe"/>
    <n v="99.989997860000003"/>
    <n v="95.114003926871064"/>
    <n v="5"/>
    <n v="50"/>
    <n v="499.94998930000003"/>
    <n v="449.94998930000003"/>
    <s v="TRANSFER"/>
    <s v="Non Cash Payment"/>
  </r>
  <r>
    <n v="24453"/>
    <d v="2015-12-23T00:00:00"/>
    <n v="4"/>
    <n v="4"/>
    <d v="2015-12-29T00:00:00"/>
    <n v="0"/>
    <s v="Standard Class"/>
    <s v="Other"/>
    <n v="9"/>
    <n v="4841"/>
    <n v="3"/>
    <s v="Footwear"/>
    <x v="3"/>
    <s v="Jiangyan"/>
    <s v="Jiangsu"/>
    <m/>
    <s v="China"/>
    <s v="Eastern Asia"/>
    <n v="9"/>
    <s v="Cardio Equipment"/>
    <n v="191"/>
    <s v="Nike Men's Free 5.0+ Running Shoe"/>
    <n v="99.989997860000003"/>
    <n v="95.114003926871064"/>
    <n v="5"/>
    <n v="74.989997860000003"/>
    <n v="499.94998930000003"/>
    <n v="424.95999144000001"/>
    <s v="TRANSFER"/>
    <s v="Non Cash Payment"/>
  </r>
  <r>
    <n v="31145"/>
    <d v="2016-03-30T00:00:00"/>
    <n v="4"/>
    <n v="4"/>
    <d v="2016-04-05T00:00:00"/>
    <n v="0"/>
    <s v="Standard Class"/>
    <s v="Other"/>
    <n v="9"/>
    <n v="9803"/>
    <n v="3"/>
    <s v="Footwear"/>
    <x v="3"/>
    <s v="Christchurch"/>
    <s v="Canterbury"/>
    <m/>
    <s v="New Zealand"/>
    <s v="Oceania"/>
    <n v="9"/>
    <s v="Cardio Equipment"/>
    <n v="191"/>
    <s v="Nike Men's Free 5.0+ Running Shoe"/>
    <n v="99.989997860000003"/>
    <n v="95.114003926871064"/>
    <n v="5"/>
    <n v="124.98999790000001"/>
    <n v="499.94998930000003"/>
    <n v="374.95999140000004"/>
    <s v="TRANSFER"/>
    <s v="Non Cash Payment"/>
  </r>
  <r>
    <n v="30802"/>
    <d v="2016-03-25T00:00:00"/>
    <n v="6"/>
    <n v="4"/>
    <d v="2016-03-31T00:00:00"/>
    <n v="0"/>
    <s v="Standard Class"/>
    <s v="Other"/>
    <n v="3"/>
    <n v="8422"/>
    <n v="2"/>
    <s v="Fitness"/>
    <x v="3"/>
    <s v="Masterton"/>
    <s v="Wellington"/>
    <m/>
    <s v="New Zealand"/>
    <s v="Oceania"/>
    <n v="3"/>
    <s v="Baseball &amp; Softball"/>
    <n v="37"/>
    <s v="adidas Kids' F5 Messi FG Soccer Cleat"/>
    <n v="34.990001679999999"/>
    <n v="40.283001997"/>
    <n v="5"/>
    <n v="20.989999770000001"/>
    <n v="174.9500084"/>
    <n v="153.96000863"/>
    <s v="TRANSFER"/>
    <s v="Non Cash Payment"/>
  </r>
  <r>
    <n v="25875"/>
    <d v="2016-01-13T00:00:00"/>
    <n v="4"/>
    <n v="4"/>
    <d v="2016-01-19T00:00:00"/>
    <n v="1"/>
    <s v="Standard Class"/>
    <s v="Other"/>
    <n v="13"/>
    <n v="7391"/>
    <n v="3"/>
    <s v="Footwear"/>
    <x v="3"/>
    <s v="Daqing"/>
    <s v="Heilongjiang"/>
    <m/>
    <s v="China"/>
    <s v="Eastern Asia"/>
    <n v="13"/>
    <s v="Electronics"/>
    <n v="282"/>
    <s v="Under Armour Women's Ignite PIP VI Slide"/>
    <n v="31.989999770000001"/>
    <n v="27.763856872771434"/>
    <n v="5"/>
    <n v="0"/>
    <n v="159.94999885000001"/>
    <n v="159.94999885000001"/>
    <s v="TRANSFER"/>
    <s v="Non Cash Payment"/>
  </r>
  <r>
    <n v="30589"/>
    <d v="2016-03-22T00:00:00"/>
    <n v="3"/>
    <n v="4"/>
    <d v="2016-03-28T00:00:00"/>
    <n v="1"/>
    <s v="Standard Class"/>
    <s v="Other"/>
    <n v="9"/>
    <n v="11426"/>
    <n v="3"/>
    <s v="Footwear"/>
    <x v="3"/>
    <s v="Albury"/>
    <s v="New South Wales"/>
    <m/>
    <s v="Australia"/>
    <s v="Oceania"/>
    <n v="9"/>
    <s v="Cardio Equipment"/>
    <n v="172"/>
    <s v="Nike Women's Tempo Shorts"/>
    <n v="30"/>
    <n v="34.094166694333332"/>
    <n v="5"/>
    <n v="0"/>
    <n v="150"/>
    <n v="150"/>
    <s v="TRANSFER"/>
    <s v="Non Cash Payment"/>
  </r>
  <r>
    <n v="20931"/>
    <d v="2015-02-11T00:00:00"/>
    <n v="4"/>
    <n v="4"/>
    <d v="2015-02-17T00:00:00"/>
    <n v="0"/>
    <s v="Standard Class"/>
    <s v="Other"/>
    <n v="9"/>
    <n v="11664"/>
    <n v="3"/>
    <s v="Footwear"/>
    <x v="3"/>
    <s v="Manila"/>
    <s v="National Capital Region"/>
    <m/>
    <s v="Philippines"/>
    <s v="Southeast Asia"/>
    <n v="9"/>
    <s v="Cardio Equipment"/>
    <n v="191"/>
    <s v="Nike Men's Free 5.0+ Running Shoe"/>
    <n v="99.989997860000003"/>
    <n v="95.114003926871064"/>
    <n v="5"/>
    <n v="25"/>
    <n v="499.94998930000003"/>
    <n v="474.94998930000003"/>
    <s v="TRANSFER"/>
    <s v="Non Cash Payment"/>
  </r>
  <r>
    <n v="45646"/>
    <d v="2016-10-28T00:00:00"/>
    <n v="6"/>
    <n v="4"/>
    <d v="2016-11-03T00:00:00"/>
    <n v="0"/>
    <s v="Standard Class"/>
    <s v="Other"/>
    <n v="9"/>
    <n v="5339"/>
    <n v="3"/>
    <s v="Footwear"/>
    <x v="3"/>
    <s v="Baghdad"/>
    <s v="Baghdad"/>
    <m/>
    <s v="Iraq"/>
    <s v="West Asia"/>
    <n v="9"/>
    <s v="Cardio Equipment"/>
    <n v="191"/>
    <s v="Nike Men's Free 5.0+ Running Shoe"/>
    <n v="99.989997860000003"/>
    <n v="95.114003926871064"/>
    <n v="5"/>
    <n v="27.5"/>
    <n v="499.94998930000003"/>
    <n v="472.44998930000003"/>
    <s v="TRANSFER"/>
    <s v="Non Cash Payment"/>
  </r>
  <r>
    <n v="29731"/>
    <d v="2016-09-03T00:00:00"/>
    <n v="7"/>
    <n v="4"/>
    <d v="2016-09-08T00:00:00"/>
    <n v="0"/>
    <s v="Standard Class"/>
    <s v="Other"/>
    <n v="9"/>
    <n v="3204"/>
    <n v="3"/>
    <s v="Footwear"/>
    <x v="3"/>
    <s v="Valenzuela"/>
    <s v="National Capital Region"/>
    <m/>
    <s v="Philippines"/>
    <s v="Southeast Asia"/>
    <n v="9"/>
    <s v="Cardio Equipment"/>
    <n v="191"/>
    <s v="Nike Men's Free 5.0+ Running Shoe"/>
    <n v="99.989997860000003"/>
    <n v="95.114003926871064"/>
    <n v="5"/>
    <n v="35"/>
    <n v="499.94998930000003"/>
    <n v="464.94998930000003"/>
    <s v="TRANSFER"/>
    <s v="Non Cash Payment"/>
  </r>
  <r>
    <n v="42777"/>
    <d v="2016-09-16T00:00:00"/>
    <n v="6"/>
    <n v="4"/>
    <d v="2016-09-22T00:00:00"/>
    <n v="0"/>
    <s v="Standard Class"/>
    <s v="Other"/>
    <n v="9"/>
    <n v="4438"/>
    <n v="3"/>
    <s v="Footwear"/>
    <x v="3"/>
    <s v="Mersin"/>
    <s v="Mersin"/>
    <m/>
    <s v="Turkey"/>
    <s v="West Asia"/>
    <n v="9"/>
    <s v="Cardio Equipment"/>
    <n v="191"/>
    <s v="Nike Men's Free 5.0+ Running Shoe"/>
    <n v="99.989997860000003"/>
    <n v="95.114003926871064"/>
    <n v="5"/>
    <n v="35"/>
    <n v="499.94998930000003"/>
    <n v="464.94998930000003"/>
    <s v="TRANSFER"/>
    <s v="Non Cash Payment"/>
  </r>
  <r>
    <n v="23886"/>
    <d v="2015-12-15T00:00:00"/>
    <n v="3"/>
    <n v="4"/>
    <d v="2015-12-21T00:00:00"/>
    <n v="0"/>
    <s v="Standard Class"/>
    <s v="Other"/>
    <n v="9"/>
    <n v="5243"/>
    <n v="3"/>
    <s v="Footwear"/>
    <x v="3"/>
    <s v="Antipolo"/>
    <s v="Calabarzon"/>
    <m/>
    <s v="Philippines"/>
    <s v="Southeast Asia"/>
    <n v="9"/>
    <s v="Cardio Equipment"/>
    <n v="191"/>
    <s v="Nike Men's Free 5.0+ Running Shoe"/>
    <n v="99.989997860000003"/>
    <n v="95.114003926871064"/>
    <n v="5"/>
    <n v="84.989997860000003"/>
    <n v="499.94998930000003"/>
    <n v="414.95999144000001"/>
    <s v="TRANSFER"/>
    <s v="Non Cash Payment"/>
  </r>
  <r>
    <n v="43561"/>
    <d v="2016-09-27T00:00:00"/>
    <n v="3"/>
    <n v="4"/>
    <d v="2016-10-03T00:00:00"/>
    <n v="0"/>
    <s v="Standard Class"/>
    <s v="Other"/>
    <n v="13"/>
    <n v="5089"/>
    <n v="3"/>
    <s v="Footwear"/>
    <x v="3"/>
    <s v="Borujerd"/>
    <s v="Lorestan"/>
    <m/>
    <s v="Iran"/>
    <s v="South Asia"/>
    <n v="13"/>
    <s v="Electronics"/>
    <n v="276"/>
    <s v="Under Armour Women's Ignite Slide"/>
    <n v="31.989999770000001"/>
    <n v="27.113333001333334"/>
    <n v="5"/>
    <n v="28.790000920000001"/>
    <n v="159.94999885000001"/>
    <n v="131.15999793"/>
    <s v="TRANSFER"/>
    <s v="Non Cash Payment"/>
  </r>
  <r>
    <n v="47846"/>
    <d v="2016-11-29T00:00:00"/>
    <n v="3"/>
    <n v="4"/>
    <d v="2016-12-05T00:00:00"/>
    <n v="0"/>
    <s v="Standard Class"/>
    <s v="Other"/>
    <n v="9"/>
    <n v="6073"/>
    <n v="3"/>
    <s v="Footwear"/>
    <x v="3"/>
    <s v="Izmir"/>
    <s v="Izmir"/>
    <m/>
    <s v="Turkey"/>
    <s v="West Asia"/>
    <n v="9"/>
    <s v="Cardio Equipment"/>
    <n v="191"/>
    <s v="Nike Men's Free 5.0+ Running Shoe"/>
    <n v="99.989997860000003"/>
    <n v="95.114003926871064"/>
    <n v="5"/>
    <n v="99.989997860000003"/>
    <n v="499.94998930000003"/>
    <n v="399.95999144000001"/>
    <s v="TRANSFER"/>
    <s v="Non Cash Payment"/>
  </r>
  <r>
    <n v="21192"/>
    <d v="2015-06-11T00:00:00"/>
    <n v="5"/>
    <n v="4"/>
    <d v="2015-06-17T00:00:00"/>
    <n v="0"/>
    <s v="Standard Class"/>
    <s v="Other"/>
    <n v="17"/>
    <n v="8992"/>
    <n v="4"/>
    <s v="Apparel"/>
    <x v="3"/>
    <s v="Jaipur"/>
    <s v="Rajasthan"/>
    <m/>
    <s v="India"/>
    <s v="South Asia"/>
    <n v="17"/>
    <s v="Cleats"/>
    <n v="365"/>
    <s v="Perfect Fitness Perfect Rip Deck"/>
    <n v="59.990001679999999"/>
    <n v="54.488929209402009"/>
    <n v="5"/>
    <n v="16.5"/>
    <n v="299.9500084"/>
    <n v="283.4500084"/>
    <s v="TRANSFER"/>
    <s v="Non Cash Payment"/>
  </r>
  <r>
    <n v="23156"/>
    <d v="2015-05-12T00:00:00"/>
    <n v="3"/>
    <n v="4"/>
    <d v="2015-05-18T00:00:00"/>
    <n v="0"/>
    <s v="Standard Class"/>
    <s v="Other"/>
    <n v="17"/>
    <n v="6466"/>
    <n v="4"/>
    <s v="Apparel"/>
    <x v="3"/>
    <s v="Ho Chi Minh City"/>
    <s v="Ho Chi Minh City"/>
    <m/>
    <s v="Vietnam"/>
    <s v="Southeast Asia"/>
    <n v="17"/>
    <s v="Cleats"/>
    <n v="365"/>
    <s v="Perfect Fitness Perfect Rip Deck"/>
    <n v="59.990001679999999"/>
    <n v="54.488929209402009"/>
    <n v="5"/>
    <n v="16.5"/>
    <n v="299.9500084"/>
    <n v="283.4500084"/>
    <s v="TRANSFER"/>
    <s v="Non Cash Payment"/>
  </r>
  <r>
    <n v="22811"/>
    <d v="2015-11-29T00:00:00"/>
    <n v="1"/>
    <n v="4"/>
    <d v="2015-12-03T00:00:00"/>
    <n v="0"/>
    <s v="Standard Class"/>
    <s v="Other"/>
    <n v="17"/>
    <n v="1962"/>
    <n v="4"/>
    <s v="Apparel"/>
    <x v="3"/>
    <s v="Shulan"/>
    <s v="Jilin"/>
    <m/>
    <s v="China"/>
    <s v="Eastern Asia"/>
    <n v="17"/>
    <s v="Cleats"/>
    <n v="365"/>
    <s v="Perfect Fitness Perfect Rip Deck"/>
    <n v="59.990001679999999"/>
    <n v="54.488929209402009"/>
    <n v="5"/>
    <n v="44.990001679999999"/>
    <n v="299.9500084"/>
    <n v="254.96000672"/>
    <s v="TRANSFER"/>
    <s v="Non Cash Payment"/>
  </r>
  <r>
    <n v="25418"/>
    <d v="2016-07-01T00:00:00"/>
    <n v="6"/>
    <n v="4"/>
    <d v="2016-07-07T00:00:00"/>
    <n v="0"/>
    <s v="Standard Class"/>
    <s v="Other"/>
    <n v="17"/>
    <n v="11438"/>
    <n v="4"/>
    <s v="Apparel"/>
    <x v="3"/>
    <s v="Sydney"/>
    <s v="New South Wales"/>
    <m/>
    <s v="Australia"/>
    <s v="Oceania"/>
    <n v="17"/>
    <s v="Cleats"/>
    <n v="365"/>
    <s v="Perfect Fitness Perfect Rip Deck"/>
    <n v="59.990001679999999"/>
    <n v="54.488929209402009"/>
    <n v="5"/>
    <n v="44.990001679999999"/>
    <n v="299.9500084"/>
    <n v="254.96000672"/>
    <s v="TRANSFER"/>
    <s v="Non Cash Payment"/>
  </r>
  <r>
    <n v="47092"/>
    <d v="2016-11-18T00:00:00"/>
    <n v="6"/>
    <n v="4"/>
    <d v="2016-11-24T00:00:00"/>
    <n v="0"/>
    <s v="Standard Class"/>
    <s v="Other"/>
    <n v="17"/>
    <n v="9524"/>
    <n v="4"/>
    <s v="Apparel"/>
    <x v="3"/>
    <s v="Antalya"/>
    <s v="Antalya"/>
    <m/>
    <s v="Turkey"/>
    <s v="West Asia"/>
    <n v="17"/>
    <s v="Cleats"/>
    <n v="365"/>
    <s v="Perfect Fitness Perfect Rip Deck"/>
    <n v="59.990001679999999"/>
    <n v="54.488929209402009"/>
    <n v="5"/>
    <n v="44.990001679999999"/>
    <n v="299.9500084"/>
    <n v="254.96000672"/>
    <s v="TRANSFER"/>
    <s v="Non Cash Payment"/>
  </r>
  <r>
    <n v="42658"/>
    <d v="2016-09-14T00:00:00"/>
    <n v="4"/>
    <n v="4"/>
    <d v="2016-09-20T00:00:00"/>
    <n v="0"/>
    <s v="Standard Class"/>
    <s v="Other"/>
    <n v="17"/>
    <n v="2078"/>
    <n v="4"/>
    <s v="Apparel"/>
    <x v="3"/>
    <s v="Baghdad"/>
    <s v="Baghdad"/>
    <m/>
    <s v="Iraq"/>
    <s v="West Asia"/>
    <n v="17"/>
    <s v="Cleats"/>
    <n v="365"/>
    <s v="Perfect Fitness Perfect Rip Deck"/>
    <n v="59.990001679999999"/>
    <n v="54.488929209402009"/>
    <n v="5"/>
    <n v="44.990001679999999"/>
    <n v="299.9500084"/>
    <n v="254.96000672"/>
    <s v="TRANSFER"/>
    <s v="Non Cash Payment"/>
  </r>
  <r>
    <n v="23494"/>
    <d v="2015-09-12T00:00:00"/>
    <n v="7"/>
    <n v="4"/>
    <d v="2015-09-17T00:00:00"/>
    <n v="1"/>
    <s v="Standard Class"/>
    <s v="Other"/>
    <n v="17"/>
    <n v="2464"/>
    <n v="4"/>
    <s v="Apparel"/>
    <x v="3"/>
    <s v="Dhaka"/>
    <s v="Dhaka"/>
    <m/>
    <s v="Bangladesh"/>
    <s v="South Asia"/>
    <n v="17"/>
    <s v="Cleats"/>
    <n v="365"/>
    <s v="Perfect Fitness Perfect Rip Deck"/>
    <n v="59.990001679999999"/>
    <n v="54.488929209402009"/>
    <n v="5"/>
    <n v="47.990001679999999"/>
    <n v="299.9500084"/>
    <n v="251.96000672"/>
    <s v="TRANSFER"/>
    <s v="Non Cash Payment"/>
  </r>
  <r>
    <n v="27316"/>
    <d v="2016-03-02T00:00:00"/>
    <n v="4"/>
    <n v="4"/>
    <d v="2016-03-08T00:00:00"/>
    <n v="0"/>
    <s v="Standard Class"/>
    <s v="Other"/>
    <n v="17"/>
    <n v="11426"/>
    <n v="4"/>
    <s v="Apparel"/>
    <x v="3"/>
    <s v="Shantou"/>
    <s v="Guangdong"/>
    <m/>
    <s v="China"/>
    <s v="Eastern Asia"/>
    <n v="17"/>
    <s v="Cleats"/>
    <n v="365"/>
    <s v="Perfect Fitness Perfect Rip Deck"/>
    <n v="59.990001679999999"/>
    <n v="54.488929209402009"/>
    <n v="5"/>
    <n v="50.990001679999999"/>
    <n v="299.9500084"/>
    <n v="248.96000672"/>
    <s v="TRANSFER"/>
    <s v="Non Cash Payment"/>
  </r>
  <r>
    <n v="20931"/>
    <d v="2015-02-11T00:00:00"/>
    <n v="4"/>
    <n v="4"/>
    <d v="2015-02-17T00:00:00"/>
    <n v="0"/>
    <s v="Standard Class"/>
    <s v="Other"/>
    <n v="17"/>
    <n v="11664"/>
    <n v="4"/>
    <s v="Apparel"/>
    <x v="3"/>
    <s v="Manila"/>
    <s v="National Capital Region"/>
    <m/>
    <s v="Philippines"/>
    <s v="Southeast Asia"/>
    <n v="17"/>
    <s v="Cleats"/>
    <n v="365"/>
    <s v="Perfect Fitness Perfect Rip Deck"/>
    <n v="59.990001679999999"/>
    <n v="54.488929209402009"/>
    <n v="5"/>
    <n v="50.990001679999999"/>
    <n v="299.9500084"/>
    <n v="248.96000672"/>
    <s v="TRANSFER"/>
    <s v="Non Cash Payment"/>
  </r>
  <r>
    <n v="27555"/>
    <d v="2016-07-02T00:00:00"/>
    <n v="7"/>
    <n v="4"/>
    <d v="2016-07-07T00:00:00"/>
    <n v="1"/>
    <s v="Standard Class"/>
    <s v="Other"/>
    <n v="17"/>
    <n v="3770"/>
    <n v="4"/>
    <s v="Apparel"/>
    <x v="3"/>
    <s v="Semarang"/>
    <s v="Central Java"/>
    <m/>
    <s v="Indonesia"/>
    <s v="Southeast Asia"/>
    <n v="17"/>
    <s v="Cleats"/>
    <n v="365"/>
    <s v="Perfect Fitness Perfect Rip Deck"/>
    <n v="59.990001679999999"/>
    <n v="54.488929209402009"/>
    <n v="5"/>
    <n v="53.990001679999999"/>
    <n v="299.9500084"/>
    <n v="245.96000672"/>
    <s v="TRANSFER"/>
    <s v="Non Cash Payment"/>
  </r>
  <r>
    <n v="28657"/>
    <d v="2016-02-23T00:00:00"/>
    <n v="3"/>
    <n v="4"/>
    <d v="2016-02-29T00:00:00"/>
    <n v="0"/>
    <s v="Standard Class"/>
    <s v="Other"/>
    <n v="29"/>
    <n v="1306"/>
    <n v="5"/>
    <s v="Golf"/>
    <x v="3"/>
    <s v="Newcastle"/>
    <s v="New South Wales"/>
    <m/>
    <s v="Australia"/>
    <s v="Oceania"/>
    <n v="29"/>
    <s v="Shop By Sport"/>
    <n v="627"/>
    <s v="Under Armour Girls' Toddler Spine Surge Runni"/>
    <n v="39.990001679999999"/>
    <n v="34.198098313835338"/>
    <n v="5"/>
    <n v="2"/>
    <n v="199.9500084"/>
    <n v="197.9500084"/>
    <s v="TRANSFER"/>
    <s v="Non Cash Payment"/>
  </r>
  <r>
    <n v="47011"/>
    <d v="2016-11-17T00:00:00"/>
    <n v="5"/>
    <n v="4"/>
    <d v="2016-11-23T00:00:00"/>
    <n v="0"/>
    <s v="Standard Class"/>
    <s v="Other"/>
    <n v="24"/>
    <n v="10811"/>
    <n v="5"/>
    <s v="Golf"/>
    <x v="3"/>
    <s v="Baghdad"/>
    <s v="Baghdad"/>
    <m/>
    <s v="Iraq"/>
    <s v="West Asia"/>
    <n v="24"/>
    <s v="Women's Apparel"/>
    <n v="502"/>
    <s v="Nike Men's Dri-FIT Victory Golf Polo"/>
    <n v="50"/>
    <n v="43.678035218757444"/>
    <n v="5"/>
    <n v="2.5"/>
    <n v="250"/>
    <n v="247.5"/>
    <s v="TRANSFER"/>
    <s v="Non Cash Payment"/>
  </r>
  <r>
    <n v="47846"/>
    <d v="2016-11-29T00:00:00"/>
    <n v="3"/>
    <n v="4"/>
    <d v="2016-12-05T00:00:00"/>
    <n v="0"/>
    <s v="Standard Class"/>
    <s v="Other"/>
    <n v="24"/>
    <n v="6073"/>
    <n v="5"/>
    <s v="Golf"/>
    <x v="3"/>
    <s v="Izmir"/>
    <s v="Izmir"/>
    <m/>
    <s v="Turkey"/>
    <s v="West Asia"/>
    <n v="24"/>
    <s v="Women's Apparel"/>
    <n v="502"/>
    <s v="Nike Men's Dri-FIT Victory Golf Polo"/>
    <n v="50"/>
    <n v="43.678035218757444"/>
    <n v="5"/>
    <n v="5"/>
    <n v="250"/>
    <n v="245"/>
    <s v="TRANSFER"/>
    <s v="Non Cash Payment"/>
  </r>
  <r>
    <n v="21973"/>
    <d v="2015-11-17T00:00:00"/>
    <n v="3"/>
    <n v="4"/>
    <d v="2015-11-23T00:00:00"/>
    <n v="0"/>
    <s v="Standard Class"/>
    <s v="Other"/>
    <n v="29"/>
    <n v="12033"/>
    <n v="5"/>
    <s v="Golf"/>
    <x v="3"/>
    <s v="Nantong"/>
    <s v="Jiangsu"/>
    <m/>
    <s v="China"/>
    <s v="Eastern Asia"/>
    <n v="29"/>
    <s v="Shop By Sport"/>
    <n v="627"/>
    <s v="Under Armour Girls' Toddler Spine Surge Runni"/>
    <n v="39.990001679999999"/>
    <n v="34.198098313835338"/>
    <n v="5"/>
    <n v="8"/>
    <n v="199.9500084"/>
    <n v="191.9500084"/>
    <s v="TRANSFER"/>
    <s v="Non Cash Payment"/>
  </r>
  <r>
    <n v="50226"/>
    <d v="2017-03-01T00:00:00"/>
    <n v="4"/>
    <n v="4"/>
    <d v="2017-03-07T00:00:00"/>
    <n v="0"/>
    <s v="Standard Class"/>
    <s v="Other"/>
    <n v="24"/>
    <n v="9248"/>
    <n v="5"/>
    <s v="Golf"/>
    <x v="3"/>
    <s v="Taiz"/>
    <s v="Taiz"/>
    <m/>
    <s v="Yemen"/>
    <s v="West Asia"/>
    <n v="24"/>
    <s v="Women's Apparel"/>
    <n v="502"/>
    <s v="Nike Men's Dri-FIT Victory Golf Polo"/>
    <n v="50"/>
    <n v="43.678035218757444"/>
    <n v="5"/>
    <n v="12.5"/>
    <n v="250"/>
    <n v="237.5"/>
    <s v="TRANSFER"/>
    <s v="Non Cash Payment"/>
  </r>
  <r>
    <n v="44617"/>
    <d v="2016-10-13T00:00:00"/>
    <n v="5"/>
    <n v="4"/>
    <d v="2016-10-19T00:00:00"/>
    <n v="0"/>
    <s v="Standard Class"/>
    <s v="Other"/>
    <n v="24"/>
    <n v="2214"/>
    <n v="5"/>
    <s v="Golf"/>
    <x v="3"/>
    <s v="Baghdad"/>
    <s v="Baghdad"/>
    <m/>
    <s v="Iraq"/>
    <s v="West Asia"/>
    <n v="24"/>
    <s v="Women's Apparel"/>
    <n v="502"/>
    <s v="Nike Men's Dri-FIT Victory Golf Polo"/>
    <n v="50"/>
    <n v="43.678035218757444"/>
    <n v="5"/>
    <n v="12.5"/>
    <n v="250"/>
    <n v="237.5"/>
    <s v="TRANSFER"/>
    <s v="Non Cash Payment"/>
  </r>
  <r>
    <n v="21196"/>
    <d v="2015-06-11T00:00:00"/>
    <n v="5"/>
    <n v="4"/>
    <d v="2015-06-17T00:00:00"/>
    <n v="0"/>
    <s v="Standard Class"/>
    <s v="Other"/>
    <n v="24"/>
    <n v="6738"/>
    <n v="5"/>
    <s v="Golf"/>
    <x v="3"/>
    <s v="Yangzhou"/>
    <s v="Jiangsu"/>
    <m/>
    <s v="China"/>
    <s v="Eastern Asia"/>
    <n v="24"/>
    <s v="Women's Apparel"/>
    <n v="502"/>
    <s v="Nike Men's Dri-FIT Victory Golf Polo"/>
    <n v="50"/>
    <n v="43.678035218757444"/>
    <n v="5"/>
    <n v="13.75"/>
    <n v="250"/>
    <n v="236.25"/>
    <s v="TRANSFER"/>
    <s v="Non Cash Payment"/>
  </r>
  <r>
    <n v="21193"/>
    <d v="2015-06-11T00:00:00"/>
    <n v="5"/>
    <n v="4"/>
    <d v="2015-06-17T00:00:00"/>
    <n v="0"/>
    <s v="Standard Class"/>
    <s v="Other"/>
    <n v="24"/>
    <n v="5074"/>
    <n v="5"/>
    <s v="Golf"/>
    <x v="3"/>
    <s v="Asahikawa"/>
    <s v="Hokkaido"/>
    <m/>
    <s v="Japan"/>
    <s v="Eastern Asia"/>
    <n v="24"/>
    <s v="Women's Apparel"/>
    <n v="502"/>
    <s v="Nike Men's Dri-FIT Victory Golf Polo"/>
    <n v="50"/>
    <n v="43.678035218757444"/>
    <n v="5"/>
    <n v="17.5"/>
    <n v="250"/>
    <n v="232.5"/>
    <s v="TRANSFER"/>
    <s v="Non Cash Payment"/>
  </r>
  <r>
    <n v="26073"/>
    <d v="2016-01-16T00:00:00"/>
    <n v="7"/>
    <n v="4"/>
    <d v="2016-01-21T00:00:00"/>
    <n v="0"/>
    <s v="Standard Class"/>
    <s v="Other"/>
    <n v="24"/>
    <n v="9148"/>
    <n v="5"/>
    <s v="Golf"/>
    <x v="3"/>
    <s v="Valencia"/>
    <s v="Northern Mindanao"/>
    <m/>
    <s v="Philippines"/>
    <s v="Southeast Asia"/>
    <n v="24"/>
    <s v="Women's Apparel"/>
    <n v="502"/>
    <s v="Nike Men's Dri-FIT Victory Golf Polo"/>
    <n v="50"/>
    <n v="43.678035218757444"/>
    <n v="5"/>
    <n v="17.5"/>
    <n v="250"/>
    <n v="232.5"/>
    <s v="TRANSFER"/>
    <s v="Non Cash Payment"/>
  </r>
  <r>
    <n v="24764"/>
    <d v="2015-12-28T00:00:00"/>
    <n v="2"/>
    <n v="4"/>
    <d v="2016-01-01T00:00:00"/>
    <n v="1"/>
    <s v="Standard Class"/>
    <s v="Other"/>
    <n v="18"/>
    <n v="8551"/>
    <n v="4"/>
    <s v="Apparel"/>
    <x v="3"/>
    <s v="Fuji"/>
    <s v="Shizuoka"/>
    <m/>
    <s v="Japan"/>
    <s v="Eastern Asia"/>
    <n v="18"/>
    <s v="Men's Footwear"/>
    <n v="403"/>
    <s v="Nike Men's CJ Elite 2 TD Football Cleat"/>
    <n v="129.9900055"/>
    <n v="110.80340837177086"/>
    <n v="1"/>
    <n v="11.69999981"/>
    <n v="129.9900055"/>
    <n v="118.29000569"/>
    <s v="DEBIT"/>
    <s v="Non Cash Payment"/>
  </r>
  <r>
    <n v="21522"/>
    <d v="2015-11-11T00:00:00"/>
    <n v="4"/>
    <n v="4"/>
    <d v="2015-11-17T00:00:00"/>
    <n v="0"/>
    <s v="Standard Class"/>
    <s v="Other"/>
    <n v="18"/>
    <n v="5270"/>
    <n v="4"/>
    <s v="Apparel"/>
    <x v="3"/>
    <s v="Tengzhou"/>
    <s v="Shandong"/>
    <m/>
    <s v="China"/>
    <s v="Eastern Asia"/>
    <n v="18"/>
    <s v="Men's Footwear"/>
    <n v="403"/>
    <s v="Nike Men's CJ Elite 2 TD Football Cleat"/>
    <n v="129.9900055"/>
    <n v="110.80340837177086"/>
    <n v="1"/>
    <n v="11.69999981"/>
    <n v="129.9900055"/>
    <n v="118.29000569"/>
    <s v="DEBIT"/>
    <s v="Non Cash Payment"/>
  </r>
  <r>
    <n v="26670"/>
    <d v="2016-01-25T00:00:00"/>
    <n v="2"/>
    <n v="4"/>
    <d v="2016-01-29T00:00:00"/>
    <n v="1"/>
    <s v="Standard Class"/>
    <s v="Other"/>
    <n v="18"/>
    <n v="7163"/>
    <n v="4"/>
    <s v="Apparel"/>
    <x v="3"/>
    <s v="Suzhou"/>
    <s v="Anhui"/>
    <m/>
    <s v="China"/>
    <s v="Eastern Asia"/>
    <n v="18"/>
    <s v="Men's Footwear"/>
    <n v="403"/>
    <s v="Nike Men's CJ Elite 2 TD Football Cleat"/>
    <n v="129.9900055"/>
    <n v="110.80340837177086"/>
    <n v="1"/>
    <n v="11.69999981"/>
    <n v="129.9900055"/>
    <n v="118.29000569"/>
    <s v="DEBIT"/>
    <s v="Non Cash Payment"/>
  </r>
  <r>
    <n v="21971"/>
    <d v="2015-11-17T00:00:00"/>
    <n v="3"/>
    <n v="4"/>
    <d v="2015-11-23T00:00:00"/>
    <n v="0"/>
    <s v="Standard Class"/>
    <s v="Other"/>
    <n v="18"/>
    <n v="9163"/>
    <n v="4"/>
    <s v="Apparel"/>
    <x v="3"/>
    <s v="Changwon"/>
    <s v="South Gyeongsang"/>
    <m/>
    <s v="South Korea"/>
    <s v="Eastern Asia"/>
    <n v="18"/>
    <s v="Men's Footwear"/>
    <n v="403"/>
    <s v="Nike Men's CJ Elite 2 TD Football Cleat"/>
    <n v="129.9900055"/>
    <n v="110.80340837177086"/>
    <n v="1"/>
    <n v="11.69999981"/>
    <n v="129.9900055"/>
    <n v="118.29000569"/>
    <s v="DEBIT"/>
    <s v="Non Cash Payment"/>
  </r>
  <r>
    <n v="76849"/>
    <d v="2018-01-26T00:00:00"/>
    <n v="6"/>
    <n v="4"/>
    <d v="2018-02-01T00:00:00"/>
    <n v="1"/>
    <s v="Standard Class"/>
    <s v="Other"/>
    <n v="76"/>
    <n v="20402"/>
    <n v="4"/>
    <s v="Apparel"/>
    <x v="3"/>
    <s v="Baoding"/>
    <s v="Hebei"/>
    <m/>
    <s v="China"/>
    <s v="Eastern Asia"/>
    <n v="76"/>
    <s v="Women's Clothing"/>
    <n v="1363"/>
    <s v="Summer dresses"/>
    <n v="215.82000729999999"/>
    <n v="186.82667412499998"/>
    <n v="1"/>
    <n v="19.420000080000001"/>
    <n v="215.82000729999999"/>
    <n v="196.40000721999999"/>
    <s v="DEBIT"/>
    <s v="Non Cash Payment"/>
  </r>
  <r>
    <n v="27357"/>
    <d v="2016-04-02T00:00:00"/>
    <n v="7"/>
    <n v="4"/>
    <d v="2016-04-07T00:00:00"/>
    <n v="0"/>
    <s v="Standard Class"/>
    <s v="Other"/>
    <n v="18"/>
    <n v="4807"/>
    <n v="4"/>
    <s v="Apparel"/>
    <x v="3"/>
    <s v="Newcastle"/>
    <s v="New South Wales"/>
    <m/>
    <s v="Australia"/>
    <s v="Oceania"/>
    <n v="18"/>
    <s v="Men's Footwear"/>
    <n v="403"/>
    <s v="Nike Men's CJ Elite 2 TD Football Cleat"/>
    <n v="129.9900055"/>
    <n v="110.80340837177086"/>
    <n v="1"/>
    <n v="11.69999981"/>
    <n v="129.9900055"/>
    <n v="118.29000569"/>
    <s v="DEBIT"/>
    <s v="Non Cash Payment"/>
  </r>
  <r>
    <n v="29283"/>
    <d v="2016-03-03T00:00:00"/>
    <n v="5"/>
    <n v="4"/>
    <d v="2016-03-09T00:00:00"/>
    <n v="0"/>
    <s v="Standard Class"/>
    <s v="Other"/>
    <n v="18"/>
    <n v="88"/>
    <n v="4"/>
    <s v="Apparel"/>
    <x v="3"/>
    <s v="Port Macquarie"/>
    <s v="New South Wales"/>
    <m/>
    <s v="Australia"/>
    <s v="Oceania"/>
    <n v="18"/>
    <s v="Men's Footwear"/>
    <n v="403"/>
    <s v="Nike Men's CJ Elite 2 TD Football Cleat"/>
    <n v="129.9900055"/>
    <n v="110.80340837177086"/>
    <n v="1"/>
    <n v="11.69999981"/>
    <n v="129.9900055"/>
    <n v="118.29000569"/>
    <s v="DEBIT"/>
    <s v="Non Cash Payment"/>
  </r>
  <r>
    <n v="30724"/>
    <d v="2016-03-24T00:00:00"/>
    <n v="5"/>
    <n v="4"/>
    <d v="2016-03-30T00:00:00"/>
    <n v="1"/>
    <s v="Standard Class"/>
    <s v="Other"/>
    <n v="18"/>
    <n v="7697"/>
    <n v="4"/>
    <s v="Apparel"/>
    <x v="3"/>
    <s v="Gold Coast"/>
    <s v="Queensland"/>
    <m/>
    <s v="Australia"/>
    <s v="Oceania"/>
    <n v="18"/>
    <s v="Men's Footwear"/>
    <n v="403"/>
    <s v="Nike Men's CJ Elite 2 TD Football Cleat"/>
    <n v="129.9900055"/>
    <n v="110.80340837177086"/>
    <n v="1"/>
    <n v="11.69999981"/>
    <n v="129.9900055"/>
    <n v="118.29000569"/>
    <s v="DEBIT"/>
    <s v="Non Cash Payment"/>
  </r>
  <r>
    <n v="74454"/>
    <d v="2017-12-22T00:00:00"/>
    <n v="6"/>
    <n v="4"/>
    <d v="2017-12-28T00:00:00"/>
    <n v="1"/>
    <s v="Standard Class"/>
    <s v="Other"/>
    <n v="63"/>
    <n v="18007"/>
    <n v="4"/>
    <s v="Apparel"/>
    <x v="3"/>
    <s v="Vijayawada"/>
    <s v="Andhra Pradesh"/>
    <m/>
    <s v="India"/>
    <s v="South Asia"/>
    <n v="63"/>
    <s v="Children's Clothing"/>
    <n v="1350"/>
    <s v="Children's heaters"/>
    <n v="357.10000609999997"/>
    <n v="263.94000818499995"/>
    <n v="1"/>
    <n v="32.13999939"/>
    <n v="357.10000609999997"/>
    <n v="324.96000670999996"/>
    <s v="DEBIT"/>
    <s v="Non Cash Payment"/>
  </r>
  <r>
    <n v="24558"/>
    <d v="2015-12-25T00:00:00"/>
    <n v="6"/>
    <n v="4"/>
    <d v="2015-12-31T00:00:00"/>
    <n v="0"/>
    <s v="Standard Class"/>
    <s v="Other"/>
    <n v="18"/>
    <n v="8720"/>
    <n v="4"/>
    <s v="Apparel"/>
    <x v="3"/>
    <s v="Bangalore"/>
    <s v="Karnataka"/>
    <m/>
    <s v="India"/>
    <s v="South Asia"/>
    <n v="18"/>
    <s v="Men's Footwear"/>
    <n v="403"/>
    <s v="Nike Men's CJ Elite 2 TD Football Cleat"/>
    <n v="129.9900055"/>
    <n v="110.80340837177086"/>
    <n v="1"/>
    <n v="11.69999981"/>
    <n v="129.9900055"/>
    <n v="118.29000569"/>
    <s v="DEBIT"/>
    <s v="Non Cash Payment"/>
  </r>
  <r>
    <n v="24230"/>
    <d v="2015-12-20T00:00:00"/>
    <n v="1"/>
    <n v="4"/>
    <d v="2015-12-24T00:00:00"/>
    <n v="1"/>
    <s v="Standard Class"/>
    <s v="Other"/>
    <n v="17"/>
    <n v="1718"/>
    <n v="4"/>
    <s v="Apparel"/>
    <x v="3"/>
    <s v="Manila"/>
    <s v="National Capital Region"/>
    <m/>
    <s v="Philippines"/>
    <s v="Southeast Asia"/>
    <n v="17"/>
    <s v="Cleats"/>
    <n v="365"/>
    <s v="Perfect Fitness Perfect Rip Deck"/>
    <n v="59.990001679999999"/>
    <n v="54.488929209402009"/>
    <n v="1"/>
    <n v="5.4000000950000002"/>
    <n v="59.990001679999999"/>
    <n v="54.590001584999996"/>
    <s v="DEBIT"/>
    <s v="Non Cash Payment"/>
  </r>
  <r>
    <n v="26821"/>
    <d v="2016-01-27T00:00:00"/>
    <n v="4"/>
    <n v="4"/>
    <d v="2016-02-02T00:00:00"/>
    <n v="0"/>
    <s v="Standard Class"/>
    <s v="Other"/>
    <n v="18"/>
    <n v="7795"/>
    <n v="4"/>
    <s v="Apparel"/>
    <x v="3"/>
    <s v="Cirebon"/>
    <s v="West Java"/>
    <m/>
    <s v="Indonesia"/>
    <s v="Southeast Asia"/>
    <n v="18"/>
    <s v="Men's Footwear"/>
    <n v="403"/>
    <s v="Nike Men's CJ Elite 2 TD Football Cleat"/>
    <n v="129.9900055"/>
    <n v="110.80340837177086"/>
    <n v="1"/>
    <n v="11.69999981"/>
    <n v="129.9900055"/>
    <n v="118.29000569"/>
    <s v="DEBIT"/>
    <s v="Non Cash Payment"/>
  </r>
  <r>
    <n v="23211"/>
    <d v="2015-05-12T00:00:00"/>
    <n v="3"/>
    <n v="4"/>
    <d v="2015-05-18T00:00:00"/>
    <n v="0"/>
    <s v="Standard Class"/>
    <s v="Other"/>
    <n v="18"/>
    <n v="12100"/>
    <n v="4"/>
    <s v="Apparel"/>
    <x v="3"/>
    <s v="Ho Chi Minh City"/>
    <s v="Ho Chi Minh City"/>
    <m/>
    <s v="Vietnam"/>
    <s v="Southeast Asia"/>
    <n v="18"/>
    <s v="Men's Footwear"/>
    <n v="403"/>
    <s v="Nike Men's CJ Elite 2 TD Football Cleat"/>
    <n v="129.9900055"/>
    <n v="110.80340837177086"/>
    <n v="1"/>
    <n v="11.69999981"/>
    <n v="129.9900055"/>
    <n v="118.29000569"/>
    <s v="DEBIT"/>
    <s v="Non Cash Payment"/>
  </r>
  <r>
    <n v="21868"/>
    <d v="2015-11-16T00:00:00"/>
    <n v="2"/>
    <n v="4"/>
    <d v="2015-11-20T00:00:00"/>
    <n v="0"/>
    <s v="Standard Class"/>
    <s v="Other"/>
    <n v="18"/>
    <n v="11979"/>
    <n v="4"/>
    <s v="Apparel"/>
    <x v="3"/>
    <s v="Jakarta"/>
    <s v="Jakarta"/>
    <m/>
    <s v="Indonesia"/>
    <s v="Southeast Asia"/>
    <n v="18"/>
    <s v="Men's Footwear"/>
    <n v="403"/>
    <s v="Nike Men's CJ Elite 2 TD Football Cleat"/>
    <n v="129.9900055"/>
    <n v="110.80340837177086"/>
    <n v="1"/>
    <n v="11.69999981"/>
    <n v="129.9900055"/>
    <n v="118.29000569"/>
    <s v="DEBIT"/>
    <s v="Non Cash Payment"/>
  </r>
  <r>
    <n v="47009"/>
    <d v="2016-11-17T00:00:00"/>
    <n v="5"/>
    <n v="4"/>
    <d v="2016-11-23T00:00:00"/>
    <n v="1"/>
    <s v="Standard Class"/>
    <s v="Other"/>
    <n v="18"/>
    <n v="150"/>
    <n v="4"/>
    <s v="Apparel"/>
    <x v="3"/>
    <s v="Baghdad"/>
    <s v="Baghdad"/>
    <m/>
    <s v="Iraq"/>
    <s v="West Asia"/>
    <n v="18"/>
    <s v="Men's Footwear"/>
    <n v="403"/>
    <s v="Nike Men's CJ Elite 2 TD Football Cleat"/>
    <n v="129.9900055"/>
    <n v="110.80340837177086"/>
    <n v="1"/>
    <n v="11.69999981"/>
    <n v="129.9900055"/>
    <n v="118.29000569"/>
    <s v="DEBIT"/>
    <s v="Non Cash Payment"/>
  </r>
  <r>
    <n v="42271"/>
    <d v="2016-09-09T00:00:00"/>
    <n v="6"/>
    <n v="4"/>
    <d v="2016-09-15T00:00:00"/>
    <n v="0"/>
    <s v="Standard Class"/>
    <s v="Other"/>
    <n v="18"/>
    <n v="3905"/>
    <n v="4"/>
    <s v="Apparel"/>
    <x v="3"/>
    <s v="Termez"/>
    <s v="Surjandari"/>
    <m/>
    <s v="Uzbekistan"/>
    <s v="Central Asia"/>
    <n v="18"/>
    <s v="Men's Footwear"/>
    <n v="403"/>
    <s v="Nike Men's CJ Elite 2 TD Football Cleat"/>
    <n v="129.9900055"/>
    <n v="110.80340837177086"/>
    <n v="1"/>
    <n v="13"/>
    <n v="129.9900055"/>
    <n v="116.9900055"/>
    <s v="DEBIT"/>
    <s v="Non Cash Payment"/>
  </r>
  <r>
    <n v="36146"/>
    <d v="2016-11-06T00:00:00"/>
    <n v="1"/>
    <n v="2"/>
    <d v="2016-11-08T00:00:00"/>
    <n v="0"/>
    <s v="Second Class"/>
    <s v="Other"/>
    <n v="13"/>
    <n v="3296"/>
    <n v="3"/>
    <s v="Footwear"/>
    <x v="4"/>
    <s v="Pasco"/>
    <s v="Washington"/>
    <n v="99301"/>
    <s v="United States"/>
    <s v="West of USA "/>
    <n v="13"/>
    <s v="Electronics"/>
    <n v="278"/>
    <s v="Under Armour Men's Compression EV SL Slide"/>
    <n v="44.990001679999999"/>
    <n v="31.547668386333335"/>
    <n v="2"/>
    <n v="15.30000019"/>
    <n v="89.980003359999998"/>
    <n v="74.680003169999992"/>
    <s v="CASH"/>
    <s v="Cash Not Over 200"/>
  </r>
  <r>
    <n v="41234"/>
    <d v="2016-08-24T00:00:00"/>
    <n v="4"/>
    <n v="2"/>
    <d v="2016-08-26T00:00:00"/>
    <n v="1"/>
    <s v="Second Class"/>
    <s v="Other"/>
    <n v="12"/>
    <n v="3182"/>
    <n v="3"/>
    <s v="Footwear"/>
    <x v="4"/>
    <s v="Los Angeles"/>
    <s v="California"/>
    <n v="90049"/>
    <s v="United States"/>
    <s v="West of USA "/>
    <n v="12"/>
    <s v="Boxing &amp; MMA"/>
    <n v="249"/>
    <s v="Under Armour Women's Micro G Skulpt Running S"/>
    <n v="54.97000122"/>
    <n v="38.635001181666667"/>
    <n v="2"/>
    <n v="19.790000920000001"/>
    <n v="109.94000244"/>
    <n v="90.150001520000004"/>
    <s v="CASH"/>
    <s v="Cash Not Over 200"/>
  </r>
  <r>
    <n v="32090"/>
    <d v="2016-04-13T00:00:00"/>
    <n v="4"/>
    <n v="2"/>
    <d v="2016-04-15T00:00:00"/>
    <n v="1"/>
    <s v="Second Class"/>
    <s v="Other"/>
    <n v="17"/>
    <n v="7864"/>
    <n v="4"/>
    <s v="Apparel"/>
    <x v="4"/>
    <s v="San Francisco"/>
    <s v="California"/>
    <n v="94110"/>
    <s v="United States"/>
    <s v="West of USA "/>
    <n v="17"/>
    <s v="Cleats"/>
    <n v="365"/>
    <s v="Perfect Fitness Perfect Rip Deck"/>
    <n v="59.990001679999999"/>
    <n v="54.488929209402009"/>
    <n v="2"/>
    <n v="2.4000000950000002"/>
    <n v="119.98000336"/>
    <n v="117.580003265"/>
    <s v="CASH"/>
    <s v="Cash Not Over 200"/>
  </r>
  <r>
    <n v="34773"/>
    <d v="2016-05-22T00:00:00"/>
    <n v="1"/>
    <n v="2"/>
    <d v="2016-05-24T00:00:00"/>
    <n v="1"/>
    <s v="Second Class"/>
    <s v="Other"/>
    <n v="17"/>
    <n v="11169"/>
    <n v="4"/>
    <s v="Apparel"/>
    <x v="4"/>
    <s v="Overland Park"/>
    <s v="Kansas"/>
    <n v="66212"/>
    <s v="United States"/>
    <s v="US Center "/>
    <n v="17"/>
    <s v="Cleats"/>
    <n v="365"/>
    <s v="Perfect Fitness Perfect Rip Deck"/>
    <n v="59.990001679999999"/>
    <n v="54.488929209402009"/>
    <n v="2"/>
    <n v="24"/>
    <n v="119.98000336"/>
    <n v="95.980003359999998"/>
    <s v="CASH"/>
    <s v="Cash Not Over 200"/>
  </r>
  <r>
    <n v="33824"/>
    <d v="2016-08-05T00:00:00"/>
    <n v="6"/>
    <n v="4"/>
    <d v="2016-08-11T00:00:00"/>
    <n v="0"/>
    <s v="Standard Class"/>
    <s v="Other"/>
    <n v="13"/>
    <n v="1509"/>
    <n v="3"/>
    <s v="Footwear"/>
    <x v="4"/>
    <s v="Houston"/>
    <s v="Texas"/>
    <n v="77041"/>
    <s v="United States"/>
    <s v="US Center "/>
    <n v="13"/>
    <s v="Electronics"/>
    <n v="278"/>
    <s v="Under Armour Men's Compression EV SL Slide"/>
    <n v="44.990001679999999"/>
    <n v="31.547668386333335"/>
    <n v="3"/>
    <n v="6.75"/>
    <n v="134.97000503999999"/>
    <n v="128.22000503999999"/>
    <s v="TRANSFER"/>
    <s v="Non Cash Payment"/>
  </r>
  <r>
    <n v="31364"/>
    <d v="2016-02-04T00:00:00"/>
    <n v="5"/>
    <n v="4"/>
    <d v="2016-02-10T00:00:00"/>
    <n v="0"/>
    <s v="Standard Class"/>
    <s v="Other"/>
    <n v="9"/>
    <n v="1636"/>
    <n v="3"/>
    <s v="Footwear"/>
    <x v="4"/>
    <s v="Gilbert"/>
    <s v="Arizona"/>
    <n v="85234"/>
    <s v="United States"/>
    <s v="West of USA "/>
    <n v="9"/>
    <s v="Cardio Equipment"/>
    <n v="191"/>
    <s v="Nike Men's Free 5.0+ Running Shoe"/>
    <n v="99.989997860000003"/>
    <n v="95.114003926871064"/>
    <n v="3"/>
    <n v="21"/>
    <n v="299.96999357999999"/>
    <n v="278.96999357999999"/>
    <s v="TRANSFER"/>
    <s v="Non Cash Payment"/>
  </r>
  <r>
    <n v="40495"/>
    <d v="2016-08-14T00:00:00"/>
    <n v="1"/>
    <n v="4"/>
    <d v="2016-08-18T00:00:00"/>
    <n v="0"/>
    <s v="Standard Class"/>
    <s v="Other"/>
    <n v="9"/>
    <n v="2784"/>
    <n v="3"/>
    <s v="Footwear"/>
    <x v="4"/>
    <s v="San Jose"/>
    <s v="California"/>
    <n v="95123"/>
    <s v="United States"/>
    <s v="West of USA "/>
    <n v="9"/>
    <s v="Cardio Equipment"/>
    <n v="191"/>
    <s v="Nike Men's Free 5.0+ Running Shoe"/>
    <n v="99.989997860000003"/>
    <n v="95.114003926871064"/>
    <n v="3"/>
    <n v="27"/>
    <n v="299.96999357999999"/>
    <n v="272.96999357999999"/>
    <s v="TRANSFER"/>
    <s v="Non Cash Payment"/>
  </r>
  <r>
    <n v="31364"/>
    <d v="2016-02-04T00:00:00"/>
    <n v="5"/>
    <n v="4"/>
    <d v="2016-02-10T00:00:00"/>
    <n v="0"/>
    <s v="Standard Class"/>
    <s v="Other"/>
    <n v="9"/>
    <n v="1636"/>
    <n v="3"/>
    <s v="Footwear"/>
    <x v="4"/>
    <s v="Gilbert"/>
    <s v="Arizona"/>
    <n v="85234"/>
    <s v="United States"/>
    <s v="West of USA "/>
    <n v="9"/>
    <s v="Cardio Equipment"/>
    <n v="191"/>
    <s v="Nike Men's Free 5.0+ Running Shoe"/>
    <n v="99.989997860000003"/>
    <n v="95.114003926871064"/>
    <n v="3"/>
    <n v="27"/>
    <n v="299.96999357999999"/>
    <n v="272.96999357999999"/>
    <s v="TRANSFER"/>
    <s v="Non Cash Payment"/>
  </r>
  <r>
    <n v="34506"/>
    <d v="2016-05-18T00:00:00"/>
    <n v="4"/>
    <n v="4"/>
    <d v="2016-05-24T00:00:00"/>
    <n v="0"/>
    <s v="Standard Class"/>
    <s v="Other"/>
    <n v="17"/>
    <n v="9174"/>
    <n v="4"/>
    <s v="Apparel"/>
    <x v="4"/>
    <s v="Fresno"/>
    <s v="California"/>
    <n v="93727"/>
    <s v="United States"/>
    <s v="West of USA "/>
    <n v="17"/>
    <s v="Cleats"/>
    <n v="365"/>
    <s v="Perfect Fitness Perfect Rip Deck"/>
    <n v="59.990001679999999"/>
    <n v="54.488929209402009"/>
    <n v="3"/>
    <n v="9"/>
    <n v="179.97000503999999"/>
    <n v="170.97000503999999"/>
    <s v="TRANSFER"/>
    <s v="Non Cash Payment"/>
  </r>
  <r>
    <n v="33607"/>
    <d v="2016-05-05T00:00:00"/>
    <n v="5"/>
    <n v="4"/>
    <d v="2016-05-11T00:00:00"/>
    <n v="0"/>
    <s v="Standard Class"/>
    <s v="Other"/>
    <n v="17"/>
    <n v="122"/>
    <n v="4"/>
    <s v="Apparel"/>
    <x v="4"/>
    <s v="Peoria"/>
    <s v="Arizona"/>
    <n v="85345"/>
    <s v="United States"/>
    <s v="West of USA "/>
    <n v="17"/>
    <s v="Cleats"/>
    <n v="365"/>
    <s v="Perfect Fitness Perfect Rip Deck"/>
    <n v="59.990001679999999"/>
    <n v="54.488929209402009"/>
    <n v="3"/>
    <n v="12.600000380000001"/>
    <n v="179.97000503999999"/>
    <n v="167.37000465999998"/>
    <s v="TRANSFER"/>
    <s v="Non Cash Payment"/>
  </r>
  <r>
    <n v="32617"/>
    <d v="2016-04-21T00:00:00"/>
    <n v="5"/>
    <n v="4"/>
    <d v="2016-04-27T00:00:00"/>
    <n v="0"/>
    <s v="Standard Class"/>
    <s v="Other"/>
    <n v="17"/>
    <n v="3800"/>
    <n v="4"/>
    <s v="Apparel"/>
    <x v="4"/>
    <s v="Cincinnati"/>
    <s v="Ohio"/>
    <n v="45231"/>
    <s v="United States"/>
    <s v="East of USA"/>
    <n v="17"/>
    <s v="Cleats"/>
    <n v="365"/>
    <s v="Perfect Fitness Perfect Rip Deck"/>
    <n v="59.990001679999999"/>
    <n v="54.488929209402009"/>
    <n v="3"/>
    <n v="21.600000380000001"/>
    <n v="179.97000503999999"/>
    <n v="158.37000465999998"/>
    <s v="TRANSFER"/>
    <s v="Non Cash Payment"/>
  </r>
  <r>
    <n v="37496"/>
    <d v="2016-01-07T00:00:00"/>
    <n v="5"/>
    <n v="4"/>
    <d v="2016-01-13T00:00:00"/>
    <n v="0"/>
    <s v="Standard Class"/>
    <s v="Other"/>
    <n v="29"/>
    <n v="10029"/>
    <n v="5"/>
    <s v="Golf"/>
    <x v="4"/>
    <s v="Columbus"/>
    <s v="Indiana"/>
    <n v="47201"/>
    <s v="United States"/>
    <s v="US Center "/>
    <n v="29"/>
    <s v="Shop By Sport"/>
    <n v="627"/>
    <s v="Under Armour Girls' Toddler Spine Surge Runni"/>
    <n v="39.990001679999999"/>
    <n v="34.198098313835338"/>
    <n v="3"/>
    <n v="1.2000000479999999"/>
    <n v="119.97000503999999"/>
    <n v="118.77000499199998"/>
    <s v="TRANSFER"/>
    <s v="Non Cash Payment"/>
  </r>
  <r>
    <n v="32617"/>
    <d v="2016-04-21T00:00:00"/>
    <n v="5"/>
    <n v="4"/>
    <d v="2016-04-27T00:00:00"/>
    <n v="0"/>
    <s v="Standard Class"/>
    <s v="Other"/>
    <n v="26"/>
    <n v="3800"/>
    <n v="5"/>
    <s v="Golf"/>
    <x v="4"/>
    <s v="Cincinnati"/>
    <s v="Ohio"/>
    <n v="45231"/>
    <s v="United States"/>
    <s v="East of USA"/>
    <n v="26"/>
    <s v="Girls' Apparel"/>
    <n v="567"/>
    <s v="adidas Men's Germany Black Crest Away Tee"/>
    <n v="25"/>
    <n v="17.922466723766668"/>
    <n v="3"/>
    <n v="1.5"/>
    <n v="75"/>
    <n v="73.5"/>
    <s v="TRANSFER"/>
    <s v="Non Cash Payment"/>
  </r>
  <r>
    <n v="49075"/>
    <d v="2016-12-17T00:00:00"/>
    <n v="7"/>
    <n v="4"/>
    <d v="2016-12-22T00:00:00"/>
    <n v="0"/>
    <s v="Standard Class"/>
    <s v="Other"/>
    <n v="24"/>
    <n v="2805"/>
    <n v="5"/>
    <s v="Golf"/>
    <x v="4"/>
    <s v="Ottawa"/>
    <s v="Ontario"/>
    <m/>
    <s v="Canada"/>
    <s v="Canada"/>
    <n v="24"/>
    <s v="Women's Apparel"/>
    <n v="502"/>
    <s v="Nike Men's Dri-FIT Victory Golf Polo"/>
    <n v="50"/>
    <n v="43.678035218757444"/>
    <n v="3"/>
    <n v="18"/>
    <n v="150"/>
    <n v="132"/>
    <s v="TRANSFER"/>
    <s v="Non Cash Payment"/>
  </r>
  <r>
    <n v="33824"/>
    <d v="2016-08-05T00:00:00"/>
    <n v="6"/>
    <n v="4"/>
    <d v="2016-08-11T00:00:00"/>
    <n v="0"/>
    <s v="Standard Class"/>
    <s v="Other"/>
    <n v="24"/>
    <n v="1509"/>
    <n v="5"/>
    <s v="Golf"/>
    <x v="4"/>
    <s v="Houston"/>
    <s v="Texas"/>
    <n v="77041"/>
    <s v="United States"/>
    <s v="US Center "/>
    <n v="24"/>
    <s v="Women's Apparel"/>
    <n v="502"/>
    <s v="Nike Men's Dri-FIT Victory Golf Polo"/>
    <n v="50"/>
    <n v="43.678035218757444"/>
    <n v="3"/>
    <n v="18"/>
    <n v="150"/>
    <n v="132"/>
    <s v="TRANSFER"/>
    <s v="Non Cash Payment"/>
  </r>
  <r>
    <n v="49075"/>
    <d v="2016-12-17T00:00:00"/>
    <n v="7"/>
    <n v="4"/>
    <d v="2016-12-22T00:00:00"/>
    <n v="0"/>
    <s v="Standard Class"/>
    <s v="Other"/>
    <n v="24"/>
    <n v="2805"/>
    <n v="5"/>
    <s v="Golf"/>
    <x v="4"/>
    <s v="Ottawa"/>
    <s v="Ontario"/>
    <m/>
    <s v="Canada"/>
    <s v="Canada"/>
    <n v="24"/>
    <s v="Women's Apparel"/>
    <n v="502"/>
    <s v="Nike Men's Dri-FIT Victory Golf Polo"/>
    <n v="50"/>
    <n v="43.678035218757444"/>
    <n v="3"/>
    <n v="19.5"/>
    <n v="150"/>
    <n v="130.5"/>
    <s v="TRANSFER"/>
    <s v="Non Cash Payment"/>
  </r>
  <r>
    <n v="41623"/>
    <d v="2016-08-30T00:00:00"/>
    <n v="3"/>
    <n v="4"/>
    <d v="2016-09-05T00:00:00"/>
    <n v="0"/>
    <s v="Standard Class"/>
    <s v="Other"/>
    <n v="29"/>
    <n v="12253"/>
    <n v="5"/>
    <s v="Golf"/>
    <x v="4"/>
    <s v="Kitchener"/>
    <s v="Ontario"/>
    <m/>
    <s v="Canada"/>
    <s v="Canada"/>
    <n v="29"/>
    <s v="Shop By Sport"/>
    <n v="627"/>
    <s v="Under Armour Girls' Toddler Spine Surge Runni"/>
    <n v="39.990001679999999"/>
    <n v="34.198098313835338"/>
    <n v="3"/>
    <n v="20.38999939"/>
    <n v="119.97000503999999"/>
    <n v="99.58000564999999"/>
    <s v="TRANSFER"/>
    <s v="Non Cash Payment"/>
  </r>
  <r>
    <n v="39271"/>
    <d v="2016-07-27T00:00:00"/>
    <n v="4"/>
    <n v="4"/>
    <d v="2016-08-02T00:00:00"/>
    <n v="0"/>
    <s v="Standard Class"/>
    <s v="Other"/>
    <n v="29"/>
    <n v="3528"/>
    <n v="5"/>
    <s v="Golf"/>
    <x v="4"/>
    <s v="Philadelphia"/>
    <s v="Pennsylvania"/>
    <n v="19134"/>
    <s v="United States"/>
    <s v="East of USA"/>
    <n v="29"/>
    <s v="Shop By Sport"/>
    <n v="627"/>
    <s v="Under Armour Girls' Toddler Spine Surge Runni"/>
    <n v="39.990001679999999"/>
    <n v="34.198098313835338"/>
    <n v="3"/>
    <n v="20.38999939"/>
    <n v="119.97000503999999"/>
    <n v="99.58000564999999"/>
    <s v="TRANSFER"/>
    <s v="Non Cash Payment"/>
  </r>
  <r>
    <n v="38598"/>
    <d v="2016-07-17T00:00:00"/>
    <n v="1"/>
    <n v="4"/>
    <d v="2016-07-21T00:00:00"/>
    <n v="0"/>
    <s v="Standard Class"/>
    <s v="Other"/>
    <n v="40"/>
    <n v="11018"/>
    <n v="6"/>
    <s v="Outdoors"/>
    <x v="4"/>
    <s v="Des Plaines"/>
    <s v="Illinois"/>
    <n v="60016"/>
    <s v="United States"/>
    <s v="US Center "/>
    <n v="40"/>
    <s v="Accessories"/>
    <n v="893"/>
    <s v="Team Golf Pittsburgh Steelers Putter Grip"/>
    <n v="24.989999770000001"/>
    <n v="19.858499913833334"/>
    <n v="3"/>
    <n v="0.75"/>
    <n v="74.969999310000006"/>
    <n v="74.219999310000006"/>
    <s v="TRANSFER"/>
    <s v="Non Cash Payment"/>
  </r>
  <r>
    <n v="37845"/>
    <d v="2016-06-07T00:00:00"/>
    <n v="3"/>
    <n v="4"/>
    <d v="2016-06-13T00:00:00"/>
    <n v="0"/>
    <s v="Standard Class"/>
    <s v="Other"/>
    <n v="41"/>
    <n v="3222"/>
    <n v="6"/>
    <s v="Outdoors"/>
    <x v="4"/>
    <s v="Elmhurst"/>
    <s v="Illinois"/>
    <n v="60126"/>
    <s v="United States"/>
    <s v="US Center "/>
    <n v="41"/>
    <s v="Trade-In"/>
    <n v="924"/>
    <s v="Glove It Urban Brick Golf Towel"/>
    <n v="15.989999770000001"/>
    <n v="16.143866608000003"/>
    <n v="3"/>
    <n v="7.6799998279999997"/>
    <n v="47.969999310000006"/>
    <n v="40.289999482000006"/>
    <s v="TRANSFER"/>
    <s v="Non Cash Payment"/>
  </r>
  <r>
    <n v="39159"/>
    <d v="2016-07-25T00:00:00"/>
    <n v="2"/>
    <n v="2"/>
    <d v="2016-07-27T00:00:00"/>
    <n v="1"/>
    <s v="Second Class"/>
    <s v="Other"/>
    <n v="17"/>
    <n v="11292"/>
    <n v="4"/>
    <s v="Apparel"/>
    <x v="4"/>
    <s v="Seattle"/>
    <s v="Washington"/>
    <n v="98103"/>
    <s v="United States"/>
    <s v="West of USA "/>
    <n v="17"/>
    <s v="Cleats"/>
    <n v="365"/>
    <s v="Perfect Fitness Perfect Rip Deck"/>
    <n v="59.990001679999999"/>
    <n v="54.488929209402009"/>
    <n v="3"/>
    <n v="23.399999619999999"/>
    <n v="179.97000503999999"/>
    <n v="156.57000542"/>
    <s v="CASH"/>
    <s v="Cash Not Over 200"/>
  </r>
  <r>
    <n v="32090"/>
    <d v="2016-04-13T00:00:00"/>
    <n v="4"/>
    <n v="2"/>
    <d v="2016-04-15T00:00:00"/>
    <n v="1"/>
    <s v="Second Class"/>
    <s v="Other"/>
    <n v="6"/>
    <n v="7864"/>
    <n v="2"/>
    <s v="Fitness"/>
    <x v="4"/>
    <s v="San Francisco"/>
    <s v="California"/>
    <n v="94110"/>
    <s v="United States"/>
    <s v="West of USA "/>
    <n v="6"/>
    <s v="Tennis &amp; Racquet"/>
    <n v="116"/>
    <s v="Nike Men's Comfort 2 Slide"/>
    <n v="44.990001679999999"/>
    <n v="30.409585080374999"/>
    <n v="3"/>
    <n v="20.25"/>
    <n v="134.97000503999999"/>
    <n v="114.72000503999999"/>
    <s v="CASH"/>
    <s v="Cash Not Over 200"/>
  </r>
  <r>
    <n v="34631"/>
    <d v="2016-05-20T00:00:00"/>
    <n v="6"/>
    <n v="2"/>
    <d v="2016-05-24T00:00:00"/>
    <n v="0"/>
    <s v="Second Class"/>
    <s v="Other"/>
    <n v="9"/>
    <n v="47"/>
    <n v="3"/>
    <s v="Footwear"/>
    <x v="4"/>
    <s v="Oakland"/>
    <s v="California"/>
    <n v="94601"/>
    <s v="United States"/>
    <s v="West of USA "/>
    <n v="9"/>
    <s v="Cardio Equipment"/>
    <n v="191"/>
    <s v="Nike Men's Free 5.0+ Running Shoe"/>
    <n v="99.989997860000003"/>
    <n v="95.114003926871064"/>
    <n v="3"/>
    <n v="6"/>
    <n v="299.96999357999999"/>
    <n v="293.96999357999999"/>
    <s v="CASH"/>
    <s v="Cash Over 200"/>
  </r>
  <r>
    <n v="37669"/>
    <d v="2016-03-07T00:00:00"/>
    <n v="2"/>
    <n v="2"/>
    <d v="2016-03-09T00:00:00"/>
    <n v="1"/>
    <s v="Second Class"/>
    <s v="Other"/>
    <n v="9"/>
    <n v="6405"/>
    <n v="3"/>
    <s v="Footwear"/>
    <x v="4"/>
    <s v="New York City"/>
    <s v="New York"/>
    <n v="10009"/>
    <s v="United States"/>
    <s v="East of USA"/>
    <n v="9"/>
    <s v="Cardio Equipment"/>
    <n v="191"/>
    <s v="Nike Men's Free 5.0+ Running Shoe"/>
    <n v="99.989997860000003"/>
    <n v="95.114003926871064"/>
    <n v="3"/>
    <n v="21"/>
    <n v="299.96999357999999"/>
    <n v="278.96999357999999"/>
    <s v="CASH"/>
    <s v="Cash Over 200"/>
  </r>
  <r>
    <n v="37669"/>
    <d v="2016-03-07T00:00:00"/>
    <n v="2"/>
    <n v="2"/>
    <d v="2016-03-09T00:00:00"/>
    <n v="1"/>
    <s v="Second Class"/>
    <s v="Other"/>
    <n v="17"/>
    <n v="6405"/>
    <n v="4"/>
    <s v="Apparel"/>
    <x v="4"/>
    <s v="New York City"/>
    <s v="New York"/>
    <n v="10009"/>
    <s v="United States"/>
    <s v="East of USA"/>
    <n v="17"/>
    <s v="Cleats"/>
    <n v="365"/>
    <s v="Perfect Fitness Perfect Rip Deck"/>
    <n v="59.990001679999999"/>
    <n v="54.488929209402009"/>
    <n v="3"/>
    <n v="27"/>
    <n v="179.97000503999999"/>
    <n v="152.97000503999999"/>
    <s v="CASH"/>
    <s v="Cash Not Over 200"/>
  </r>
  <r>
    <n v="34773"/>
    <d v="2016-05-22T00:00:00"/>
    <n v="1"/>
    <n v="2"/>
    <d v="2016-05-24T00:00:00"/>
    <n v="1"/>
    <s v="Second Class"/>
    <s v="Other"/>
    <n v="24"/>
    <n v="11169"/>
    <n v="5"/>
    <s v="Golf"/>
    <x v="4"/>
    <s v="Overland Park"/>
    <s v="Kansas"/>
    <n v="66212"/>
    <s v="United States"/>
    <s v="US Center "/>
    <n v="24"/>
    <s v="Women's Apparel"/>
    <n v="502"/>
    <s v="Nike Men's Dri-FIT Victory Golf Polo"/>
    <n v="50"/>
    <n v="43.678035218757444"/>
    <n v="3"/>
    <n v="4.5"/>
    <n v="150"/>
    <n v="145.5"/>
    <s v="CASH"/>
    <s v="Cash Not Over 200"/>
  </r>
  <r>
    <n v="40085"/>
    <d v="2016-08-08T00:00:00"/>
    <n v="2"/>
    <n v="2"/>
    <d v="2016-08-10T00:00:00"/>
    <n v="1"/>
    <s v="Second Class"/>
    <s v="Other"/>
    <n v="24"/>
    <n v="2426"/>
    <n v="5"/>
    <s v="Golf"/>
    <x v="4"/>
    <s v="Monroe"/>
    <s v="North Carolina"/>
    <n v="28110"/>
    <s v="United States"/>
    <s v="South of  USA "/>
    <n v="24"/>
    <s v="Women's Apparel"/>
    <n v="502"/>
    <s v="Nike Men's Dri-FIT Victory Golf Polo"/>
    <n v="50"/>
    <n v="43.678035218757444"/>
    <n v="3"/>
    <n v="10.5"/>
    <n v="150"/>
    <n v="139.5"/>
    <s v="CASH"/>
    <s v="Cash Not Over 200"/>
  </r>
  <r>
    <n v="39159"/>
    <d v="2016-07-25T00:00:00"/>
    <n v="2"/>
    <n v="2"/>
    <d v="2016-07-27T00:00:00"/>
    <n v="1"/>
    <s v="Second Class"/>
    <s v="Other"/>
    <n v="24"/>
    <n v="11292"/>
    <n v="5"/>
    <s v="Golf"/>
    <x v="4"/>
    <s v="Seattle"/>
    <s v="Washington"/>
    <n v="98103"/>
    <s v="United States"/>
    <s v="West of USA "/>
    <n v="24"/>
    <s v="Women's Apparel"/>
    <n v="502"/>
    <s v="Nike Men's Dri-FIT Victory Golf Polo"/>
    <n v="50"/>
    <n v="43.678035218757444"/>
    <n v="4"/>
    <n v="34"/>
    <n v="200"/>
    <n v="166"/>
    <s v="CASH"/>
    <s v="Cash Not Over 200"/>
  </r>
  <r>
    <n v="32102"/>
    <d v="2016-04-13T00:00:00"/>
    <n v="4"/>
    <n v="2"/>
    <d v="2016-04-15T00:00:00"/>
    <n v="1"/>
    <s v="Second Class"/>
    <s v="Other"/>
    <n v="13"/>
    <n v="6352"/>
    <n v="3"/>
    <s v="Footwear"/>
    <x v="4"/>
    <s v="Denver"/>
    <s v="Colorado"/>
    <n v="80219"/>
    <s v="United States"/>
    <s v="West of USA "/>
    <n v="13"/>
    <s v="Electronics"/>
    <n v="282"/>
    <s v="Under Armour Women's Ignite PIP VI Slide"/>
    <n v="31.989999770000001"/>
    <n v="27.763856872771434"/>
    <n v="4"/>
    <n v="1.2799999710000001"/>
    <n v="127.95999908"/>
    <n v="126.67999910900001"/>
    <s v="CASH"/>
    <s v="Cash Not Over 200"/>
  </r>
  <r>
    <n v="37763"/>
    <d v="2016-05-07T00:00:00"/>
    <n v="7"/>
    <n v="2"/>
    <d v="2016-05-10T00:00:00"/>
    <n v="1"/>
    <s v="Second Class"/>
    <s v="Other"/>
    <n v="17"/>
    <n v="5870"/>
    <n v="4"/>
    <s v="Apparel"/>
    <x v="4"/>
    <s v="Los Angeles"/>
    <s v="California"/>
    <n v="90008"/>
    <s v="United States"/>
    <s v="West of USA "/>
    <n v="17"/>
    <s v="Cleats"/>
    <n v="365"/>
    <s v="Perfect Fitness Perfect Rip Deck"/>
    <n v="59.990001679999999"/>
    <n v="54.488929209402009"/>
    <n v="4"/>
    <n v="31.190000529999999"/>
    <n v="239.96000672"/>
    <n v="208.77000619"/>
    <s v="CASH"/>
    <s v="Cash Over 200"/>
  </r>
  <r>
    <n v="37867"/>
    <d v="2016-06-07T00:00:00"/>
    <n v="3"/>
    <n v="2"/>
    <d v="2016-06-09T00:00:00"/>
    <n v="1"/>
    <s v="Second Class"/>
    <s v="Other"/>
    <n v="17"/>
    <n v="11776"/>
    <n v="4"/>
    <s v="Apparel"/>
    <x v="4"/>
    <s v="Houston"/>
    <s v="Texas"/>
    <n v="77095"/>
    <s v="United States"/>
    <s v="US Center "/>
    <n v="17"/>
    <s v="Cleats"/>
    <n v="365"/>
    <s v="Perfect Fitness Perfect Rip Deck"/>
    <n v="59.990001679999999"/>
    <n v="54.488929209402009"/>
    <n v="4"/>
    <n v="47.990001679999999"/>
    <n v="239.96000672"/>
    <n v="191.97000503999999"/>
    <s v="CASH"/>
    <s v="Cash Not Over 200"/>
  </r>
  <r>
    <n v="31905"/>
    <d v="2016-10-04T00:00:00"/>
    <n v="3"/>
    <n v="2"/>
    <d v="2016-10-06T00:00:00"/>
    <n v="1"/>
    <s v="Second Class"/>
    <s v="Other"/>
    <n v="17"/>
    <n v="7060"/>
    <n v="4"/>
    <s v="Apparel"/>
    <x v="4"/>
    <s v="Philadelphia"/>
    <s v="Pennsylvania"/>
    <n v="19134"/>
    <s v="United States"/>
    <s v="East of USA"/>
    <n v="17"/>
    <s v="Cleats"/>
    <n v="365"/>
    <s v="Perfect Fitness Perfect Rip Deck"/>
    <n v="59.990001679999999"/>
    <n v="54.488929209402009"/>
    <n v="4"/>
    <n v="59.990001679999999"/>
    <n v="239.96000672"/>
    <n v="179.97000503999999"/>
    <s v="CASH"/>
    <s v="Cash Not Over 200"/>
  </r>
  <r>
    <n v="36269"/>
    <d v="2016-06-13T00:00:00"/>
    <n v="2"/>
    <n v="2"/>
    <d v="2016-06-15T00:00:00"/>
    <n v="1"/>
    <s v="Second Class"/>
    <s v="Other"/>
    <n v="17"/>
    <n v="3466"/>
    <n v="4"/>
    <s v="Apparel"/>
    <x v="4"/>
    <s v="Jacksonville"/>
    <s v="Florida"/>
    <n v="32216"/>
    <s v="United States"/>
    <s v="South of  USA "/>
    <n v="17"/>
    <s v="Cleats"/>
    <n v="365"/>
    <s v="Perfect Fitness Perfect Rip Deck"/>
    <n v="59.990001679999999"/>
    <n v="54.488929209402009"/>
    <n v="4"/>
    <n v="59.990001679999999"/>
    <n v="239.96000672"/>
    <n v="179.97000503999999"/>
    <s v="CASH"/>
    <s v="Cash Not Over 200"/>
  </r>
  <r>
    <n v="37867"/>
    <d v="2016-06-07T00:00:00"/>
    <n v="3"/>
    <n v="2"/>
    <d v="2016-06-09T00:00:00"/>
    <n v="1"/>
    <s v="Second Class"/>
    <s v="Other"/>
    <n v="17"/>
    <n v="11776"/>
    <n v="4"/>
    <s v="Apparel"/>
    <x v="4"/>
    <s v="Houston"/>
    <s v="Texas"/>
    <n v="77095"/>
    <s v="United States"/>
    <s v="US Center "/>
    <n v="17"/>
    <s v="Cleats"/>
    <n v="365"/>
    <s v="Perfect Fitness Perfect Rip Deck"/>
    <n v="59.990001679999999"/>
    <n v="54.488929209402009"/>
    <n v="4"/>
    <n v="59.990001679999999"/>
    <n v="239.96000672"/>
    <n v="179.97000503999999"/>
    <s v="CASH"/>
    <s v="Cash Not Over 200"/>
  </r>
  <r>
    <n v="40085"/>
    <d v="2016-08-08T00:00:00"/>
    <n v="2"/>
    <n v="2"/>
    <d v="2016-08-10T00:00:00"/>
    <n v="1"/>
    <s v="Second Class"/>
    <s v="Other"/>
    <n v="29"/>
    <n v="2426"/>
    <n v="5"/>
    <s v="Golf"/>
    <x v="4"/>
    <s v="Monroe"/>
    <s v="North Carolina"/>
    <n v="28110"/>
    <s v="United States"/>
    <s v="South of  USA "/>
    <n v="29"/>
    <s v="Shop By Sport"/>
    <n v="627"/>
    <s v="Under Armour Girls' Toddler Spine Surge Runni"/>
    <n v="39.990001679999999"/>
    <n v="34.198098313835338"/>
    <n v="4"/>
    <n v="14.399999619999999"/>
    <n v="159.96000672"/>
    <n v="145.56000710000001"/>
    <s v="CASH"/>
    <s v="Cash Not Over 200"/>
  </r>
  <r>
    <n v="40085"/>
    <d v="2016-08-08T00:00:00"/>
    <n v="2"/>
    <n v="2"/>
    <d v="2016-08-10T00:00:00"/>
    <n v="1"/>
    <s v="Second Class"/>
    <s v="Other"/>
    <n v="24"/>
    <n v="2426"/>
    <n v="5"/>
    <s v="Golf"/>
    <x v="4"/>
    <s v="Monroe"/>
    <s v="North Carolina"/>
    <n v="28110"/>
    <s v="United States"/>
    <s v="South of  USA "/>
    <n v="24"/>
    <s v="Women's Apparel"/>
    <n v="502"/>
    <s v="Nike Men's Dri-FIT Victory Golf Polo"/>
    <n v="50"/>
    <n v="43.678035218757444"/>
    <n v="4"/>
    <n v="30"/>
    <n v="200"/>
    <n v="170"/>
    <s v="CASH"/>
    <s v="Cash Not Over 200"/>
  </r>
  <r>
    <n v="31697"/>
    <d v="2016-07-04T00:00:00"/>
    <n v="2"/>
    <n v="2"/>
    <d v="2016-07-06T00:00:00"/>
    <n v="1"/>
    <s v="Second Class"/>
    <s v="Other"/>
    <n v="17"/>
    <n v="1575"/>
    <n v="4"/>
    <s v="Apparel"/>
    <x v="4"/>
    <s v="Houston"/>
    <s v="Texas"/>
    <n v="77036"/>
    <s v="United States"/>
    <s v="US Center "/>
    <n v="17"/>
    <s v="Cleats"/>
    <n v="365"/>
    <s v="Perfect Fitness Perfect Rip Deck"/>
    <n v="59.990001679999999"/>
    <n v="54.488929209402009"/>
    <n v="5"/>
    <n v="16.5"/>
    <n v="299.9500084"/>
    <n v="283.4500084"/>
    <s v="CASH"/>
    <s v="Cash Over 200"/>
  </r>
  <r>
    <n v="37276"/>
    <d v="2016-06-28T00:00:00"/>
    <n v="3"/>
    <n v="2"/>
    <d v="2016-06-30T00:00:00"/>
    <n v="0"/>
    <s v="Second Class"/>
    <s v="Other"/>
    <n v="17"/>
    <n v="5820"/>
    <n v="4"/>
    <s v="Apparel"/>
    <x v="4"/>
    <s v="Tulsa"/>
    <s v="Oklahoma"/>
    <n v="74133"/>
    <s v="United States"/>
    <s v="US Center "/>
    <n v="17"/>
    <s v="Cleats"/>
    <n v="365"/>
    <s v="Perfect Fitness Perfect Rip Deck"/>
    <n v="59.990001679999999"/>
    <n v="54.488929209402009"/>
    <n v="5"/>
    <n v="38.990001679999999"/>
    <n v="299.9500084"/>
    <n v="260.96000672000002"/>
    <s v="CASH"/>
    <s v="Cash Over 200"/>
  </r>
  <r>
    <n v="37180"/>
    <d v="2016-06-26T00:00:00"/>
    <n v="1"/>
    <n v="2"/>
    <d v="2016-06-28T00:00:00"/>
    <n v="1"/>
    <s v="Second Class"/>
    <s v="Other"/>
    <n v="29"/>
    <n v="8608"/>
    <n v="5"/>
    <s v="Golf"/>
    <x v="4"/>
    <s v="San Francisco"/>
    <s v="California"/>
    <n v="94109"/>
    <s v="United States"/>
    <s v="West of USA "/>
    <n v="29"/>
    <s v="Shop By Sport"/>
    <n v="627"/>
    <s v="Under Armour Girls' Toddler Spine Surge Runni"/>
    <n v="39.990001679999999"/>
    <n v="34.198098313835338"/>
    <n v="5"/>
    <n v="20"/>
    <n v="199.9500084"/>
    <n v="179.9500084"/>
    <s v="CASH"/>
    <s v="Cash Not Over 200"/>
  </r>
  <r>
    <n v="40645"/>
    <d v="2016-08-16T00:00:00"/>
    <n v="3"/>
    <n v="2"/>
    <d v="2016-08-18T00:00:00"/>
    <n v="1"/>
    <s v="Second Class"/>
    <s v="Other"/>
    <n v="24"/>
    <n v="3104"/>
    <n v="5"/>
    <s v="Golf"/>
    <x v="4"/>
    <s v="Moreno Valley"/>
    <s v="California"/>
    <n v="92553"/>
    <s v="United States"/>
    <s v="West of USA "/>
    <n v="24"/>
    <s v="Women's Apparel"/>
    <n v="502"/>
    <s v="Nike Men's Dri-FIT Victory Golf Polo"/>
    <n v="50"/>
    <n v="43.678035218757444"/>
    <n v="5"/>
    <n v="25"/>
    <n v="250"/>
    <n v="225"/>
    <s v="CASH"/>
    <s v="Cash Over 200"/>
  </r>
  <r>
    <n v="34631"/>
    <d v="2016-05-20T00:00:00"/>
    <n v="6"/>
    <n v="2"/>
    <d v="2016-05-24T00:00:00"/>
    <n v="0"/>
    <s v="Second Class"/>
    <s v="Other"/>
    <n v="24"/>
    <n v="47"/>
    <n v="5"/>
    <s v="Golf"/>
    <x v="4"/>
    <s v="Oakland"/>
    <s v="California"/>
    <n v="94601"/>
    <s v="United States"/>
    <s v="West of USA "/>
    <n v="24"/>
    <s v="Women's Apparel"/>
    <n v="502"/>
    <s v="Nike Men's Dri-FIT Victory Golf Polo"/>
    <n v="50"/>
    <n v="43.678035218757444"/>
    <n v="5"/>
    <n v="42.5"/>
    <n v="250"/>
    <n v="207.5"/>
    <s v="CASH"/>
    <s v="Cash Over 200"/>
  </r>
  <r>
    <n v="31905"/>
    <d v="2016-10-04T00:00:00"/>
    <n v="3"/>
    <n v="2"/>
    <d v="2016-10-06T00:00:00"/>
    <n v="1"/>
    <s v="Second Class"/>
    <s v="Other"/>
    <n v="40"/>
    <n v="7060"/>
    <n v="6"/>
    <s v="Outdoors"/>
    <x v="4"/>
    <s v="Philadelphia"/>
    <s v="Pennsylvania"/>
    <n v="19134"/>
    <s v="United States"/>
    <s v="East of USA"/>
    <n v="40"/>
    <s v="Accessories"/>
    <n v="893"/>
    <s v="Team Golf Pittsburgh Steelers Putter Grip"/>
    <n v="24.989999770000001"/>
    <n v="19.858499913833334"/>
    <n v="5"/>
    <n v="3.75"/>
    <n v="124.94999885"/>
    <n v="121.19999885"/>
    <s v="CASH"/>
    <s v="Cash Not Over 200"/>
  </r>
  <r>
    <n v="37718"/>
    <d v="2016-04-07T00:00:00"/>
    <n v="5"/>
    <n v="4"/>
    <d v="2016-04-13T00:00:00"/>
    <n v="0"/>
    <s v="Standard Class"/>
    <s v="Other"/>
    <n v="9"/>
    <n v="1627"/>
    <n v="3"/>
    <s v="Footwear"/>
    <x v="4"/>
    <s v="Tulsa"/>
    <s v="Oklahoma"/>
    <n v="74133"/>
    <s v="United States"/>
    <s v="US Center "/>
    <n v="9"/>
    <s v="Cardio Equipment"/>
    <n v="191"/>
    <s v="Nike Men's Free 5.0+ Running Shoe"/>
    <n v="99.989997860000003"/>
    <n v="95.114003926871064"/>
    <n v="5"/>
    <n v="89.989997860000003"/>
    <n v="499.94998930000003"/>
    <n v="409.95999144000001"/>
    <s v="TRANSFER"/>
    <s v="Non Cash Payment"/>
  </r>
  <r>
    <n v="34977"/>
    <d v="2016-05-25T00:00:00"/>
    <n v="4"/>
    <n v="4"/>
    <d v="2016-05-31T00:00:00"/>
    <n v="0"/>
    <s v="Standard Class"/>
    <s v="Other"/>
    <n v="9"/>
    <n v="1243"/>
    <n v="3"/>
    <s v="Footwear"/>
    <x v="4"/>
    <s v="Clinton"/>
    <s v="Maryland"/>
    <n v="20735"/>
    <s v="United States"/>
    <s v="East of USA"/>
    <n v="9"/>
    <s v="Cardio Equipment"/>
    <n v="191"/>
    <s v="Nike Men's Free 5.0+ Running Shoe"/>
    <n v="99.989997860000003"/>
    <n v="95.114003926871064"/>
    <n v="5"/>
    <n v="99.989997860000003"/>
    <n v="499.94998930000003"/>
    <n v="399.95999144000001"/>
    <s v="TRANSFER"/>
    <s v="Non Cash Payment"/>
  </r>
  <r>
    <n v="40138"/>
    <d v="2016-08-08T00:00:00"/>
    <n v="2"/>
    <n v="4"/>
    <d v="2016-08-12T00:00:00"/>
    <n v="0"/>
    <s v="Standard Class"/>
    <s v="Other"/>
    <n v="17"/>
    <n v="7635"/>
    <n v="4"/>
    <s v="Apparel"/>
    <x v="4"/>
    <s v="San Francisco"/>
    <s v="California"/>
    <n v="94110"/>
    <s v="United States"/>
    <s v="West of USA "/>
    <n v="17"/>
    <s v="Cleats"/>
    <n v="365"/>
    <s v="Perfect Fitness Perfect Rip Deck"/>
    <n v="59.990001679999999"/>
    <n v="54.488929209402009"/>
    <n v="5"/>
    <n v="9"/>
    <n v="299.9500084"/>
    <n v="290.9500084"/>
    <s v="TRANSFER"/>
    <s v="Non Cash Payment"/>
  </r>
  <r>
    <n v="40776"/>
    <d v="2016-08-18T00:00:00"/>
    <n v="5"/>
    <n v="4"/>
    <d v="2016-08-24T00:00:00"/>
    <n v="0"/>
    <s v="Standard Class"/>
    <s v="Other"/>
    <n v="17"/>
    <n v="7200"/>
    <n v="4"/>
    <s v="Apparel"/>
    <x v="4"/>
    <s v="Oswego"/>
    <s v="Illinois"/>
    <n v="60543"/>
    <s v="United States"/>
    <s v="US Center "/>
    <n v="17"/>
    <s v="Cleats"/>
    <n v="365"/>
    <s v="Perfect Fitness Perfect Rip Deck"/>
    <n v="59.990001679999999"/>
    <n v="54.488929209402009"/>
    <n v="5"/>
    <n v="27"/>
    <n v="299.9500084"/>
    <n v="272.9500084"/>
    <s v="TRANSFER"/>
    <s v="Non Cash Payment"/>
  </r>
  <r>
    <n v="39582"/>
    <d v="2016-07-31T00:00:00"/>
    <n v="1"/>
    <n v="4"/>
    <d v="2016-08-04T00:00:00"/>
    <n v="0"/>
    <s v="Standard Class"/>
    <s v="Other"/>
    <n v="17"/>
    <n v="3142"/>
    <n v="4"/>
    <s v="Apparel"/>
    <x v="4"/>
    <s v="Saint Charles"/>
    <s v="Illinois"/>
    <n v="60174"/>
    <s v="United States"/>
    <s v="US Center "/>
    <n v="17"/>
    <s v="Cleats"/>
    <n v="365"/>
    <s v="Perfect Fitness Perfect Rip Deck"/>
    <n v="59.990001679999999"/>
    <n v="54.488929209402009"/>
    <n v="5"/>
    <n v="27"/>
    <n v="299.9500084"/>
    <n v="272.9500084"/>
    <s v="TRANSFER"/>
    <s v="Non Cash Payment"/>
  </r>
  <r>
    <n v="34284"/>
    <d v="2016-05-15T00:00:00"/>
    <n v="1"/>
    <n v="4"/>
    <d v="2016-05-19T00:00:00"/>
    <n v="0"/>
    <s v="Standard Class"/>
    <s v="Other"/>
    <n v="26"/>
    <n v="8024"/>
    <n v="5"/>
    <s v="Golf"/>
    <x v="4"/>
    <s v="Columbus"/>
    <s v="Georgia"/>
    <n v="31907"/>
    <s v="United States"/>
    <s v="South of  USA "/>
    <n v="26"/>
    <s v="Girls' Apparel"/>
    <n v="572"/>
    <s v="TYR Boys' Team Digi Jammer"/>
    <n v="39.990001679999999"/>
    <n v="30.892751576250003"/>
    <n v="5"/>
    <n v="0"/>
    <n v="199.9500084"/>
    <n v="199.9500084"/>
    <s v="TRANSFER"/>
    <s v="Non Cash Payment"/>
  </r>
  <r>
    <n v="41142"/>
    <d v="2016-08-23T00:00:00"/>
    <n v="3"/>
    <n v="4"/>
    <d v="2016-08-29T00:00:00"/>
    <n v="0"/>
    <s v="Standard Class"/>
    <s v="Other"/>
    <n v="24"/>
    <n v="5023"/>
    <n v="5"/>
    <s v="Golf"/>
    <x v="4"/>
    <s v="Decatur"/>
    <s v="Illinois"/>
    <n v="62521"/>
    <s v="United States"/>
    <s v="US Center "/>
    <n v="24"/>
    <s v="Women's Apparel"/>
    <n v="502"/>
    <s v="Nike Men's Dri-FIT Victory Golf Polo"/>
    <n v="50"/>
    <n v="43.678035218757444"/>
    <n v="5"/>
    <n v="10"/>
    <n v="250"/>
    <n v="240"/>
    <s v="TRANSFER"/>
    <s v="Non Cash Payment"/>
  </r>
  <r>
    <n v="41287"/>
    <d v="2016-08-25T00:00:00"/>
    <n v="5"/>
    <n v="4"/>
    <d v="2016-08-31T00:00:00"/>
    <n v="0"/>
    <s v="Standard Class"/>
    <s v="Other"/>
    <n v="24"/>
    <n v="9581"/>
    <n v="5"/>
    <s v="Golf"/>
    <x v="4"/>
    <s v="Costa Mesa"/>
    <s v="California"/>
    <n v="92627"/>
    <s v="United States"/>
    <s v="West of USA "/>
    <n v="24"/>
    <s v="Women's Apparel"/>
    <n v="502"/>
    <s v="Nike Men's Dri-FIT Victory Golf Polo"/>
    <n v="50"/>
    <n v="43.678035218757444"/>
    <n v="5"/>
    <n v="32.5"/>
    <n v="250"/>
    <n v="217.5"/>
    <s v="TRANSFER"/>
    <s v="Non Cash Payment"/>
  </r>
  <r>
    <n v="35651"/>
    <d v="2016-04-06T00:00:00"/>
    <n v="4"/>
    <n v="4"/>
    <d v="2016-04-12T00:00:00"/>
    <n v="0"/>
    <s v="Standard Class"/>
    <s v="Other"/>
    <n v="24"/>
    <n v="9294"/>
    <n v="5"/>
    <s v="Golf"/>
    <x v="4"/>
    <s v="Asheville"/>
    <s v="North Carolina"/>
    <n v="28806"/>
    <s v="United States"/>
    <s v="South of  USA "/>
    <n v="24"/>
    <s v="Women's Apparel"/>
    <n v="502"/>
    <s v="Nike Men's Dri-FIT Victory Golf Polo"/>
    <n v="50"/>
    <n v="43.678035218757444"/>
    <n v="5"/>
    <n v="40"/>
    <n v="250"/>
    <n v="210"/>
    <s v="TRANSFER"/>
    <s v="Non Cash Payment"/>
  </r>
  <r>
    <n v="41287"/>
    <d v="2016-08-25T00:00:00"/>
    <n v="5"/>
    <n v="4"/>
    <d v="2016-08-31T00:00:00"/>
    <n v="0"/>
    <s v="Standard Class"/>
    <s v="Other"/>
    <n v="37"/>
    <n v="9581"/>
    <n v="6"/>
    <s v="Outdoors"/>
    <x v="4"/>
    <s v="Costa Mesa"/>
    <s v="California"/>
    <n v="92627"/>
    <s v="United States"/>
    <s v="West of USA "/>
    <n v="37"/>
    <s v="Electronics"/>
    <n v="828"/>
    <s v="Bridgestone e6 Straight Distance NFL San Dieg"/>
    <n v="31.989999770000001"/>
    <n v="24.284221986666665"/>
    <n v="5"/>
    <n v="25.590000150000002"/>
    <n v="159.94999885000001"/>
    <n v="134.35999870000001"/>
    <s v="TRANSFER"/>
    <s v="Non Cash Payment"/>
  </r>
  <r>
    <n v="32566"/>
    <d v="2016-04-20T00:00:00"/>
    <n v="4"/>
    <n v="4"/>
    <d v="2016-04-26T00:00:00"/>
    <n v="0"/>
    <s v="Standard Class"/>
    <s v="Other"/>
    <n v="13"/>
    <n v="3797"/>
    <n v="3"/>
    <s v="Footwear"/>
    <x v="4"/>
    <s v="Florence"/>
    <s v="Alabama"/>
    <n v="35630"/>
    <s v="United States"/>
    <s v="South of  USA "/>
    <n v="13"/>
    <s v="Electronics"/>
    <n v="278"/>
    <s v="Under Armour Men's Compression EV SL Slide"/>
    <n v="44.990001679999999"/>
    <n v="31.547668386333335"/>
    <n v="5"/>
    <n v="4.5"/>
    <n v="224.9500084"/>
    <n v="220.4500084"/>
    <s v="TRANSFER"/>
    <s v="Non Cash Payment"/>
  </r>
  <r>
    <n v="39300"/>
    <d v="2016-07-27T00:00:00"/>
    <n v="4"/>
    <n v="4"/>
    <d v="2016-08-02T00:00:00"/>
    <n v="1"/>
    <s v="Standard Class"/>
    <s v="Other"/>
    <n v="9"/>
    <n v="11999"/>
    <n v="3"/>
    <s v="Footwear"/>
    <x v="4"/>
    <s v="Lowell"/>
    <s v="Massachusetts"/>
    <n v="1852"/>
    <s v="United States"/>
    <s v="East of USA"/>
    <n v="9"/>
    <s v="Cardio Equipment"/>
    <n v="191"/>
    <s v="Nike Men's Free 5.0+ Running Shoe"/>
    <n v="99.989997860000003"/>
    <n v="95.114003926871064"/>
    <n v="5"/>
    <n v="45"/>
    <n v="499.94998930000003"/>
    <n v="454.94998930000003"/>
    <s v="TRANSFER"/>
    <s v="Non Cash Payment"/>
  </r>
  <r>
    <n v="40654"/>
    <d v="2016-08-16T00:00:00"/>
    <n v="3"/>
    <n v="4"/>
    <d v="2016-08-22T00:00:00"/>
    <n v="1"/>
    <s v="Standard Class"/>
    <s v="Other"/>
    <n v="9"/>
    <n v="3715"/>
    <n v="3"/>
    <s v="Footwear"/>
    <x v="4"/>
    <s v="New York City"/>
    <s v="New York"/>
    <n v="10024"/>
    <s v="United States"/>
    <s v="East of USA"/>
    <n v="9"/>
    <s v="Cardio Equipment"/>
    <n v="191"/>
    <s v="Nike Men's Free 5.0+ Running Shoe"/>
    <n v="99.989997860000003"/>
    <n v="95.114003926871064"/>
    <n v="5"/>
    <n v="74.989997860000003"/>
    <n v="499.94998930000003"/>
    <n v="424.95999144000001"/>
    <s v="TRANSFER"/>
    <s v="Non Cash Payment"/>
  </r>
  <r>
    <n v="39551"/>
    <d v="2016-07-31T00:00:00"/>
    <n v="1"/>
    <n v="4"/>
    <d v="2016-08-04T00:00:00"/>
    <n v="0"/>
    <s v="Standard Class"/>
    <s v="Other"/>
    <n v="9"/>
    <n v="2922"/>
    <n v="3"/>
    <s v="Footwear"/>
    <x v="4"/>
    <s v="Seattle"/>
    <s v="Washington"/>
    <n v="98103"/>
    <s v="United States"/>
    <s v="West of USA "/>
    <n v="9"/>
    <s v="Cardio Equipment"/>
    <n v="191"/>
    <s v="Nike Men's Free 5.0+ Running Shoe"/>
    <n v="99.989997860000003"/>
    <n v="95.114003926871064"/>
    <n v="5"/>
    <n v="79.989997860000003"/>
    <n v="499.94998930000003"/>
    <n v="419.95999144000001"/>
    <s v="TRANSFER"/>
    <s v="Non Cash Payment"/>
  </r>
  <r>
    <n v="35389"/>
    <d v="2016-05-31T00:00:00"/>
    <n v="3"/>
    <n v="4"/>
    <d v="2016-06-06T00:00:00"/>
    <n v="1"/>
    <s v="Standard Class"/>
    <s v="Other"/>
    <n v="13"/>
    <n v="7175"/>
    <n v="3"/>
    <s v="Footwear"/>
    <x v="4"/>
    <s v="Akron"/>
    <s v="Ohio"/>
    <n v="44312"/>
    <s v="United States"/>
    <s v="East of USA"/>
    <n v="13"/>
    <s v="Electronics"/>
    <n v="278"/>
    <s v="Under Armour Men's Compression EV SL Slide"/>
    <n v="44.990001679999999"/>
    <n v="31.547668386333335"/>
    <n v="5"/>
    <n v="40.490001679999999"/>
    <n v="224.9500084"/>
    <n v="184.46000672"/>
    <s v="TRANSFER"/>
    <s v="Non Cash Payment"/>
  </r>
  <r>
    <n v="32257"/>
    <d v="2016-04-15T00:00:00"/>
    <n v="6"/>
    <n v="4"/>
    <d v="2016-04-21T00:00:00"/>
    <n v="0"/>
    <s v="Standard Class"/>
    <s v="Other"/>
    <n v="17"/>
    <n v="967"/>
    <n v="4"/>
    <s v="Apparel"/>
    <x v="4"/>
    <s v="San Francisco"/>
    <s v="California"/>
    <n v="94110"/>
    <s v="United States"/>
    <s v="West of USA "/>
    <n v="17"/>
    <s v="Cleats"/>
    <n v="365"/>
    <s v="Perfect Fitness Perfect Rip Deck"/>
    <n v="59.990001679999999"/>
    <n v="54.488929209402009"/>
    <n v="5"/>
    <n v="3"/>
    <n v="299.9500084"/>
    <n v="296.9500084"/>
    <s v="TRANSFER"/>
    <s v="Non Cash Payment"/>
  </r>
  <r>
    <n v="49031"/>
    <d v="2016-12-16T00:00:00"/>
    <n v="6"/>
    <n v="4"/>
    <d v="2016-12-22T00:00:00"/>
    <n v="0"/>
    <s v="Standard Class"/>
    <s v="Other"/>
    <n v="17"/>
    <n v="8098"/>
    <n v="4"/>
    <s v="Apparel"/>
    <x v="4"/>
    <s v="London"/>
    <s v="Ontario"/>
    <m/>
    <s v="Canada"/>
    <s v="Canada"/>
    <n v="17"/>
    <s v="Cleats"/>
    <n v="365"/>
    <s v="Perfect Fitness Perfect Rip Deck"/>
    <n v="59.990001679999999"/>
    <n v="54.488929209402009"/>
    <n v="5"/>
    <n v="9"/>
    <n v="299.9500084"/>
    <n v="290.9500084"/>
    <s v="TRANSFER"/>
    <s v="Non Cash Payment"/>
  </r>
  <r>
    <n v="49031"/>
    <d v="2016-12-16T00:00:00"/>
    <n v="6"/>
    <n v="4"/>
    <d v="2016-12-22T00:00:00"/>
    <n v="0"/>
    <s v="Standard Class"/>
    <s v="Other"/>
    <n v="17"/>
    <n v="8098"/>
    <n v="4"/>
    <s v="Apparel"/>
    <x v="4"/>
    <s v="London"/>
    <s v="Ontario"/>
    <m/>
    <s v="Canada"/>
    <s v="Canada"/>
    <n v="17"/>
    <s v="Cleats"/>
    <n v="365"/>
    <s v="Perfect Fitness Perfect Rip Deck"/>
    <n v="59.990001679999999"/>
    <n v="54.488929209402009"/>
    <n v="5"/>
    <n v="12"/>
    <n v="299.9500084"/>
    <n v="287.9500084"/>
    <s v="TRANSFER"/>
    <s v="Non Cash Payment"/>
  </r>
  <r>
    <n v="32224"/>
    <d v="2016-04-15T00:00:00"/>
    <n v="6"/>
    <n v="4"/>
    <d v="2016-04-21T00:00:00"/>
    <n v="1"/>
    <s v="Standard Class"/>
    <s v="Other"/>
    <n v="17"/>
    <n v="8481"/>
    <n v="4"/>
    <s v="Apparel"/>
    <x v="4"/>
    <s v="Springfield"/>
    <s v="Virginia"/>
    <n v="22153"/>
    <s v="United States"/>
    <s v="South of  USA "/>
    <n v="17"/>
    <s v="Cleats"/>
    <n v="365"/>
    <s v="Perfect Fitness Perfect Rip Deck"/>
    <n v="59.990001679999999"/>
    <n v="54.488929209402009"/>
    <n v="5"/>
    <n v="16.5"/>
    <n v="299.9500084"/>
    <n v="283.4500084"/>
    <s v="TRANSFER"/>
    <s v="Non Cash Payment"/>
  </r>
  <r>
    <n v="38411"/>
    <d v="2016-07-14T00:00:00"/>
    <n v="5"/>
    <n v="4"/>
    <d v="2016-07-20T00:00:00"/>
    <n v="0"/>
    <s v="Standard Class"/>
    <s v="Other"/>
    <n v="17"/>
    <n v="8205"/>
    <n v="4"/>
    <s v="Apparel"/>
    <x v="4"/>
    <s v="Henderson"/>
    <s v="Nevada"/>
    <n v="89015"/>
    <s v="United States"/>
    <s v="West of USA "/>
    <n v="17"/>
    <s v="Cleats"/>
    <n v="365"/>
    <s v="Perfect Fitness Perfect Rip Deck"/>
    <n v="59.990001679999999"/>
    <n v="54.488929209402009"/>
    <n v="5"/>
    <n v="27"/>
    <n v="299.9500084"/>
    <n v="272.9500084"/>
    <s v="TRANSFER"/>
    <s v="Non Cash Payment"/>
  </r>
  <r>
    <n v="48282"/>
    <d v="2016-05-12T00:00:00"/>
    <n v="5"/>
    <n v="4"/>
    <d v="2016-05-18T00:00:00"/>
    <n v="0"/>
    <s v="Standard Class"/>
    <s v="Other"/>
    <n v="17"/>
    <n v="10668"/>
    <n v="4"/>
    <s v="Apparel"/>
    <x v="4"/>
    <s v="North York"/>
    <s v="Ontario"/>
    <m/>
    <s v="Canada"/>
    <s v="Canada"/>
    <n v="17"/>
    <s v="Cleats"/>
    <n v="365"/>
    <s v="Perfect Fitness Perfect Rip Deck"/>
    <n v="59.990001679999999"/>
    <n v="54.488929209402009"/>
    <n v="5"/>
    <n v="38.990001679999999"/>
    <n v="299.9500084"/>
    <n v="260.96000672000002"/>
    <s v="TRANSFER"/>
    <s v="Non Cash Payment"/>
  </r>
  <r>
    <n v="40949"/>
    <d v="2016-08-20T00:00:00"/>
    <n v="7"/>
    <n v="4"/>
    <d v="2016-08-25T00:00:00"/>
    <n v="1"/>
    <s v="Standard Class"/>
    <s v="Other"/>
    <n v="17"/>
    <n v="11380"/>
    <n v="4"/>
    <s v="Apparel"/>
    <x v="4"/>
    <s v="Los Angeles"/>
    <s v="California"/>
    <n v="90045"/>
    <s v="United States"/>
    <s v="West of USA "/>
    <n v="17"/>
    <s v="Cleats"/>
    <n v="365"/>
    <s v="Perfect Fitness Perfect Rip Deck"/>
    <n v="59.990001679999999"/>
    <n v="54.488929209402009"/>
    <n v="5"/>
    <n v="47.990001679999999"/>
    <n v="299.9500084"/>
    <n v="251.96000672"/>
    <s v="TRANSFER"/>
    <s v="Non Cash Payment"/>
  </r>
  <r>
    <n v="31917"/>
    <d v="2016-10-04T00:00:00"/>
    <n v="3"/>
    <n v="4"/>
    <d v="2016-10-10T00:00:00"/>
    <n v="0"/>
    <s v="Standard Class"/>
    <s v="Other"/>
    <n v="24"/>
    <n v="12052"/>
    <n v="5"/>
    <s v="Golf"/>
    <x v="4"/>
    <s v="New York City"/>
    <s v="New York"/>
    <n v="10011"/>
    <s v="United States"/>
    <s v="East of USA"/>
    <n v="24"/>
    <s v="Women's Apparel"/>
    <n v="502"/>
    <s v="Nike Men's Dri-FIT Victory Golf Polo"/>
    <n v="50"/>
    <n v="43.678035218757444"/>
    <n v="5"/>
    <n v="2.5"/>
    <n v="250"/>
    <n v="247.5"/>
    <s v="TRANSFER"/>
    <s v="Non Cash Payment"/>
  </r>
  <r>
    <n v="39991"/>
    <d v="2016-06-08T00:00:00"/>
    <n v="4"/>
    <n v="4"/>
    <d v="2016-06-14T00:00:00"/>
    <n v="0"/>
    <s v="Standard Class"/>
    <s v="Other"/>
    <n v="24"/>
    <n v="3915"/>
    <n v="5"/>
    <s v="Golf"/>
    <x v="4"/>
    <s v="Grand Rapids"/>
    <s v="Michigan"/>
    <n v="49505"/>
    <s v="United States"/>
    <s v="US Center "/>
    <n v="24"/>
    <s v="Women's Apparel"/>
    <n v="502"/>
    <s v="Nike Men's Dri-FIT Victory Golf Polo"/>
    <n v="50"/>
    <n v="43.678035218757444"/>
    <n v="5"/>
    <n v="10"/>
    <n v="250"/>
    <n v="240"/>
    <s v="TRANSFER"/>
    <s v="Non Cash Payment"/>
  </r>
  <r>
    <n v="44802"/>
    <d v="2016-10-15T00:00:00"/>
    <n v="7"/>
    <n v="4"/>
    <d v="2016-10-20T00:00:00"/>
    <n v="0"/>
    <s v="Standard Class"/>
    <s v="Other"/>
    <n v="24"/>
    <n v="8051"/>
    <n v="5"/>
    <s v="Golf"/>
    <x v="4"/>
    <s v="Mississauga"/>
    <s v="Ontario"/>
    <m/>
    <s v="Canada"/>
    <s v="Canada"/>
    <n v="24"/>
    <s v="Women's Apparel"/>
    <n v="502"/>
    <s v="Nike Men's Dri-FIT Victory Golf Polo"/>
    <n v="50"/>
    <n v="43.678035218757444"/>
    <n v="5"/>
    <n v="12.5"/>
    <n v="250"/>
    <n v="237.5"/>
    <s v="TRANSFER"/>
    <s v="Non Cash Payment"/>
  </r>
  <r>
    <n v="40766"/>
    <d v="2016-08-18T00:00:00"/>
    <n v="5"/>
    <n v="4"/>
    <d v="2016-08-24T00:00:00"/>
    <n v="0"/>
    <s v="Standard Class"/>
    <s v="Other"/>
    <n v="29"/>
    <n v="3249"/>
    <n v="5"/>
    <s v="Golf"/>
    <x v="4"/>
    <s v="New York City"/>
    <s v="New York"/>
    <n v="10024"/>
    <s v="United States"/>
    <s v="East of USA"/>
    <n v="29"/>
    <s v="Shop By Sport"/>
    <n v="627"/>
    <s v="Under Armour Girls' Toddler Spine Surge Runni"/>
    <n v="39.990001679999999"/>
    <n v="34.198098313835338"/>
    <n v="5"/>
    <n v="14"/>
    <n v="199.9500084"/>
    <n v="185.9500084"/>
    <s v="TRANSFER"/>
    <s v="Non Cash Payment"/>
  </r>
  <r>
    <n v="36495"/>
    <d v="2016-06-16T00:00:00"/>
    <n v="5"/>
    <n v="4"/>
    <d v="2016-06-22T00:00:00"/>
    <n v="1"/>
    <s v="Standard Class"/>
    <s v="Other"/>
    <n v="24"/>
    <n v="7894"/>
    <n v="5"/>
    <s v="Golf"/>
    <x v="4"/>
    <s v="Round Rock"/>
    <s v="Texas"/>
    <n v="78664"/>
    <s v="United States"/>
    <s v="US Center "/>
    <n v="24"/>
    <s v="Women's Apparel"/>
    <n v="502"/>
    <s v="Nike Men's Dri-FIT Victory Golf Polo"/>
    <n v="50"/>
    <n v="43.678035218757444"/>
    <n v="5"/>
    <n v="25"/>
    <n v="250"/>
    <n v="225"/>
    <s v="TRANSFER"/>
    <s v="Non Cash Payment"/>
  </r>
  <r>
    <n v="37945"/>
    <d v="2016-07-07T00:00:00"/>
    <n v="5"/>
    <n v="4"/>
    <d v="2016-07-13T00:00:00"/>
    <n v="1"/>
    <s v="Standard Class"/>
    <s v="Other"/>
    <n v="24"/>
    <n v="9197"/>
    <n v="5"/>
    <s v="Golf"/>
    <x v="4"/>
    <s v="Arlington"/>
    <s v="Texas"/>
    <n v="76017"/>
    <s v="United States"/>
    <s v="US Center "/>
    <n v="24"/>
    <s v="Women's Apparel"/>
    <n v="502"/>
    <s v="Nike Men's Dri-FIT Victory Golf Polo"/>
    <n v="50"/>
    <n v="43.678035218757444"/>
    <n v="5"/>
    <n v="32.5"/>
    <n v="250"/>
    <n v="217.5"/>
    <s v="TRANSFER"/>
    <s v="Non Cash Payment"/>
  </r>
  <r>
    <n v="32257"/>
    <d v="2016-04-15T00:00:00"/>
    <n v="6"/>
    <n v="4"/>
    <d v="2016-04-21T00:00:00"/>
    <n v="0"/>
    <s v="Standard Class"/>
    <s v="Other"/>
    <n v="24"/>
    <n v="967"/>
    <n v="5"/>
    <s v="Golf"/>
    <x v="4"/>
    <s v="San Francisco"/>
    <s v="California"/>
    <n v="94110"/>
    <s v="United States"/>
    <s v="West of USA "/>
    <n v="24"/>
    <s v="Women's Apparel"/>
    <n v="502"/>
    <s v="Nike Men's Dri-FIT Victory Golf Polo"/>
    <n v="50"/>
    <n v="43.678035218757444"/>
    <n v="5"/>
    <n v="37.5"/>
    <n v="250"/>
    <n v="212.5"/>
    <s v="TRANSFER"/>
    <s v="Non Cash Payment"/>
  </r>
  <r>
    <n v="33058"/>
    <d v="2016-04-27T00:00:00"/>
    <n v="4"/>
    <n v="4"/>
    <d v="2016-05-03T00:00:00"/>
    <n v="0"/>
    <s v="Standard Class"/>
    <s v="Other"/>
    <n v="24"/>
    <n v="5855"/>
    <n v="5"/>
    <s v="Golf"/>
    <x v="4"/>
    <s v="San Diego"/>
    <s v="California"/>
    <n v="92105"/>
    <s v="United States"/>
    <s v="West of USA "/>
    <n v="24"/>
    <s v="Women's Apparel"/>
    <n v="502"/>
    <s v="Nike Men's Dri-FIT Victory Golf Polo"/>
    <n v="50"/>
    <n v="43.678035218757444"/>
    <n v="5"/>
    <n v="40"/>
    <n v="250"/>
    <n v="210"/>
    <s v="TRANSFER"/>
    <s v="Non Cash Payment"/>
  </r>
  <r>
    <n v="40766"/>
    <d v="2016-08-18T00:00:00"/>
    <n v="5"/>
    <n v="4"/>
    <d v="2016-08-24T00:00:00"/>
    <n v="0"/>
    <s v="Standard Class"/>
    <s v="Other"/>
    <n v="24"/>
    <n v="3249"/>
    <n v="5"/>
    <s v="Golf"/>
    <x v="4"/>
    <s v="New York City"/>
    <s v="New York"/>
    <n v="10024"/>
    <s v="United States"/>
    <s v="East of USA"/>
    <n v="24"/>
    <s v="Women's Apparel"/>
    <n v="502"/>
    <s v="Nike Men's Dri-FIT Victory Golf Polo"/>
    <n v="50"/>
    <n v="43.678035218757444"/>
    <n v="5"/>
    <n v="45"/>
    <n v="250"/>
    <n v="205"/>
    <s v="TRANSFER"/>
    <s v="Non Cash Payment"/>
  </r>
  <r>
    <n v="36840"/>
    <d v="2016-06-21T00:00:00"/>
    <n v="3"/>
    <n v="4"/>
    <d v="2016-06-27T00:00:00"/>
    <n v="1"/>
    <s v="Standard Class"/>
    <s v="Other"/>
    <n v="24"/>
    <n v="4611"/>
    <n v="5"/>
    <s v="Golf"/>
    <x v="4"/>
    <s v="Tucson"/>
    <s v="Arizona"/>
    <n v="85705"/>
    <s v="United States"/>
    <s v="West of USA "/>
    <n v="24"/>
    <s v="Women's Apparel"/>
    <n v="502"/>
    <s v="Nike Men's Dri-FIT Victory Golf Polo"/>
    <n v="50"/>
    <n v="43.678035218757444"/>
    <n v="5"/>
    <n v="50"/>
    <n v="250"/>
    <n v="200"/>
    <s v="TRANSFER"/>
    <s v="Non Cash Payment"/>
  </r>
  <r>
    <n v="31302"/>
    <d v="2016-01-04T00:00:00"/>
    <n v="2"/>
    <n v="4"/>
    <d v="2016-01-08T00:00:00"/>
    <n v="0"/>
    <s v="Standard Class"/>
    <s v="Other"/>
    <n v="40"/>
    <n v="1657"/>
    <n v="6"/>
    <s v="Outdoors"/>
    <x v="4"/>
    <s v="Los Angeles"/>
    <s v="California"/>
    <n v="90032"/>
    <s v="United States"/>
    <s v="West of USA "/>
    <n v="40"/>
    <s v="Accessories"/>
    <n v="886"/>
    <s v="Team Golf San Francisco Giants Putter Grip"/>
    <n v="24.989999770000001"/>
    <n v="18.459749817000002"/>
    <n v="5"/>
    <n v="11.25"/>
    <n v="124.94999885"/>
    <n v="113.69999885"/>
    <s v="TRANSFER"/>
    <s v="Non Cash Payment"/>
  </r>
  <r>
    <n v="44802"/>
    <d v="2016-10-15T00:00:00"/>
    <n v="7"/>
    <n v="4"/>
    <d v="2016-10-20T00:00:00"/>
    <n v="0"/>
    <s v="Standard Class"/>
    <s v="Other"/>
    <n v="37"/>
    <n v="8051"/>
    <n v="6"/>
    <s v="Outdoors"/>
    <x v="4"/>
    <s v="Mississauga"/>
    <s v="Ontario"/>
    <m/>
    <s v="Canada"/>
    <s v="Canada"/>
    <n v="37"/>
    <s v="Electronics"/>
    <n v="818"/>
    <s v="Titleist Pro V1x Golf Balls"/>
    <n v="47.990001679999999"/>
    <n v="51.274287170714288"/>
    <n v="5"/>
    <n v="24"/>
    <n v="239.9500084"/>
    <n v="215.9500084"/>
    <s v="TRANSFER"/>
    <s v="Non Cash Payment"/>
  </r>
  <r>
    <n v="31738"/>
    <d v="2016-08-04T00:00:00"/>
    <n v="5"/>
    <n v="4"/>
    <d v="2016-08-10T00:00:00"/>
    <n v="0"/>
    <s v="Standard Class"/>
    <s v="Other"/>
    <n v="3"/>
    <n v="9202"/>
    <n v="2"/>
    <s v="Fitness"/>
    <x v="4"/>
    <s v="Detroit"/>
    <s v="Michigan"/>
    <n v="48227"/>
    <s v="United States"/>
    <s v="US Center "/>
    <n v="3"/>
    <s v="Baseball &amp; Softball"/>
    <n v="37"/>
    <s v="adidas Kids' F5 Messi FG Soccer Cleat"/>
    <n v="34.990001679999999"/>
    <n v="40.283001997"/>
    <n v="5"/>
    <n v="8.75"/>
    <n v="174.9500084"/>
    <n v="166.2000084"/>
    <s v="TRANSFER"/>
    <s v="Non Cash Payment"/>
  </r>
  <r>
    <n v="35393"/>
    <d v="2016-05-31T00:00:00"/>
    <n v="3"/>
    <n v="4"/>
    <d v="2016-06-06T00:00:00"/>
    <n v="0"/>
    <s v="Standard Class"/>
    <s v="Other"/>
    <n v="5"/>
    <n v="2922"/>
    <n v="2"/>
    <s v="Fitness"/>
    <x v="4"/>
    <s v="Minneapolis"/>
    <s v="Minnesota"/>
    <n v="55407"/>
    <s v="United States"/>
    <s v="US Center "/>
    <n v="5"/>
    <s v="Lacrosse"/>
    <n v="93"/>
    <s v="Under Armour Men's Tech II T-Shirt"/>
    <n v="24.989999770000001"/>
    <n v="17.455999691500001"/>
    <n v="5"/>
    <n v="8.75"/>
    <n v="124.94999885"/>
    <n v="116.19999885"/>
    <s v="TRANSFER"/>
    <s v="Non Cash Payment"/>
  </r>
  <r>
    <n v="39081"/>
    <d v="2016-07-24T00:00:00"/>
    <n v="1"/>
    <n v="4"/>
    <d v="2016-07-28T00:00:00"/>
    <n v="0"/>
    <s v="Standard Class"/>
    <s v="Other"/>
    <n v="13"/>
    <n v="9368"/>
    <n v="3"/>
    <s v="Footwear"/>
    <x v="4"/>
    <s v="Charlotte"/>
    <s v="North Carolina"/>
    <n v="28205"/>
    <s v="United States"/>
    <s v="South of  USA "/>
    <n v="13"/>
    <s v="Electronics"/>
    <n v="276"/>
    <s v="Under Armour Women's Ignite Slide"/>
    <n v="31.989999770000001"/>
    <n v="27.113333001333334"/>
    <n v="5"/>
    <n v="20.790000920000001"/>
    <n v="159.94999885000001"/>
    <n v="139.15999793"/>
    <s v="TRANSFER"/>
    <s v="Non Cash Payment"/>
  </r>
  <r>
    <n v="40716"/>
    <d v="2016-08-17T00:00:00"/>
    <n v="4"/>
    <n v="4"/>
    <d v="2016-08-23T00:00:00"/>
    <n v="0"/>
    <s v="Standard Class"/>
    <s v="Other"/>
    <n v="9"/>
    <n v="712"/>
    <n v="3"/>
    <s v="Footwear"/>
    <x v="4"/>
    <s v="Houston"/>
    <s v="Texas"/>
    <n v="77041"/>
    <s v="United States"/>
    <s v="US Center "/>
    <n v="9"/>
    <s v="Cardio Equipment"/>
    <n v="191"/>
    <s v="Nike Men's Free 5.0+ Running Shoe"/>
    <n v="99.989997860000003"/>
    <n v="95.114003926871064"/>
    <n v="5"/>
    <n v="64.989997860000003"/>
    <n v="499.94998930000003"/>
    <n v="434.95999144000001"/>
    <s v="TRANSFER"/>
    <s v="Non Cash Payment"/>
  </r>
  <r>
    <n v="41612"/>
    <d v="2016-08-30T00:00:00"/>
    <n v="3"/>
    <n v="4"/>
    <d v="2016-09-05T00:00:00"/>
    <n v="0"/>
    <s v="Standard Class"/>
    <s v="Other"/>
    <n v="9"/>
    <n v="1222"/>
    <n v="3"/>
    <s v="Footwear"/>
    <x v="4"/>
    <s v="Windsor"/>
    <s v="Ontario"/>
    <m/>
    <s v="Canada"/>
    <s v="Canada"/>
    <n v="9"/>
    <s v="Cardio Equipment"/>
    <n v="191"/>
    <s v="Nike Men's Free 5.0+ Running Shoe"/>
    <n v="99.989997860000003"/>
    <n v="95.114003926871064"/>
    <n v="5"/>
    <n v="74.989997860000003"/>
    <n v="499.94998930000003"/>
    <n v="424.95999144000001"/>
    <s v="TRANSFER"/>
    <s v="Non Cash Payment"/>
  </r>
  <r>
    <n v="36298"/>
    <d v="2016-06-13T00:00:00"/>
    <n v="2"/>
    <n v="4"/>
    <d v="2016-06-17T00:00:00"/>
    <n v="0"/>
    <s v="Standard Class"/>
    <s v="Other"/>
    <n v="9"/>
    <n v="275"/>
    <n v="3"/>
    <s v="Footwear"/>
    <x v="4"/>
    <s v="Newport News"/>
    <s v="Virginia"/>
    <n v="23602"/>
    <s v="United States"/>
    <s v="South of  USA "/>
    <n v="9"/>
    <s v="Cardio Equipment"/>
    <n v="191"/>
    <s v="Nike Men's Free 5.0+ Running Shoe"/>
    <n v="99.989997860000003"/>
    <n v="95.114003926871064"/>
    <n v="5"/>
    <n v="79.989997860000003"/>
    <n v="499.94998930000003"/>
    <n v="419.95999144000001"/>
    <s v="TRANSFER"/>
    <s v="Non Cash Payment"/>
  </r>
  <r>
    <n v="40634"/>
    <d v="2016-08-16T00:00:00"/>
    <n v="3"/>
    <n v="4"/>
    <d v="2016-08-22T00:00:00"/>
    <n v="1"/>
    <s v="Standard Class"/>
    <s v="Other"/>
    <n v="9"/>
    <n v="12279"/>
    <n v="3"/>
    <s v="Footwear"/>
    <x v="4"/>
    <s v="San Francisco"/>
    <s v="California"/>
    <n v="94110"/>
    <s v="United States"/>
    <s v="West of USA "/>
    <n v="9"/>
    <s v="Cardio Equipment"/>
    <n v="191"/>
    <s v="Nike Men's Free 5.0+ Running Shoe"/>
    <n v="99.989997860000003"/>
    <n v="95.114003926871064"/>
    <n v="5"/>
    <n v="79.989997860000003"/>
    <n v="499.94998930000003"/>
    <n v="419.95999144000001"/>
    <s v="TRANSFER"/>
    <s v="Non Cash Payment"/>
  </r>
  <r>
    <n v="35393"/>
    <d v="2016-05-31T00:00:00"/>
    <n v="3"/>
    <n v="4"/>
    <d v="2016-06-06T00:00:00"/>
    <n v="0"/>
    <s v="Standard Class"/>
    <s v="Other"/>
    <n v="17"/>
    <n v="2922"/>
    <n v="4"/>
    <s v="Apparel"/>
    <x v="4"/>
    <s v="Minneapolis"/>
    <s v="Minnesota"/>
    <n v="55407"/>
    <s v="United States"/>
    <s v="US Center "/>
    <n v="17"/>
    <s v="Cleats"/>
    <n v="365"/>
    <s v="Perfect Fitness Perfect Rip Deck"/>
    <n v="59.990001679999999"/>
    <n v="54.488929209402009"/>
    <n v="5"/>
    <n v="0"/>
    <n v="299.9500084"/>
    <n v="299.9500084"/>
    <s v="TRANSFER"/>
    <s v="Non Cash Payment"/>
  </r>
  <r>
    <n v="36654"/>
    <d v="2016-06-19T00:00:00"/>
    <n v="1"/>
    <n v="4"/>
    <d v="2016-06-23T00:00:00"/>
    <n v="1"/>
    <s v="Standard Class"/>
    <s v="Other"/>
    <n v="17"/>
    <n v="8520"/>
    <n v="4"/>
    <s v="Apparel"/>
    <x v="4"/>
    <s v="San Francisco"/>
    <s v="California"/>
    <n v="94122"/>
    <s v="United States"/>
    <s v="West of USA "/>
    <n v="17"/>
    <s v="Cleats"/>
    <n v="365"/>
    <s v="Perfect Fitness Perfect Rip Deck"/>
    <n v="59.990001679999999"/>
    <n v="54.488929209402009"/>
    <n v="5"/>
    <n v="12"/>
    <n v="299.9500084"/>
    <n v="287.9500084"/>
    <s v="TRANSFER"/>
    <s v="Non Cash Payment"/>
  </r>
  <r>
    <n v="36636"/>
    <d v="2016-06-18T00:00:00"/>
    <n v="7"/>
    <n v="4"/>
    <d v="2016-06-23T00:00:00"/>
    <n v="0"/>
    <s v="Standard Class"/>
    <s v="Other"/>
    <n v="17"/>
    <n v="3373"/>
    <n v="4"/>
    <s v="Apparel"/>
    <x v="4"/>
    <s v="Oceanside"/>
    <s v="New York"/>
    <n v="11572"/>
    <s v="United States"/>
    <s v="East of USA"/>
    <n v="17"/>
    <s v="Cleats"/>
    <n v="365"/>
    <s v="Perfect Fitness Perfect Rip Deck"/>
    <n v="59.990001679999999"/>
    <n v="54.488929209402009"/>
    <n v="5"/>
    <n v="16.5"/>
    <n v="299.9500084"/>
    <n v="283.4500084"/>
    <s v="TRANSFER"/>
    <s v="Non Cash Payment"/>
  </r>
  <r>
    <n v="47796"/>
    <d v="2016-11-28T00:00:00"/>
    <n v="2"/>
    <n v="4"/>
    <d v="2016-12-02T00:00:00"/>
    <n v="0"/>
    <s v="Standard Class"/>
    <s v="Other"/>
    <n v="17"/>
    <n v="8587"/>
    <n v="4"/>
    <s v="Apparel"/>
    <x v="4"/>
    <s v="Surrey"/>
    <s v="British Columbia"/>
    <m/>
    <s v="Canada"/>
    <s v="Canada"/>
    <n v="17"/>
    <s v="Cleats"/>
    <n v="365"/>
    <s v="Perfect Fitness Perfect Rip Deck"/>
    <n v="59.990001679999999"/>
    <n v="54.488929209402009"/>
    <n v="5"/>
    <n v="35.990001679999999"/>
    <n v="299.9500084"/>
    <n v="263.96000672000002"/>
    <s v="TRANSFER"/>
    <s v="Non Cash Payment"/>
  </r>
  <r>
    <n v="35266"/>
    <d v="2016-05-29T00:00:00"/>
    <n v="1"/>
    <n v="4"/>
    <d v="2016-06-02T00:00:00"/>
    <n v="0"/>
    <s v="Standard Class"/>
    <s v="Other"/>
    <n v="17"/>
    <n v="288"/>
    <n v="4"/>
    <s v="Apparel"/>
    <x v="4"/>
    <s v="San Antonio"/>
    <s v="Texas"/>
    <n v="78207"/>
    <s v="United States"/>
    <s v="US Center "/>
    <n v="17"/>
    <s v="Cleats"/>
    <n v="365"/>
    <s v="Perfect Fitness Perfect Rip Deck"/>
    <n v="59.990001679999999"/>
    <n v="54.488929209402009"/>
    <n v="5"/>
    <n v="44.990001679999999"/>
    <n v="299.9500084"/>
    <n v="254.96000672"/>
    <s v="TRANSFER"/>
    <s v="Non Cash Payment"/>
  </r>
  <r>
    <n v="34089"/>
    <d v="2016-12-05T00:00:00"/>
    <n v="2"/>
    <n v="4"/>
    <d v="2016-12-09T00:00:00"/>
    <n v="1"/>
    <s v="Standard Class"/>
    <s v="Other"/>
    <n v="17"/>
    <n v="8004"/>
    <n v="4"/>
    <s v="Apparel"/>
    <x v="4"/>
    <s v="Omaha"/>
    <s v="Nebraska"/>
    <n v="68104"/>
    <s v="United States"/>
    <s v="US Center "/>
    <n v="17"/>
    <s v="Cleats"/>
    <n v="365"/>
    <s v="Perfect Fitness Perfect Rip Deck"/>
    <n v="59.990001679999999"/>
    <n v="54.488929209402009"/>
    <n v="5"/>
    <n v="44.990001679999999"/>
    <n v="299.9500084"/>
    <n v="254.96000672"/>
    <s v="TRANSFER"/>
    <s v="Non Cash Payment"/>
  </r>
  <r>
    <n v="50571"/>
    <d v="2017-08-01T00:00:00"/>
    <n v="3"/>
    <n v="4"/>
    <d v="2017-08-07T00:00:00"/>
    <n v="0"/>
    <s v="Standard Class"/>
    <s v="Other"/>
    <n v="17"/>
    <n v="1507"/>
    <n v="4"/>
    <s v="Apparel"/>
    <x v="4"/>
    <s v="North York"/>
    <s v="Ontario"/>
    <m/>
    <s v="Canada"/>
    <s v="Canada"/>
    <n v="17"/>
    <s v="Cleats"/>
    <n v="365"/>
    <s v="Perfect Fitness Perfect Rip Deck"/>
    <n v="59.990001679999999"/>
    <n v="54.488929209402009"/>
    <n v="5"/>
    <n v="53.990001679999999"/>
    <n v="299.9500084"/>
    <n v="245.96000672"/>
    <s v="TRANSFER"/>
    <s v="Non Cash Payment"/>
  </r>
  <r>
    <n v="46744"/>
    <d v="2016-11-13T00:00:00"/>
    <n v="1"/>
    <n v="4"/>
    <d v="2016-11-17T00:00:00"/>
    <n v="1"/>
    <s v="Standard Class"/>
    <s v="Other"/>
    <n v="29"/>
    <n v="228"/>
    <n v="5"/>
    <s v="Golf"/>
    <x v="4"/>
    <s v="North York"/>
    <s v="Ontario"/>
    <m/>
    <s v="Canada"/>
    <s v="Canada"/>
    <n v="29"/>
    <s v="Shop By Sport"/>
    <n v="627"/>
    <s v="Under Armour Girls' Toddler Spine Surge Runni"/>
    <n v="39.990001679999999"/>
    <n v="34.198098313835338"/>
    <n v="5"/>
    <n v="2"/>
    <n v="199.9500084"/>
    <n v="197.9500084"/>
    <s v="TRANSFER"/>
    <s v="Non Cash Payment"/>
  </r>
  <r>
    <n v="36894"/>
    <d v="2016-06-22T00:00:00"/>
    <n v="4"/>
    <n v="4"/>
    <d v="2016-06-28T00:00:00"/>
    <n v="1"/>
    <s v="Standard Class"/>
    <s v="Other"/>
    <n v="29"/>
    <n v="10753"/>
    <n v="5"/>
    <s v="Golf"/>
    <x v="4"/>
    <s v="Baltimore"/>
    <s v="Maryland"/>
    <n v="21215"/>
    <s v="United States"/>
    <s v="East of USA"/>
    <n v="29"/>
    <s v="Shop By Sport"/>
    <n v="627"/>
    <s v="Under Armour Girls' Toddler Spine Surge Runni"/>
    <n v="39.990001679999999"/>
    <n v="34.198098313835338"/>
    <n v="5"/>
    <n v="2"/>
    <n v="199.9500084"/>
    <n v="197.9500084"/>
    <s v="TRANSFER"/>
    <s v="Non Cash Payment"/>
  </r>
  <r>
    <n v="39241"/>
    <d v="2016-07-26T00:00:00"/>
    <n v="3"/>
    <n v="4"/>
    <d v="2016-08-01T00:00:00"/>
    <n v="0"/>
    <s v="Standard Class"/>
    <s v="Other"/>
    <n v="29"/>
    <n v="2368"/>
    <n v="5"/>
    <s v="Golf"/>
    <x v="4"/>
    <s v="Dallas"/>
    <s v="Texas"/>
    <n v="75081"/>
    <s v="United States"/>
    <s v="US Center "/>
    <n v="29"/>
    <s v="Shop By Sport"/>
    <n v="627"/>
    <s v="Under Armour Girls' Toddler Spine Surge Runni"/>
    <n v="39.990001679999999"/>
    <n v="34.198098313835338"/>
    <n v="5"/>
    <n v="2"/>
    <n v="199.9500084"/>
    <n v="197.9500084"/>
    <s v="TRANSFER"/>
    <s v="Non Cash Payment"/>
  </r>
  <r>
    <n v="46992"/>
    <d v="2016-11-16T00:00:00"/>
    <n v="4"/>
    <n v="4"/>
    <d v="2016-11-22T00:00:00"/>
    <n v="0"/>
    <s v="Standard Class"/>
    <s v="Other"/>
    <n v="24"/>
    <n v="9484"/>
    <n v="5"/>
    <s v="Golf"/>
    <x v="4"/>
    <s v="Calgary"/>
    <s v="Alberta"/>
    <m/>
    <s v="Canada"/>
    <s v="Canada"/>
    <n v="24"/>
    <s v="Women's Apparel"/>
    <n v="502"/>
    <s v="Nike Men's Dri-FIT Victory Golf Polo"/>
    <n v="50"/>
    <n v="43.678035218757444"/>
    <n v="5"/>
    <n v="5"/>
    <n v="250"/>
    <n v="245"/>
    <s v="TRANSFER"/>
    <s v="Non Cash Payment"/>
  </r>
  <r>
    <n v="32277"/>
    <d v="2016-04-16T00:00:00"/>
    <n v="7"/>
    <n v="4"/>
    <d v="2016-04-21T00:00:00"/>
    <n v="0"/>
    <s v="Standard Class"/>
    <s v="Other"/>
    <n v="29"/>
    <n v="7005"/>
    <n v="5"/>
    <s v="Golf"/>
    <x v="4"/>
    <s v="New York City"/>
    <s v="New York"/>
    <n v="10035"/>
    <s v="United States"/>
    <s v="East of USA"/>
    <n v="29"/>
    <s v="Shop By Sport"/>
    <n v="627"/>
    <s v="Under Armour Girls' Toddler Spine Surge Runni"/>
    <n v="39.990001679999999"/>
    <n v="34.198098313835338"/>
    <n v="5"/>
    <n v="8"/>
    <n v="199.9500084"/>
    <n v="191.9500084"/>
    <s v="TRANSFER"/>
    <s v="Non Cash Payment"/>
  </r>
  <r>
    <n v="47796"/>
    <d v="2016-11-28T00:00:00"/>
    <n v="2"/>
    <n v="4"/>
    <d v="2016-12-02T00:00:00"/>
    <n v="0"/>
    <s v="Standard Class"/>
    <s v="Other"/>
    <n v="24"/>
    <n v="8587"/>
    <n v="5"/>
    <s v="Golf"/>
    <x v="4"/>
    <s v="Surrey"/>
    <s v="British Columbia"/>
    <m/>
    <s v="Canada"/>
    <s v="Canada"/>
    <n v="24"/>
    <s v="Women's Apparel"/>
    <n v="502"/>
    <s v="Nike Men's Dri-FIT Victory Golf Polo"/>
    <n v="50"/>
    <n v="43.678035218757444"/>
    <n v="5"/>
    <n v="22.5"/>
    <n v="250"/>
    <n v="227.5"/>
    <s v="TRANSFER"/>
    <s v="Non Cash Payment"/>
  </r>
  <r>
    <n v="36636"/>
    <d v="2016-06-18T00:00:00"/>
    <n v="7"/>
    <n v="4"/>
    <d v="2016-06-23T00:00:00"/>
    <n v="0"/>
    <s v="Standard Class"/>
    <s v="Other"/>
    <n v="29"/>
    <n v="3373"/>
    <n v="5"/>
    <s v="Golf"/>
    <x v="4"/>
    <s v="Oceanside"/>
    <s v="New York"/>
    <n v="11572"/>
    <s v="United States"/>
    <s v="East of USA"/>
    <n v="29"/>
    <s v="Shop By Sport"/>
    <n v="627"/>
    <s v="Under Armour Girls' Toddler Spine Surge Runni"/>
    <n v="39.990001679999999"/>
    <n v="34.198098313835338"/>
    <n v="5"/>
    <n v="18"/>
    <n v="199.9500084"/>
    <n v="181.9500084"/>
    <s v="TRANSFER"/>
    <s v="Non Cash Payment"/>
  </r>
  <r>
    <n v="39498"/>
    <d v="2016-07-30T00:00:00"/>
    <n v="7"/>
    <n v="4"/>
    <d v="2016-08-04T00:00:00"/>
    <n v="0"/>
    <s v="Standard Class"/>
    <s v="Other"/>
    <n v="24"/>
    <n v="9164"/>
    <n v="5"/>
    <s v="Golf"/>
    <x v="4"/>
    <s v="New York City"/>
    <s v="New York"/>
    <n v="10024"/>
    <s v="United States"/>
    <s v="East of USA"/>
    <n v="24"/>
    <s v="Women's Apparel"/>
    <n v="502"/>
    <s v="Nike Men's Dri-FIT Victory Golf Polo"/>
    <n v="50"/>
    <n v="43.678035218757444"/>
    <n v="5"/>
    <n v="22.5"/>
    <n v="250"/>
    <n v="227.5"/>
    <s v="TRANSFER"/>
    <s v="Non Cash Payment"/>
  </r>
  <r>
    <n v="37182"/>
    <d v="2016-06-26T00:00:00"/>
    <n v="1"/>
    <n v="4"/>
    <d v="2016-06-30T00:00:00"/>
    <n v="0"/>
    <s v="Standard Class"/>
    <s v="Other"/>
    <n v="29"/>
    <n v="10500"/>
    <n v="5"/>
    <s v="Golf"/>
    <x v="4"/>
    <s v="San Francisco"/>
    <s v="California"/>
    <n v="94110"/>
    <s v="United States"/>
    <s v="West of USA "/>
    <n v="29"/>
    <s v="Shop By Sport"/>
    <n v="627"/>
    <s v="Under Armour Girls' Toddler Spine Surge Runni"/>
    <n v="39.990001679999999"/>
    <n v="34.198098313835338"/>
    <n v="5"/>
    <n v="18"/>
    <n v="199.9500084"/>
    <n v="181.9500084"/>
    <s v="TRANSFER"/>
    <s v="Non Cash Payment"/>
  </r>
  <r>
    <n v="40647"/>
    <d v="2016-08-16T00:00:00"/>
    <n v="3"/>
    <n v="4"/>
    <d v="2016-08-22T00:00:00"/>
    <n v="0"/>
    <s v="Standard Class"/>
    <s v="Other"/>
    <n v="24"/>
    <n v="3814"/>
    <n v="5"/>
    <s v="Golf"/>
    <x v="4"/>
    <s v="Seattle"/>
    <s v="Washington"/>
    <n v="98115"/>
    <s v="United States"/>
    <s v="West of USA "/>
    <n v="24"/>
    <s v="Women's Apparel"/>
    <n v="502"/>
    <s v="Nike Men's Dri-FIT Victory Golf Polo"/>
    <n v="50"/>
    <n v="43.678035218757444"/>
    <n v="5"/>
    <n v="22.5"/>
    <n v="250"/>
    <n v="227.5"/>
    <s v="TRANSFER"/>
    <s v="Non Cash Payment"/>
  </r>
  <r>
    <n v="32462"/>
    <d v="2016-04-18T00:00:00"/>
    <n v="2"/>
    <n v="4"/>
    <d v="2016-04-22T00:00:00"/>
    <n v="0"/>
    <s v="Standard Class"/>
    <s v="Other"/>
    <n v="24"/>
    <n v="4346"/>
    <n v="5"/>
    <s v="Golf"/>
    <x v="4"/>
    <s v="Jackson"/>
    <s v="Michigan"/>
    <n v="49201"/>
    <s v="United States"/>
    <s v="US Center "/>
    <n v="24"/>
    <s v="Women's Apparel"/>
    <n v="502"/>
    <s v="Nike Men's Dri-FIT Victory Golf Polo"/>
    <n v="50"/>
    <n v="43.678035218757444"/>
    <n v="5"/>
    <n v="50"/>
    <n v="250"/>
    <n v="200"/>
    <s v="TRANSFER"/>
    <s v="Non Cash Payment"/>
  </r>
  <r>
    <n v="31410"/>
    <d v="2016-03-04T00:00:00"/>
    <n v="6"/>
    <n v="4"/>
    <d v="2016-03-10T00:00:00"/>
    <n v="1"/>
    <s v="Standard Class"/>
    <s v="Other"/>
    <n v="29"/>
    <n v="2233"/>
    <n v="5"/>
    <s v="Golf"/>
    <x v="4"/>
    <s v="Columbus"/>
    <s v="Ohio"/>
    <n v="43229"/>
    <s v="United States"/>
    <s v="East of USA"/>
    <n v="29"/>
    <s v="Shop By Sport"/>
    <n v="627"/>
    <s v="Under Armour Girls' Toddler Spine Surge Runni"/>
    <n v="39.990001679999999"/>
    <n v="34.198098313835338"/>
    <n v="5"/>
    <n v="49.990001679999999"/>
    <n v="199.9500084"/>
    <n v="149.96000672"/>
    <s v="TRANSFER"/>
    <s v="Non Cash Payment"/>
  </r>
  <r>
    <n v="31957"/>
    <d v="2016-11-04T00:00:00"/>
    <n v="6"/>
    <n v="4"/>
    <d v="2016-11-10T00:00:00"/>
    <n v="0"/>
    <s v="Standard Class"/>
    <s v="Other"/>
    <n v="36"/>
    <n v="7045"/>
    <n v="6"/>
    <s v="Outdoors"/>
    <x v="4"/>
    <s v="Arlington"/>
    <s v="Texas"/>
    <n v="76017"/>
    <s v="United States"/>
    <s v="US Center "/>
    <n v="36"/>
    <s v="Golf Balls"/>
    <n v="797"/>
    <s v="Hirzl Women's Soffft Flex Golf Glove"/>
    <n v="17.989999770000001"/>
    <n v="16.2799997318"/>
    <n v="5"/>
    <n v="4.5"/>
    <n v="89.94999885"/>
    <n v="85.44999885"/>
    <s v="TRANSFER"/>
    <s v="Non Cash Payment"/>
  </r>
  <r>
    <n v="36837"/>
    <d v="2016-06-21T00:00:00"/>
    <n v="3"/>
    <n v="4"/>
    <d v="2016-06-27T00:00:00"/>
    <n v="0"/>
    <s v="Standard Class"/>
    <s v="Other"/>
    <n v="37"/>
    <n v="7330"/>
    <n v="6"/>
    <s v="Outdoors"/>
    <x v="4"/>
    <s v="Chicago"/>
    <s v="Illinois"/>
    <n v="60653"/>
    <s v="United States"/>
    <s v="US Center "/>
    <n v="37"/>
    <s v="Electronics"/>
    <n v="825"/>
    <s v="Bridgestone e6 Straight Distance NFL Tennesse"/>
    <n v="31.989999770000001"/>
    <n v="23.973333102666668"/>
    <n v="5"/>
    <n v="14.399999619999999"/>
    <n v="159.94999885000001"/>
    <n v="145.54999923000003"/>
    <s v="TRANSFER"/>
    <s v="Non Cash Payment"/>
  </r>
  <r>
    <n v="37675"/>
    <d v="2016-03-07T00:00:00"/>
    <n v="2"/>
    <n v="4"/>
    <d v="2016-03-11T00:00:00"/>
    <n v="1"/>
    <s v="Standard Class"/>
    <s v="Other"/>
    <n v="41"/>
    <n v="2136"/>
    <n v="6"/>
    <s v="Outdoors"/>
    <x v="4"/>
    <s v="Waterbury"/>
    <s v="Connecticut"/>
    <n v="6708"/>
    <s v="United States"/>
    <s v="East of USA"/>
    <n v="41"/>
    <s v="Trade-In"/>
    <n v="926"/>
    <s v="Glove It Imperial Golf Towel"/>
    <n v="15.989999770000001"/>
    <n v="12.230249713200003"/>
    <n v="5"/>
    <n v="11.989999770000001"/>
    <n v="79.94999885"/>
    <n v="67.959999080000003"/>
    <s v="TRANSFER"/>
    <s v="Non Cash Payment"/>
  </r>
  <r>
    <n v="32536"/>
    <d v="2016-04-19T00:00:00"/>
    <n v="3"/>
    <n v="4"/>
    <d v="2016-04-25T00:00:00"/>
    <n v="0"/>
    <s v="Standard Class"/>
    <s v="Other"/>
    <n v="40"/>
    <n v="12333"/>
    <n v="6"/>
    <s v="Outdoors"/>
    <x v="4"/>
    <s v="Seattle"/>
    <s v="Washington"/>
    <n v="98105"/>
    <s v="United States"/>
    <s v="West of USA "/>
    <n v="40"/>
    <s v="Accessories"/>
    <n v="906"/>
    <s v="Team Golf Tennessee Volunteers Putter Grip"/>
    <n v="24.989999770000001"/>
    <n v="16.911999892000001"/>
    <n v="5"/>
    <n v="31.239999770000001"/>
    <n v="124.94999885"/>
    <n v="93.709999080000003"/>
    <s v="TRANSFER"/>
    <s v="Non Cash Payment"/>
  </r>
  <r>
    <n v="31336"/>
    <d v="2016-02-04T00:00:00"/>
    <n v="5"/>
    <n v="4"/>
    <d v="2016-02-10T00:00:00"/>
    <n v="0"/>
    <s v="Standard Class"/>
    <s v="Other"/>
    <n v="5"/>
    <n v="9554"/>
    <n v="2"/>
    <s v="Fitness"/>
    <x v="4"/>
    <s v="Houston"/>
    <s v="Texas"/>
    <n v="77041"/>
    <s v="United States"/>
    <s v="US Center "/>
    <n v="5"/>
    <s v="Lacrosse"/>
    <n v="93"/>
    <s v="Under Armour Men's Tech II T-Shirt"/>
    <n v="24.989999770000001"/>
    <n v="17.455999691500001"/>
    <n v="5"/>
    <n v="8.75"/>
    <n v="124.94999885"/>
    <n v="116.19999885"/>
    <s v="TRANSFER"/>
    <s v="Non Cash Payment"/>
  </r>
  <r>
    <n v="32846"/>
    <d v="2016-04-24T00:00:00"/>
    <n v="1"/>
    <n v="4"/>
    <d v="2016-04-28T00:00:00"/>
    <n v="0"/>
    <s v="Standard Class"/>
    <s v="Other"/>
    <n v="9"/>
    <n v="2062"/>
    <n v="3"/>
    <s v="Footwear"/>
    <x v="4"/>
    <s v="New York City"/>
    <s v="New York"/>
    <n v="10011"/>
    <s v="United States"/>
    <s v="East of USA"/>
    <n v="9"/>
    <s v="Cardio Equipment"/>
    <n v="191"/>
    <s v="Nike Men's Free 5.0+ Running Shoe"/>
    <n v="99.989997860000003"/>
    <n v="95.114003926871064"/>
    <n v="5"/>
    <n v="27.5"/>
    <n v="499.94998930000003"/>
    <n v="472.44998930000003"/>
    <s v="TRANSFER"/>
    <s v="Non Cash Payment"/>
  </r>
  <r>
    <n v="35083"/>
    <d v="2016-05-27T00:00:00"/>
    <n v="6"/>
    <n v="4"/>
    <d v="2016-06-02T00:00:00"/>
    <n v="0"/>
    <s v="Standard Class"/>
    <s v="Other"/>
    <n v="9"/>
    <n v="2518"/>
    <n v="3"/>
    <s v="Footwear"/>
    <x v="4"/>
    <s v="Los Angeles"/>
    <s v="California"/>
    <n v="90045"/>
    <s v="United States"/>
    <s v="West of USA "/>
    <n v="9"/>
    <s v="Cardio Equipment"/>
    <n v="191"/>
    <s v="Nike Men's Free 5.0+ Running Shoe"/>
    <n v="99.989997860000003"/>
    <n v="95.114003926871064"/>
    <n v="5"/>
    <n v="74.989997860000003"/>
    <n v="499.94998930000003"/>
    <n v="424.95999144000001"/>
    <s v="TRANSFER"/>
    <s v="Non Cash Payment"/>
  </r>
  <r>
    <n v="39036"/>
    <d v="2016-07-23T00:00:00"/>
    <n v="7"/>
    <n v="4"/>
    <d v="2016-07-28T00:00:00"/>
    <n v="0"/>
    <s v="Standard Class"/>
    <s v="Other"/>
    <n v="9"/>
    <n v="7007"/>
    <n v="3"/>
    <s v="Footwear"/>
    <x v="4"/>
    <s v="San Francisco"/>
    <s v="California"/>
    <n v="94110"/>
    <s v="United States"/>
    <s v="West of USA "/>
    <n v="9"/>
    <s v="Cardio Equipment"/>
    <n v="191"/>
    <s v="Nike Men's Free 5.0+ Running Shoe"/>
    <n v="99.989997860000003"/>
    <n v="95.114003926871064"/>
    <n v="5"/>
    <n v="124.98999790000001"/>
    <n v="499.94998930000003"/>
    <n v="374.95999140000004"/>
    <s v="TRANSFER"/>
    <s v="Non Cash Payment"/>
  </r>
  <r>
    <n v="37493"/>
    <d v="2016-01-07T00:00:00"/>
    <n v="5"/>
    <n v="4"/>
    <d v="2016-01-13T00:00:00"/>
    <n v="0"/>
    <s v="Standard Class"/>
    <s v="Other"/>
    <n v="17"/>
    <n v="11743"/>
    <n v="4"/>
    <s v="Apparel"/>
    <x v="4"/>
    <s v="Philadelphia"/>
    <s v="Pennsylvania"/>
    <n v="19143"/>
    <s v="United States"/>
    <s v="East of USA"/>
    <n v="17"/>
    <s v="Cleats"/>
    <n v="365"/>
    <s v="Perfect Fitness Perfect Rip Deck"/>
    <n v="59.990001679999999"/>
    <n v="54.488929209402009"/>
    <n v="5"/>
    <n v="9"/>
    <n v="299.9500084"/>
    <n v="290.9500084"/>
    <s v="TRANSFER"/>
    <s v="Non Cash Payment"/>
  </r>
  <r>
    <n v="33619"/>
    <d v="2016-05-05T00:00:00"/>
    <n v="5"/>
    <n v="4"/>
    <d v="2016-05-11T00:00:00"/>
    <n v="0"/>
    <s v="Standard Class"/>
    <s v="Other"/>
    <n v="17"/>
    <n v="5001"/>
    <n v="4"/>
    <s v="Apparel"/>
    <x v="4"/>
    <s v="Henderson"/>
    <s v="Kentucky"/>
    <n v="42420"/>
    <s v="United States"/>
    <s v="South of  USA "/>
    <n v="17"/>
    <s v="Cleats"/>
    <n v="365"/>
    <s v="Perfect Fitness Perfect Rip Deck"/>
    <n v="59.990001679999999"/>
    <n v="54.488929209402009"/>
    <n v="5"/>
    <n v="53.990001679999999"/>
    <n v="299.9500084"/>
    <n v="245.96000672"/>
    <s v="TRANSFER"/>
    <s v="Non Cash Payment"/>
  </r>
  <r>
    <n v="31797"/>
    <d v="2016-09-04T00:00:00"/>
    <n v="1"/>
    <n v="4"/>
    <d v="2016-09-08T00:00:00"/>
    <n v="0"/>
    <s v="Standard Class"/>
    <s v="Other"/>
    <n v="17"/>
    <n v="6162"/>
    <n v="4"/>
    <s v="Apparel"/>
    <x v="4"/>
    <s v="Parker"/>
    <s v="Colorado"/>
    <n v="80134"/>
    <s v="United States"/>
    <s v="West of USA "/>
    <n v="17"/>
    <s v="Cleats"/>
    <n v="365"/>
    <s v="Perfect Fitness Perfect Rip Deck"/>
    <n v="59.990001679999999"/>
    <n v="54.488929209402009"/>
    <n v="5"/>
    <n v="53.990001679999999"/>
    <n v="299.9500084"/>
    <n v="245.96000672"/>
    <s v="TRANSFER"/>
    <s v="Non Cash Payment"/>
  </r>
  <r>
    <n v="31797"/>
    <d v="2016-09-04T00:00:00"/>
    <n v="1"/>
    <n v="4"/>
    <d v="2016-09-08T00:00:00"/>
    <n v="0"/>
    <s v="Standard Class"/>
    <s v="Other"/>
    <n v="17"/>
    <n v="6162"/>
    <n v="4"/>
    <s v="Apparel"/>
    <x v="4"/>
    <s v="Parker"/>
    <s v="Colorado"/>
    <n v="80134"/>
    <s v="United States"/>
    <s v="West of USA "/>
    <n v="17"/>
    <s v="Cleats"/>
    <n v="365"/>
    <s v="Perfect Fitness Perfect Rip Deck"/>
    <n v="59.990001679999999"/>
    <n v="54.488929209402009"/>
    <n v="5"/>
    <n v="59.990001679999999"/>
    <n v="299.9500084"/>
    <n v="239.96000672"/>
    <s v="TRANSFER"/>
    <s v="Non Cash Payment"/>
  </r>
  <r>
    <n v="32594"/>
    <d v="2016-04-20T00:00:00"/>
    <n v="4"/>
    <n v="4"/>
    <d v="2016-04-26T00:00:00"/>
    <n v="0"/>
    <s v="Standard Class"/>
    <s v="Other"/>
    <n v="24"/>
    <n v="4045"/>
    <n v="5"/>
    <s v="Golf"/>
    <x v="4"/>
    <s v="Fairfield"/>
    <s v="California"/>
    <n v="94533"/>
    <s v="United States"/>
    <s v="West of USA "/>
    <n v="24"/>
    <s v="Women's Apparel"/>
    <n v="502"/>
    <s v="Nike Men's Dri-FIT Victory Golf Polo"/>
    <n v="50"/>
    <n v="43.678035218757444"/>
    <n v="5"/>
    <n v="22.5"/>
    <n v="250"/>
    <n v="227.5"/>
    <s v="TRANSFER"/>
    <s v="Non Cash Payment"/>
  </r>
  <r>
    <n v="34103"/>
    <d v="2016-12-05T00:00:00"/>
    <n v="2"/>
    <n v="4"/>
    <d v="2016-12-09T00:00:00"/>
    <n v="0"/>
    <s v="Standard Class"/>
    <s v="Other"/>
    <n v="24"/>
    <n v="2053"/>
    <n v="5"/>
    <s v="Golf"/>
    <x v="4"/>
    <s v="Seattle"/>
    <s v="Washington"/>
    <n v="98115"/>
    <s v="United States"/>
    <s v="West of USA "/>
    <n v="24"/>
    <s v="Women's Apparel"/>
    <n v="502"/>
    <s v="Nike Men's Dri-FIT Victory Golf Polo"/>
    <n v="50"/>
    <n v="43.678035218757444"/>
    <n v="5"/>
    <n v="32.5"/>
    <n v="250"/>
    <n v="217.5"/>
    <s v="TRANSFER"/>
    <s v="Non Cash Payment"/>
  </r>
  <r>
    <n v="37048"/>
    <d v="2016-06-24T00:00:00"/>
    <n v="6"/>
    <n v="4"/>
    <d v="2016-06-30T00:00:00"/>
    <n v="0"/>
    <s v="Standard Class"/>
    <s v="Other"/>
    <n v="24"/>
    <n v="4209"/>
    <n v="5"/>
    <s v="Golf"/>
    <x v="4"/>
    <s v="San Diego"/>
    <s v="California"/>
    <n v="92037"/>
    <s v="United States"/>
    <s v="West of USA "/>
    <n v="24"/>
    <s v="Women's Apparel"/>
    <n v="502"/>
    <s v="Nike Men's Dri-FIT Victory Golf Polo"/>
    <n v="50"/>
    <n v="43.678035218757444"/>
    <n v="5"/>
    <n v="42.5"/>
    <n v="250"/>
    <n v="207.5"/>
    <s v="TRANSFER"/>
    <s v="Non Cash Payment"/>
  </r>
  <r>
    <n v="36344"/>
    <d v="2016-06-14T00:00:00"/>
    <n v="3"/>
    <n v="4"/>
    <d v="2016-06-20T00:00:00"/>
    <n v="0"/>
    <s v="Standard Class"/>
    <s v="Other"/>
    <n v="37"/>
    <n v="11197"/>
    <n v="6"/>
    <s v="Outdoors"/>
    <x v="4"/>
    <s v="Los Angeles"/>
    <s v="California"/>
    <n v="90036"/>
    <s v="United States"/>
    <s v="West of USA "/>
    <n v="37"/>
    <s v="Electronics"/>
    <n v="825"/>
    <s v="Bridgestone e6 Straight Distance NFL Tennesse"/>
    <n v="31.989999770000001"/>
    <n v="23.973333102666668"/>
    <n v="5"/>
    <n v="25.590000150000002"/>
    <n v="159.94999885000001"/>
    <n v="134.35999870000001"/>
    <s v="TRANSFER"/>
    <s v="Non Cash Payment"/>
  </r>
  <r>
    <n v="31336"/>
    <d v="2016-02-04T00:00:00"/>
    <n v="5"/>
    <n v="4"/>
    <d v="2016-02-10T00:00:00"/>
    <n v="0"/>
    <s v="Standard Class"/>
    <s v="Other"/>
    <n v="37"/>
    <n v="9554"/>
    <n v="6"/>
    <s v="Outdoors"/>
    <x v="4"/>
    <s v="Houston"/>
    <s v="Texas"/>
    <n v="77041"/>
    <s v="United States"/>
    <s v="US Center "/>
    <n v="37"/>
    <s v="Electronics"/>
    <n v="822"/>
    <s v="Titleist Pro V1x High Numbers Golf Balls"/>
    <n v="47.990001679999999"/>
    <n v="41.802334851666664"/>
    <n v="5"/>
    <n v="47.990001679999999"/>
    <n v="239.9500084"/>
    <n v="191.96000672"/>
    <s v="TRANSFER"/>
    <s v="Non Cash Payment"/>
  </r>
  <r>
    <n v="36547"/>
    <d v="2016-06-17T00:00:00"/>
    <n v="6"/>
    <n v="4"/>
    <d v="2016-06-23T00:00:00"/>
    <n v="0"/>
    <s v="Standard Class"/>
    <s v="Other"/>
    <n v="17"/>
    <n v="6736"/>
    <n v="4"/>
    <s v="Apparel"/>
    <x v="4"/>
    <s v="Columbus"/>
    <s v="Georgia"/>
    <n v="31907"/>
    <s v="United States"/>
    <s v="South of  USA "/>
    <n v="17"/>
    <s v="Cleats"/>
    <n v="365"/>
    <s v="Perfect Fitness Perfect Rip Deck"/>
    <n v="59.990001679999999"/>
    <n v="54.488929209402009"/>
    <n v="2"/>
    <n v="10.80000019"/>
    <n v="119.98000336"/>
    <n v="109.18000316999999"/>
    <s v="TRANSFER"/>
    <s v="Non Cash Payment"/>
  </r>
  <r>
    <n v="33603"/>
    <d v="2016-05-05T00:00:00"/>
    <n v="5"/>
    <n v="4"/>
    <d v="2016-05-11T00:00:00"/>
    <n v="0"/>
    <s v="Standard Class"/>
    <s v="Other"/>
    <n v="17"/>
    <n v="552"/>
    <n v="4"/>
    <s v="Apparel"/>
    <x v="4"/>
    <s v="Houston"/>
    <s v="Texas"/>
    <n v="77041"/>
    <s v="United States"/>
    <s v="US Center "/>
    <n v="17"/>
    <s v="Cleats"/>
    <n v="365"/>
    <s v="Perfect Fitness Perfect Rip Deck"/>
    <n v="59.990001679999999"/>
    <n v="54.488929209402009"/>
    <n v="2"/>
    <n v="20.399999619999999"/>
    <n v="119.98000336"/>
    <n v="99.580003739999995"/>
    <s v="TRANSFER"/>
    <s v="Non Cash Payment"/>
  </r>
  <r>
    <n v="34577"/>
    <d v="2016-05-19T00:00:00"/>
    <n v="5"/>
    <n v="4"/>
    <d v="2016-05-25T00:00:00"/>
    <n v="0"/>
    <s v="Standard Class"/>
    <s v="Other"/>
    <n v="29"/>
    <n v="7733"/>
    <n v="5"/>
    <s v="Golf"/>
    <x v="4"/>
    <s v="Alexandria"/>
    <s v="Virginia"/>
    <n v="22304"/>
    <s v="United States"/>
    <s v="South of  USA "/>
    <n v="29"/>
    <s v="Shop By Sport"/>
    <n v="627"/>
    <s v="Under Armour Girls' Toddler Spine Surge Runni"/>
    <n v="39.990001679999999"/>
    <n v="34.198098313835338"/>
    <n v="2"/>
    <n v="2.4000000950000002"/>
    <n v="79.980003359999998"/>
    <n v="77.580003265000002"/>
    <s v="TRANSFER"/>
    <s v="Non Cash Payment"/>
  </r>
  <r>
    <n v="38950"/>
    <d v="2016-07-22T00:00:00"/>
    <n v="6"/>
    <n v="4"/>
    <d v="2016-07-28T00:00:00"/>
    <n v="0"/>
    <s v="Standard Class"/>
    <s v="Other"/>
    <n v="24"/>
    <n v="3424"/>
    <n v="5"/>
    <s v="Golf"/>
    <x v="4"/>
    <s v="Huntsville"/>
    <s v="Alabama"/>
    <n v="35810"/>
    <s v="United States"/>
    <s v="South of  USA "/>
    <n v="24"/>
    <s v="Women's Apparel"/>
    <n v="502"/>
    <s v="Nike Men's Dri-FIT Victory Golf Polo"/>
    <n v="50"/>
    <n v="43.678035218757444"/>
    <n v="2"/>
    <n v="15"/>
    <n v="100"/>
    <n v="85"/>
    <s v="TRANSFER"/>
    <s v="Non Cash Payment"/>
  </r>
  <r>
    <n v="38950"/>
    <d v="2016-07-22T00:00:00"/>
    <n v="6"/>
    <n v="4"/>
    <d v="2016-07-28T00:00:00"/>
    <n v="0"/>
    <s v="Standard Class"/>
    <s v="Other"/>
    <n v="24"/>
    <n v="3424"/>
    <n v="5"/>
    <s v="Golf"/>
    <x v="4"/>
    <s v="Huntsville"/>
    <s v="Alabama"/>
    <n v="35810"/>
    <s v="United States"/>
    <s v="South of  USA "/>
    <n v="24"/>
    <s v="Women's Apparel"/>
    <n v="502"/>
    <s v="Nike Men's Dri-FIT Victory Golf Polo"/>
    <n v="50"/>
    <n v="43.678035218757444"/>
    <n v="2"/>
    <n v="16"/>
    <n v="100"/>
    <n v="84"/>
    <s v="TRANSFER"/>
    <s v="Non Cash Payment"/>
  </r>
  <r>
    <n v="34742"/>
    <d v="2016-05-22T00:00:00"/>
    <n v="1"/>
    <n v="4"/>
    <d v="2016-05-26T00:00:00"/>
    <n v="0"/>
    <s v="Standard Class"/>
    <s v="Other"/>
    <n v="9"/>
    <n v="1263"/>
    <n v="3"/>
    <s v="Footwear"/>
    <x v="4"/>
    <s v="Newark"/>
    <s v="Delaware"/>
    <n v="19711"/>
    <s v="United States"/>
    <s v="East of USA"/>
    <n v="9"/>
    <s v="Cardio Equipment"/>
    <n v="191"/>
    <s v="Nike Men's Free 5.0+ Running Shoe"/>
    <n v="99.989997860000003"/>
    <n v="95.114003926871064"/>
    <n v="2"/>
    <n v="0"/>
    <n v="199.97999572000001"/>
    <n v="199.97999572000001"/>
    <s v="TRANSFER"/>
    <s v="Non Cash Payment"/>
  </r>
  <r>
    <n v="39471"/>
    <d v="2016-07-30T00:00:00"/>
    <n v="7"/>
    <n v="4"/>
    <d v="2016-08-04T00:00:00"/>
    <n v="0"/>
    <s v="Standard Class"/>
    <s v="Other"/>
    <n v="9"/>
    <n v="7347"/>
    <n v="3"/>
    <s v="Footwear"/>
    <x v="4"/>
    <s v="Los Angeles"/>
    <s v="California"/>
    <n v="90049"/>
    <s v="United States"/>
    <s v="West of USA "/>
    <n v="9"/>
    <s v="Cardio Equipment"/>
    <n v="191"/>
    <s v="Nike Men's Free 5.0+ Running Shoe"/>
    <n v="99.989997860000003"/>
    <n v="95.114003926871064"/>
    <n v="2"/>
    <n v="2"/>
    <n v="199.97999572000001"/>
    <n v="197.97999572000001"/>
    <s v="TRANSFER"/>
    <s v="Non Cash Payment"/>
  </r>
  <r>
    <n v="38916"/>
    <d v="2016-07-22T00:00:00"/>
    <n v="6"/>
    <n v="4"/>
    <d v="2016-07-28T00:00:00"/>
    <n v="0"/>
    <s v="Standard Class"/>
    <s v="Other"/>
    <n v="9"/>
    <n v="5271"/>
    <n v="3"/>
    <s v="Footwear"/>
    <x v="4"/>
    <s v="Los Angeles"/>
    <s v="California"/>
    <n v="90032"/>
    <s v="United States"/>
    <s v="West of USA "/>
    <n v="9"/>
    <s v="Cardio Equipment"/>
    <n v="191"/>
    <s v="Nike Men's Free 5.0+ Running Shoe"/>
    <n v="99.989997860000003"/>
    <n v="95.114003926871064"/>
    <n v="2"/>
    <n v="4"/>
    <n v="199.97999572000001"/>
    <n v="195.97999572000001"/>
    <s v="TRANSFER"/>
    <s v="Non Cash Payment"/>
  </r>
  <r>
    <n v="33006"/>
    <d v="2016-04-26T00:00:00"/>
    <n v="3"/>
    <n v="4"/>
    <d v="2016-05-02T00:00:00"/>
    <n v="0"/>
    <s v="Standard Class"/>
    <s v="Other"/>
    <n v="9"/>
    <n v="7707"/>
    <n v="3"/>
    <s v="Footwear"/>
    <x v="4"/>
    <s v="San Francisco"/>
    <s v="California"/>
    <n v="94122"/>
    <s v="United States"/>
    <s v="West of USA "/>
    <n v="9"/>
    <s v="Cardio Equipment"/>
    <n v="191"/>
    <s v="Nike Men's Free 5.0+ Running Shoe"/>
    <n v="99.989997860000003"/>
    <n v="95.114003926871064"/>
    <n v="2"/>
    <n v="4"/>
    <n v="199.97999572000001"/>
    <n v="195.97999572000001"/>
    <s v="TRANSFER"/>
    <s v="Non Cash Payment"/>
  </r>
  <r>
    <n v="33961"/>
    <d v="2016-10-05T00:00:00"/>
    <n v="4"/>
    <n v="4"/>
    <d v="2016-10-11T00:00:00"/>
    <n v="0"/>
    <s v="Standard Class"/>
    <s v="Other"/>
    <n v="12"/>
    <n v="12055"/>
    <n v="3"/>
    <s v="Footwear"/>
    <x v="4"/>
    <s v="Memphis"/>
    <s v="Tennessee"/>
    <n v="38109"/>
    <s v="United States"/>
    <s v="South of  USA "/>
    <n v="12"/>
    <s v="Boxing &amp; MMA"/>
    <n v="249"/>
    <s v="Under Armour Women's Micro G Skulpt Running S"/>
    <n v="54.97000122"/>
    <n v="38.635001181666667"/>
    <n v="2"/>
    <n v="5.5"/>
    <n v="109.94000244"/>
    <n v="104.44000244"/>
    <s v="TRANSFER"/>
    <s v="Non Cash Payment"/>
  </r>
  <r>
    <n v="37224"/>
    <d v="2016-06-27T00:00:00"/>
    <n v="2"/>
    <n v="4"/>
    <d v="2016-07-01T00:00:00"/>
    <n v="1"/>
    <s v="Standard Class"/>
    <s v="Other"/>
    <n v="9"/>
    <n v="10365"/>
    <n v="3"/>
    <s v="Footwear"/>
    <x v="4"/>
    <s v="Fayetteville"/>
    <s v="Arkansas"/>
    <n v="72701"/>
    <s v="United States"/>
    <s v="South of  USA "/>
    <n v="9"/>
    <s v="Cardio Equipment"/>
    <n v="191"/>
    <s v="Nike Men's Free 5.0+ Running Shoe"/>
    <n v="99.989997860000003"/>
    <n v="95.114003926871064"/>
    <n v="2"/>
    <n v="10"/>
    <n v="199.97999572000001"/>
    <n v="189.97999572000001"/>
    <s v="TRANSFER"/>
    <s v="Non Cash Payment"/>
  </r>
  <r>
    <n v="40578"/>
    <d v="2016-08-15T00:00:00"/>
    <n v="2"/>
    <n v="4"/>
    <d v="2016-08-19T00:00:00"/>
    <n v="0"/>
    <s v="Standard Class"/>
    <s v="Other"/>
    <n v="9"/>
    <n v="1618"/>
    <n v="3"/>
    <s v="Footwear"/>
    <x v="4"/>
    <s v="Richmond"/>
    <s v="Virginia"/>
    <n v="23223"/>
    <s v="United States"/>
    <s v="South of  USA "/>
    <n v="9"/>
    <s v="Cardio Equipment"/>
    <n v="191"/>
    <s v="Nike Men's Free 5.0+ Running Shoe"/>
    <n v="99.989997860000003"/>
    <n v="95.114003926871064"/>
    <n v="2"/>
    <n v="24"/>
    <n v="199.97999572000001"/>
    <n v="175.97999572000001"/>
    <s v="TRANSFER"/>
    <s v="Non Cash Payment"/>
  </r>
  <r>
    <n v="49076"/>
    <d v="2016-12-17T00:00:00"/>
    <n v="7"/>
    <n v="4"/>
    <d v="2016-12-22T00:00:00"/>
    <n v="0"/>
    <s v="Standard Class"/>
    <s v="Other"/>
    <n v="9"/>
    <n v="11573"/>
    <n v="3"/>
    <s v="Footwear"/>
    <x v="4"/>
    <s v="Ottawa"/>
    <s v="Ontario"/>
    <m/>
    <s v="Canada"/>
    <s v="Canada"/>
    <n v="9"/>
    <s v="Cardio Equipment"/>
    <n v="191"/>
    <s v="Nike Men's Free 5.0+ Running Shoe"/>
    <n v="99.989997860000003"/>
    <n v="95.114003926871064"/>
    <n v="2"/>
    <n v="26"/>
    <n v="199.97999572000001"/>
    <n v="173.97999572000001"/>
    <s v="TRANSFER"/>
    <s v="Non Cash Payment"/>
  </r>
  <r>
    <n v="33961"/>
    <d v="2016-10-05T00:00:00"/>
    <n v="4"/>
    <n v="4"/>
    <d v="2016-10-11T00:00:00"/>
    <n v="0"/>
    <s v="Standard Class"/>
    <s v="Other"/>
    <n v="17"/>
    <n v="12055"/>
    <n v="4"/>
    <s v="Apparel"/>
    <x v="4"/>
    <s v="Memphis"/>
    <s v="Tennessee"/>
    <n v="38109"/>
    <s v="United States"/>
    <s v="South of  USA "/>
    <n v="17"/>
    <s v="Cleats"/>
    <n v="365"/>
    <s v="Perfect Fitness Perfect Rip Deck"/>
    <n v="59.990001679999999"/>
    <n v="54.488929209402009"/>
    <n v="2"/>
    <n v="1.2000000479999999"/>
    <n v="119.98000336"/>
    <n v="118.78000331199999"/>
    <s v="TRANSFER"/>
    <s v="Non Cash Payment"/>
  </r>
  <r>
    <n v="38531"/>
    <d v="2016-07-16T00:00:00"/>
    <n v="7"/>
    <n v="4"/>
    <d v="2016-07-21T00:00:00"/>
    <n v="0"/>
    <s v="Standard Class"/>
    <s v="Other"/>
    <n v="17"/>
    <n v="1331"/>
    <n v="4"/>
    <s v="Apparel"/>
    <x v="4"/>
    <s v="New York City"/>
    <s v="New York"/>
    <n v="10011"/>
    <s v="United States"/>
    <s v="East of USA"/>
    <n v="17"/>
    <s v="Cleats"/>
    <n v="365"/>
    <s v="Perfect Fitness Perfect Rip Deck"/>
    <n v="59.990001679999999"/>
    <n v="54.488929209402009"/>
    <n v="2"/>
    <n v="2.4000000950000002"/>
    <n v="119.98000336"/>
    <n v="117.580003265"/>
    <s v="TRANSFER"/>
    <s v="Non Cash Payment"/>
  </r>
  <r>
    <n v="36454"/>
    <d v="2016-06-16T00:00:00"/>
    <n v="5"/>
    <n v="4"/>
    <d v="2016-06-22T00:00:00"/>
    <n v="1"/>
    <s v="Standard Class"/>
    <s v="Other"/>
    <n v="17"/>
    <n v="5097"/>
    <n v="4"/>
    <s v="Apparel"/>
    <x v="4"/>
    <s v="Chicago"/>
    <s v="Illinois"/>
    <n v="60653"/>
    <s v="United States"/>
    <s v="US Center "/>
    <n v="17"/>
    <s v="Cleats"/>
    <n v="365"/>
    <s v="Perfect Fitness Perfect Rip Deck"/>
    <n v="59.990001679999999"/>
    <n v="54.488929209402009"/>
    <n v="2"/>
    <n v="2.4000000950000002"/>
    <n v="119.98000336"/>
    <n v="117.580003265"/>
    <s v="TRANSFER"/>
    <s v="Non Cash Payment"/>
  </r>
  <r>
    <n v="40712"/>
    <d v="2016-08-17T00:00:00"/>
    <n v="4"/>
    <n v="4"/>
    <d v="2016-08-23T00:00:00"/>
    <n v="0"/>
    <s v="Standard Class"/>
    <s v="Other"/>
    <n v="17"/>
    <n v="7178"/>
    <n v="4"/>
    <s v="Apparel"/>
    <x v="4"/>
    <s v="Seattle"/>
    <s v="Washington"/>
    <n v="98115"/>
    <s v="United States"/>
    <s v="West of USA "/>
    <n v="17"/>
    <s v="Cleats"/>
    <n v="365"/>
    <s v="Perfect Fitness Perfect Rip Deck"/>
    <n v="59.990001679999999"/>
    <n v="54.488929209402009"/>
    <n v="2"/>
    <n v="2.4000000950000002"/>
    <n v="119.98000336"/>
    <n v="117.580003265"/>
    <s v="TRANSFER"/>
    <s v="Non Cash Payment"/>
  </r>
  <r>
    <n v="33045"/>
    <d v="2016-04-27T00:00:00"/>
    <n v="4"/>
    <n v="4"/>
    <d v="2016-05-03T00:00:00"/>
    <n v="1"/>
    <s v="Standard Class"/>
    <s v="Other"/>
    <n v="17"/>
    <n v="8404"/>
    <n v="4"/>
    <s v="Apparel"/>
    <x v="4"/>
    <s v="Houston"/>
    <s v="Texas"/>
    <n v="77095"/>
    <s v="United States"/>
    <s v="US Center "/>
    <n v="17"/>
    <s v="Cleats"/>
    <n v="365"/>
    <s v="Perfect Fitness Perfect Rip Deck"/>
    <n v="59.990001679999999"/>
    <n v="54.488929209402009"/>
    <n v="2"/>
    <n v="6"/>
    <n v="119.98000336"/>
    <n v="113.98000336"/>
    <s v="TRANSFER"/>
    <s v="Non Cash Payment"/>
  </r>
  <r>
    <n v="33537"/>
    <d v="2016-04-05T00:00:00"/>
    <n v="3"/>
    <n v="4"/>
    <d v="2016-04-11T00:00:00"/>
    <n v="0"/>
    <s v="Standard Class"/>
    <s v="Other"/>
    <n v="17"/>
    <n v="10518"/>
    <n v="4"/>
    <s v="Apparel"/>
    <x v="4"/>
    <s v="Los Angeles"/>
    <s v="California"/>
    <n v="90049"/>
    <s v="United States"/>
    <s v="West of USA "/>
    <n v="17"/>
    <s v="Cleats"/>
    <n v="365"/>
    <s v="Perfect Fitness Perfect Rip Deck"/>
    <n v="59.990001679999999"/>
    <n v="54.488929209402009"/>
    <n v="2"/>
    <n v="6"/>
    <n v="119.98000336"/>
    <n v="113.98000336"/>
    <s v="TRANSFER"/>
    <s v="Non Cash Payment"/>
  </r>
  <r>
    <n v="34845"/>
    <d v="2016-05-23T00:00:00"/>
    <n v="2"/>
    <n v="4"/>
    <d v="2016-05-27T00:00:00"/>
    <n v="1"/>
    <s v="Standard Class"/>
    <s v="Other"/>
    <n v="17"/>
    <n v="1342"/>
    <n v="4"/>
    <s v="Apparel"/>
    <x v="4"/>
    <s v="Richmond"/>
    <s v="Kentucky"/>
    <n v="40475"/>
    <s v="United States"/>
    <s v="South of  USA "/>
    <n v="17"/>
    <s v="Cleats"/>
    <n v="365"/>
    <s v="Perfect Fitness Perfect Rip Deck"/>
    <n v="59.990001679999999"/>
    <n v="54.488929209402009"/>
    <n v="2"/>
    <n v="14.399999619999999"/>
    <n v="119.98000336"/>
    <n v="105.58000374"/>
    <s v="TRANSFER"/>
    <s v="Non Cash Payment"/>
  </r>
  <r>
    <n v="34845"/>
    <d v="2016-05-23T00:00:00"/>
    <n v="2"/>
    <n v="4"/>
    <d v="2016-05-27T00:00:00"/>
    <n v="1"/>
    <s v="Standard Class"/>
    <s v="Other"/>
    <n v="17"/>
    <n v="1342"/>
    <n v="4"/>
    <s v="Apparel"/>
    <x v="4"/>
    <s v="Richmond"/>
    <s v="Kentucky"/>
    <n v="40475"/>
    <s v="United States"/>
    <s v="South of  USA "/>
    <n v="17"/>
    <s v="Cleats"/>
    <n v="365"/>
    <s v="Perfect Fitness Perfect Rip Deck"/>
    <n v="59.990001679999999"/>
    <n v="54.488929209402009"/>
    <n v="2"/>
    <n v="15.600000380000001"/>
    <n v="119.98000336"/>
    <n v="104.38000298"/>
    <s v="TRANSFER"/>
    <s v="Non Cash Payment"/>
  </r>
  <r>
    <n v="37471"/>
    <d v="2016-06-30T00:00:00"/>
    <n v="5"/>
    <n v="4"/>
    <d v="2016-07-06T00:00:00"/>
    <n v="0"/>
    <s v="Standard Class"/>
    <s v="Other"/>
    <n v="17"/>
    <n v="2511"/>
    <n v="4"/>
    <s v="Apparel"/>
    <x v="4"/>
    <s v="Springfield"/>
    <s v="Missouri"/>
    <n v="65807"/>
    <s v="United States"/>
    <s v="US Center "/>
    <n v="17"/>
    <s v="Cleats"/>
    <n v="365"/>
    <s v="Perfect Fitness Perfect Rip Deck"/>
    <n v="59.990001679999999"/>
    <n v="54.488929209402009"/>
    <n v="2"/>
    <n v="15.600000380000001"/>
    <n v="119.98000336"/>
    <n v="104.38000298"/>
    <s v="TRANSFER"/>
    <s v="Non Cash Payment"/>
  </r>
  <r>
    <n v="39471"/>
    <d v="2016-07-30T00:00:00"/>
    <n v="7"/>
    <n v="4"/>
    <d v="2016-08-04T00:00:00"/>
    <n v="0"/>
    <s v="Standard Class"/>
    <s v="Other"/>
    <n v="17"/>
    <n v="7347"/>
    <n v="4"/>
    <s v="Apparel"/>
    <x v="4"/>
    <s v="Los Angeles"/>
    <s v="California"/>
    <n v="90049"/>
    <s v="United States"/>
    <s v="West of USA "/>
    <n v="17"/>
    <s v="Cleats"/>
    <n v="365"/>
    <s v="Perfect Fitness Perfect Rip Deck"/>
    <n v="59.990001679999999"/>
    <n v="54.488929209402009"/>
    <n v="2"/>
    <n v="21.600000380000001"/>
    <n v="119.98000336"/>
    <n v="98.38000298"/>
    <s v="TRANSFER"/>
    <s v="Non Cash Payment"/>
  </r>
  <r>
    <n v="35549"/>
    <d v="2016-02-06T00:00:00"/>
    <n v="7"/>
    <n v="4"/>
    <d v="2016-02-11T00:00:00"/>
    <n v="1"/>
    <s v="Standard Class"/>
    <s v="Other"/>
    <n v="17"/>
    <n v="248"/>
    <n v="4"/>
    <s v="Apparel"/>
    <x v="4"/>
    <s v="Lakeland"/>
    <s v="Florida"/>
    <n v="33801"/>
    <s v="United States"/>
    <s v="South of  USA "/>
    <n v="17"/>
    <s v="Cleats"/>
    <n v="365"/>
    <s v="Perfect Fitness Perfect Rip Deck"/>
    <n v="59.990001679999999"/>
    <n v="54.488929209402009"/>
    <n v="2"/>
    <n v="30"/>
    <n v="119.98000336"/>
    <n v="89.980003359999998"/>
    <s v="TRANSFER"/>
    <s v="Non Cash Payment"/>
  </r>
  <r>
    <n v="31747"/>
    <d v="2016-08-04T00:00:00"/>
    <n v="5"/>
    <n v="4"/>
    <d v="2016-08-10T00:00:00"/>
    <n v="0"/>
    <s v="Standard Class"/>
    <s v="Other"/>
    <n v="24"/>
    <n v="5917"/>
    <n v="5"/>
    <s v="Golf"/>
    <x v="4"/>
    <s v="Auburn"/>
    <s v="New York"/>
    <n v="13021"/>
    <s v="United States"/>
    <s v="East of USA"/>
    <n v="24"/>
    <s v="Women's Apparel"/>
    <n v="502"/>
    <s v="Nike Men's Dri-FIT Victory Golf Polo"/>
    <n v="50"/>
    <n v="43.678035218757444"/>
    <n v="2"/>
    <n v="2"/>
    <n v="100"/>
    <n v="98"/>
    <s v="TRANSFER"/>
    <s v="Non Cash Payment"/>
  </r>
  <r>
    <n v="34932"/>
    <d v="2016-05-24T00:00:00"/>
    <n v="3"/>
    <n v="4"/>
    <d v="2016-05-30T00:00:00"/>
    <n v="0"/>
    <s v="Standard Class"/>
    <s v="Other"/>
    <n v="24"/>
    <n v="10983"/>
    <n v="5"/>
    <s v="Golf"/>
    <x v="4"/>
    <s v="Springfield"/>
    <s v="Ohio"/>
    <n v="45503"/>
    <s v="United States"/>
    <s v="East of USA"/>
    <n v="24"/>
    <s v="Women's Apparel"/>
    <n v="502"/>
    <s v="Nike Men's Dri-FIT Victory Golf Polo"/>
    <n v="50"/>
    <n v="43.678035218757444"/>
    <n v="2"/>
    <n v="3"/>
    <n v="100"/>
    <n v="97"/>
    <s v="TRANSFER"/>
    <s v="Non Cash Payment"/>
  </r>
  <r>
    <n v="38767"/>
    <d v="2016-07-19T00:00:00"/>
    <n v="3"/>
    <n v="4"/>
    <d v="2016-07-25T00:00:00"/>
    <n v="0"/>
    <s v="Standard Class"/>
    <s v="Other"/>
    <n v="24"/>
    <n v="11114"/>
    <n v="5"/>
    <s v="Golf"/>
    <x v="4"/>
    <s v="Philadelphia"/>
    <s v="Pennsylvania"/>
    <n v="19143"/>
    <s v="United States"/>
    <s v="East of USA"/>
    <n v="24"/>
    <s v="Women's Apparel"/>
    <n v="502"/>
    <s v="Nike Men's Dri-FIT Victory Golf Polo"/>
    <n v="50"/>
    <n v="43.678035218757444"/>
    <n v="2"/>
    <n v="3"/>
    <n v="100"/>
    <n v="97"/>
    <s v="TRANSFER"/>
    <s v="Non Cash Payment"/>
  </r>
  <r>
    <n v="39141"/>
    <d v="2016-07-25T00:00:00"/>
    <n v="2"/>
    <n v="4"/>
    <d v="2016-07-29T00:00:00"/>
    <n v="0"/>
    <s v="Standard Class"/>
    <s v="Other"/>
    <n v="26"/>
    <n v="5902"/>
    <n v="5"/>
    <s v="Golf"/>
    <x v="4"/>
    <s v="Pharr"/>
    <s v="Texas"/>
    <n v="78577"/>
    <s v="United States"/>
    <s v="US Center "/>
    <n v="26"/>
    <s v="Girls' Apparel"/>
    <n v="567"/>
    <s v="adidas Men's Germany Black Crest Away Tee"/>
    <n v="25"/>
    <n v="17.922466723766668"/>
    <n v="2"/>
    <n v="2"/>
    <n v="50"/>
    <n v="48"/>
    <s v="TRANSFER"/>
    <s v="Non Cash Payment"/>
  </r>
  <r>
    <n v="35199"/>
    <d v="2016-05-28T00:00:00"/>
    <n v="7"/>
    <n v="4"/>
    <d v="2016-06-02T00:00:00"/>
    <n v="1"/>
    <s v="Standard Class"/>
    <s v="Other"/>
    <n v="24"/>
    <n v="11930"/>
    <n v="5"/>
    <s v="Golf"/>
    <x v="4"/>
    <s v="Los Angeles"/>
    <s v="California"/>
    <n v="90045"/>
    <s v="United States"/>
    <s v="West of USA "/>
    <n v="24"/>
    <s v="Women's Apparel"/>
    <n v="502"/>
    <s v="Nike Men's Dri-FIT Victory Golf Polo"/>
    <n v="50"/>
    <n v="43.678035218757444"/>
    <n v="2"/>
    <n v="4"/>
    <n v="100"/>
    <n v="96"/>
    <s v="TRANSFER"/>
    <s v="Non Cash Payment"/>
  </r>
  <r>
    <n v="34672"/>
    <d v="2016-05-21T00:00:00"/>
    <n v="7"/>
    <n v="4"/>
    <d v="2016-05-26T00:00:00"/>
    <n v="0"/>
    <s v="Standard Class"/>
    <s v="Other"/>
    <n v="24"/>
    <n v="1219"/>
    <n v="5"/>
    <s v="Golf"/>
    <x v="4"/>
    <s v="Hempstead"/>
    <s v="New York"/>
    <n v="11550"/>
    <s v="United States"/>
    <s v="East of USA"/>
    <n v="24"/>
    <s v="Women's Apparel"/>
    <n v="502"/>
    <s v="Nike Men's Dri-FIT Victory Golf Polo"/>
    <n v="50"/>
    <n v="43.678035218757444"/>
    <n v="2"/>
    <n v="7"/>
    <n v="100"/>
    <n v="93"/>
    <s v="TRANSFER"/>
    <s v="Non Cash Payment"/>
  </r>
  <r>
    <n v="37430"/>
    <d v="2016-06-30T00:00:00"/>
    <n v="5"/>
    <n v="4"/>
    <d v="2016-07-06T00:00:00"/>
    <n v="1"/>
    <s v="Standard Class"/>
    <s v="Other"/>
    <n v="29"/>
    <n v="4269"/>
    <n v="5"/>
    <s v="Golf"/>
    <x v="4"/>
    <s v="Los Angeles"/>
    <s v="California"/>
    <n v="90045"/>
    <s v="United States"/>
    <s v="West of USA "/>
    <n v="29"/>
    <s v="Shop By Sport"/>
    <n v="642"/>
    <s v="Columbia Men's PFG Anchor Tough T-Shirt"/>
    <n v="30"/>
    <n v="37.315110652333338"/>
    <n v="2"/>
    <n v="4.1999998090000004"/>
    <n v="60"/>
    <n v="55.800000191000002"/>
    <s v="TRANSFER"/>
    <s v="Non Cash Payment"/>
  </r>
  <r>
    <n v="34839"/>
    <d v="2016-05-23T00:00:00"/>
    <n v="2"/>
    <n v="4"/>
    <d v="2016-05-27T00:00:00"/>
    <n v="1"/>
    <s v="Standard Class"/>
    <s v="Other"/>
    <n v="24"/>
    <n v="6725"/>
    <n v="5"/>
    <s v="Golf"/>
    <x v="4"/>
    <s v="Columbus"/>
    <s v="Ohio"/>
    <n v="43229"/>
    <s v="United States"/>
    <s v="East of USA"/>
    <n v="24"/>
    <s v="Women's Apparel"/>
    <n v="502"/>
    <s v="Nike Men's Dri-FIT Victory Golf Polo"/>
    <n v="50"/>
    <n v="43.678035218757444"/>
    <n v="2"/>
    <n v="10"/>
    <n v="100"/>
    <n v="90"/>
    <s v="TRANSFER"/>
    <s v="Non Cash Payment"/>
  </r>
  <r>
    <n v="38296"/>
    <d v="2016-07-13T00:00:00"/>
    <n v="4"/>
    <n v="4"/>
    <d v="2016-07-19T00:00:00"/>
    <n v="0"/>
    <s v="Standard Class"/>
    <s v="Other"/>
    <n v="24"/>
    <n v="5054"/>
    <n v="5"/>
    <s v="Golf"/>
    <x v="4"/>
    <s v="Louisville"/>
    <s v="Kentucky"/>
    <n v="40214"/>
    <s v="United States"/>
    <s v="South of  USA "/>
    <n v="24"/>
    <s v="Women's Apparel"/>
    <n v="502"/>
    <s v="Nike Men's Dri-FIT Victory Golf Polo"/>
    <n v="50"/>
    <n v="43.678035218757444"/>
    <n v="2"/>
    <n v="12"/>
    <n v="100"/>
    <n v="88"/>
    <s v="TRANSFER"/>
    <s v="Non Cash Payment"/>
  </r>
  <r>
    <n v="35868"/>
    <d v="2016-07-06T00:00:00"/>
    <n v="4"/>
    <n v="4"/>
    <d v="2016-07-12T00:00:00"/>
    <n v="0"/>
    <s v="Standard Class"/>
    <s v="Other"/>
    <n v="24"/>
    <n v="10648"/>
    <n v="5"/>
    <s v="Golf"/>
    <x v="4"/>
    <s v="Wichita"/>
    <s v="Kansas"/>
    <n v="67212"/>
    <s v="United States"/>
    <s v="US Center "/>
    <n v="24"/>
    <s v="Women's Apparel"/>
    <n v="502"/>
    <s v="Nike Men's Dri-FIT Victory Golf Polo"/>
    <n v="50"/>
    <n v="43.678035218757444"/>
    <n v="2"/>
    <n v="12"/>
    <n v="100"/>
    <n v="88"/>
    <s v="TRANSFER"/>
    <s v="Non Cash Payment"/>
  </r>
  <r>
    <n v="38004"/>
    <d v="2016-08-07T00:00:00"/>
    <n v="1"/>
    <n v="4"/>
    <d v="2016-08-11T00:00:00"/>
    <n v="1"/>
    <s v="Standard Class"/>
    <s v="Other"/>
    <n v="29"/>
    <n v="4986"/>
    <n v="5"/>
    <s v="Golf"/>
    <x v="4"/>
    <s v="Baltimore"/>
    <s v="Maryland"/>
    <n v="21215"/>
    <s v="United States"/>
    <s v="East of USA"/>
    <n v="29"/>
    <s v="Shop By Sport"/>
    <n v="627"/>
    <s v="Under Armour Girls' Toddler Spine Surge Runni"/>
    <n v="39.990001679999999"/>
    <n v="34.198098313835338"/>
    <n v="2"/>
    <n v="12"/>
    <n v="79.980003359999998"/>
    <n v="67.980003359999998"/>
    <s v="TRANSFER"/>
    <s v="Non Cash Payment"/>
  </r>
  <r>
    <n v="40064"/>
    <d v="2016-07-08T00:00:00"/>
    <n v="6"/>
    <n v="4"/>
    <d v="2016-07-14T00:00:00"/>
    <n v="1"/>
    <s v="Standard Class"/>
    <s v="Other"/>
    <n v="24"/>
    <n v="6708"/>
    <n v="5"/>
    <s v="Golf"/>
    <x v="4"/>
    <s v="Fort Worth"/>
    <s v="Texas"/>
    <n v="76106"/>
    <s v="United States"/>
    <s v="US Center "/>
    <n v="24"/>
    <s v="Women's Apparel"/>
    <n v="502"/>
    <s v="Nike Men's Dri-FIT Victory Golf Polo"/>
    <n v="50"/>
    <n v="43.678035218757444"/>
    <n v="2"/>
    <n v="15"/>
    <n v="100"/>
    <n v="85"/>
    <s v="TRANSFER"/>
    <s v="Non Cash Payment"/>
  </r>
  <r>
    <n v="45993"/>
    <d v="2016-02-11T00:00:00"/>
    <n v="5"/>
    <n v="4"/>
    <d v="2016-02-17T00:00:00"/>
    <n v="0"/>
    <s v="Standard Class"/>
    <s v="Other"/>
    <n v="24"/>
    <n v="6872"/>
    <n v="5"/>
    <s v="Golf"/>
    <x v="4"/>
    <s v="Calgary"/>
    <s v="Alberta"/>
    <m/>
    <s v="Canada"/>
    <s v="Canada"/>
    <n v="24"/>
    <s v="Women's Apparel"/>
    <n v="502"/>
    <s v="Nike Men's Dri-FIT Victory Golf Polo"/>
    <n v="50"/>
    <n v="43.678035218757444"/>
    <n v="2"/>
    <n v="18"/>
    <n v="100"/>
    <n v="82"/>
    <s v="TRANSFER"/>
    <s v="Non Cash Payment"/>
  </r>
  <r>
    <n v="32184"/>
    <d v="2016-04-14T00:00:00"/>
    <n v="5"/>
    <n v="4"/>
    <d v="2016-04-20T00:00:00"/>
    <n v="1"/>
    <s v="Standard Class"/>
    <s v="Other"/>
    <n v="29"/>
    <n v="11170"/>
    <n v="5"/>
    <s v="Golf"/>
    <x v="4"/>
    <s v="Columbia"/>
    <s v="Maryland"/>
    <n v="21044"/>
    <s v="United States"/>
    <s v="East of USA"/>
    <n v="29"/>
    <s v="Shop By Sport"/>
    <n v="627"/>
    <s v="Under Armour Girls' Toddler Spine Surge Runni"/>
    <n v="39.990001679999999"/>
    <n v="34.198098313835338"/>
    <n v="2"/>
    <n v="14.399999619999999"/>
    <n v="79.980003359999998"/>
    <n v="65.580003739999995"/>
    <s v="TRANSFER"/>
    <s v="Non Cash Payment"/>
  </r>
  <r>
    <n v="38423"/>
    <d v="2016-07-14T00:00:00"/>
    <n v="5"/>
    <n v="4"/>
    <d v="2016-07-20T00:00:00"/>
    <n v="0"/>
    <s v="Standard Class"/>
    <s v="Other"/>
    <n v="29"/>
    <n v="289"/>
    <n v="5"/>
    <s v="Golf"/>
    <x v="4"/>
    <s v="Atlanta"/>
    <s v="Georgia"/>
    <n v="30318"/>
    <s v="United States"/>
    <s v="South of  USA "/>
    <n v="29"/>
    <s v="Shop By Sport"/>
    <n v="627"/>
    <s v="Under Armour Girls' Toddler Spine Surge Runni"/>
    <n v="39.990001679999999"/>
    <n v="34.198098313835338"/>
    <n v="2"/>
    <n v="20"/>
    <n v="79.980003359999998"/>
    <n v="59.980003359999998"/>
    <s v="TRANSFER"/>
    <s v="Non Cash Payment"/>
  </r>
  <r>
    <n v="39455"/>
    <d v="2016-07-29T00:00:00"/>
    <n v="6"/>
    <n v="4"/>
    <d v="2016-08-04T00:00:00"/>
    <n v="1"/>
    <s v="Standard Class"/>
    <s v="Other"/>
    <n v="37"/>
    <n v="4707"/>
    <n v="6"/>
    <s v="Outdoors"/>
    <x v="4"/>
    <s v="Odessa"/>
    <s v="Texas"/>
    <n v="79762"/>
    <s v="United States"/>
    <s v="US Center "/>
    <n v="37"/>
    <s v="Electronics"/>
    <n v="818"/>
    <s v="Titleist Pro V1x Golf Balls"/>
    <n v="47.990001679999999"/>
    <n v="51.274287170714288"/>
    <n v="2"/>
    <n v="3.8399999139999998"/>
    <n v="95.980003359999998"/>
    <n v="92.140003445999994"/>
    <s v="TRANSFER"/>
    <s v="Non Cash Payment"/>
  </r>
  <r>
    <n v="38920"/>
    <d v="2016-07-22T00:00:00"/>
    <n v="6"/>
    <n v="4"/>
    <d v="2016-07-28T00:00:00"/>
    <n v="1"/>
    <s v="Standard Class"/>
    <s v="Other"/>
    <n v="37"/>
    <n v="3085"/>
    <n v="6"/>
    <s v="Outdoors"/>
    <x v="4"/>
    <s v="Newark"/>
    <s v="Delaware"/>
    <n v="19711"/>
    <s v="United States"/>
    <s v="East of USA"/>
    <n v="37"/>
    <s v="Electronics"/>
    <n v="822"/>
    <s v="Titleist Pro V1x High Numbers Golf Balls"/>
    <n v="47.990001679999999"/>
    <n v="41.802334851666664"/>
    <n v="2"/>
    <n v="4.8000001909999996"/>
    <n v="95.980003359999998"/>
    <n v="91.180003169000003"/>
    <s v="TRANSFER"/>
    <s v="Non Cash Payment"/>
  </r>
  <r>
    <n v="38129"/>
    <d v="2016-10-07T00:00:00"/>
    <n v="6"/>
    <n v="4"/>
    <d v="2016-10-13T00:00:00"/>
    <n v="1"/>
    <s v="Standard Class"/>
    <s v="Other"/>
    <n v="40"/>
    <n v="2319"/>
    <n v="6"/>
    <s v="Outdoors"/>
    <x v="4"/>
    <s v="Chicago"/>
    <s v="Illinois"/>
    <n v="60610"/>
    <s v="United States"/>
    <s v="US Center "/>
    <n v="40"/>
    <s v="Accessories"/>
    <n v="897"/>
    <s v="Team Golf New England Patriots Putter Grip"/>
    <n v="24.989999770000001"/>
    <n v="31.600000078500003"/>
    <n v="2"/>
    <n v="2.75"/>
    <n v="49.979999540000001"/>
    <n v="47.229999540000001"/>
    <s v="TRANSFER"/>
    <s v="Non Cash Payment"/>
  </r>
  <r>
    <n v="31476"/>
    <d v="2016-04-04T00:00:00"/>
    <n v="2"/>
    <n v="4"/>
    <d v="2016-04-08T00:00:00"/>
    <n v="0"/>
    <s v="Standard Class"/>
    <s v="Other"/>
    <n v="13"/>
    <n v="3302"/>
    <n v="3"/>
    <s v="Footwear"/>
    <x v="4"/>
    <s v="New York City"/>
    <s v="New York"/>
    <n v="10009"/>
    <s v="United States"/>
    <s v="East of USA"/>
    <n v="13"/>
    <s v="Electronics"/>
    <n v="278"/>
    <s v="Under Armour Men's Compression EV SL Slide"/>
    <n v="44.990001679999999"/>
    <n v="31.547668386333335"/>
    <n v="2"/>
    <n v="4.5"/>
    <n v="89.980003359999998"/>
    <n v="85.480003359999998"/>
    <s v="TRANSFER"/>
    <s v="Non Cash Payment"/>
  </r>
  <r>
    <n v="33744"/>
    <d v="2016-07-05T00:00:00"/>
    <n v="3"/>
    <n v="4"/>
    <d v="2016-07-11T00:00:00"/>
    <n v="1"/>
    <s v="Standard Class"/>
    <s v="Other"/>
    <n v="9"/>
    <n v="3815"/>
    <n v="3"/>
    <s v="Footwear"/>
    <x v="4"/>
    <s v="Philadelphia"/>
    <s v="Pennsylvania"/>
    <n v="19143"/>
    <s v="United States"/>
    <s v="East of USA"/>
    <n v="9"/>
    <s v="Cardio Equipment"/>
    <n v="172"/>
    <s v="Nike Women's Tempo Shorts"/>
    <n v="30"/>
    <n v="34.094166694333332"/>
    <n v="2"/>
    <n v="4.1999998090000004"/>
    <n v="60"/>
    <n v="55.800000191000002"/>
    <s v="TRANSFER"/>
    <s v="Non Cash Payment"/>
  </r>
  <r>
    <n v="38866"/>
    <d v="2016-07-21T00:00:00"/>
    <n v="5"/>
    <n v="4"/>
    <d v="2016-07-27T00:00:00"/>
    <n v="0"/>
    <s v="Standard Class"/>
    <s v="Other"/>
    <n v="9"/>
    <n v="10226"/>
    <n v="3"/>
    <s v="Footwear"/>
    <x v="4"/>
    <s v="Los Angeles"/>
    <s v="California"/>
    <n v="90045"/>
    <s v="United States"/>
    <s v="West of USA "/>
    <n v="9"/>
    <s v="Cardio Equipment"/>
    <n v="191"/>
    <s v="Nike Men's Free 5.0+ Running Shoe"/>
    <n v="99.989997860000003"/>
    <n v="95.114003926871064"/>
    <n v="2"/>
    <n v="14"/>
    <n v="199.97999572000001"/>
    <n v="185.97999572000001"/>
    <s v="TRANSFER"/>
    <s v="Non Cash Payment"/>
  </r>
  <r>
    <n v="36757"/>
    <d v="2016-06-20T00:00:00"/>
    <n v="2"/>
    <n v="4"/>
    <d v="2016-06-24T00:00:00"/>
    <n v="0"/>
    <s v="Standard Class"/>
    <s v="Other"/>
    <n v="11"/>
    <n v="2456"/>
    <n v="3"/>
    <s v="Footwear"/>
    <x v="4"/>
    <s v="Asheville"/>
    <s v="North Carolina"/>
    <n v="28806"/>
    <s v="United States"/>
    <s v="South of  USA "/>
    <n v="11"/>
    <s v="Fitness Accessories"/>
    <n v="235"/>
    <s v="Under Armour Hustle Storm Medium Duffle Bag"/>
    <n v="34.990001679999999"/>
    <n v="25.521801568600001"/>
    <n v="2"/>
    <n v="7"/>
    <n v="69.980003359999998"/>
    <n v="62.980003359999998"/>
    <s v="TRANSFER"/>
    <s v="Non Cash Payment"/>
  </r>
  <r>
    <n v="32695"/>
    <d v="2016-04-22T00:00:00"/>
    <n v="6"/>
    <n v="4"/>
    <d v="2016-04-28T00:00:00"/>
    <n v="1"/>
    <s v="Standard Class"/>
    <s v="Other"/>
    <n v="9"/>
    <n v="4477"/>
    <n v="3"/>
    <s v="Footwear"/>
    <x v="4"/>
    <s v="New York City"/>
    <s v="New York"/>
    <n v="10035"/>
    <s v="United States"/>
    <s v="East of USA"/>
    <n v="9"/>
    <s v="Cardio Equipment"/>
    <n v="191"/>
    <s v="Nike Men's Free 5.0+ Running Shoe"/>
    <n v="99.989997860000003"/>
    <n v="95.114003926871064"/>
    <n v="2"/>
    <n v="30"/>
    <n v="199.97999572000001"/>
    <n v="169.97999572000001"/>
    <s v="TRANSFER"/>
    <s v="Non Cash Payment"/>
  </r>
  <r>
    <n v="36352"/>
    <d v="2016-06-14T00:00:00"/>
    <n v="3"/>
    <n v="4"/>
    <d v="2016-06-20T00:00:00"/>
    <n v="0"/>
    <s v="Standard Class"/>
    <s v="Other"/>
    <n v="13"/>
    <n v="4427"/>
    <n v="3"/>
    <s v="Footwear"/>
    <x v="4"/>
    <s v="Dallas"/>
    <s v="Texas"/>
    <n v="75217"/>
    <s v="United States"/>
    <s v="US Center "/>
    <n v="13"/>
    <s v="Electronics"/>
    <n v="282"/>
    <s v="Under Armour Women's Ignite PIP VI Slide"/>
    <n v="31.989999770000001"/>
    <n v="27.763856872771434"/>
    <n v="2"/>
    <n v="9.6000003809999992"/>
    <n v="63.979999540000001"/>
    <n v="54.379999159"/>
    <s v="TRANSFER"/>
    <s v="Non Cash Payment"/>
  </r>
  <r>
    <n v="36093"/>
    <d v="2016-10-06T00:00:00"/>
    <n v="5"/>
    <n v="4"/>
    <d v="2016-10-12T00:00:00"/>
    <n v="0"/>
    <s v="Standard Class"/>
    <s v="Other"/>
    <n v="9"/>
    <n v="3628"/>
    <n v="3"/>
    <s v="Footwear"/>
    <x v="4"/>
    <s v="Jacksonville"/>
    <s v="Florida"/>
    <n v="32216"/>
    <s v="United States"/>
    <s v="South of  USA "/>
    <n v="9"/>
    <s v="Cardio Equipment"/>
    <n v="191"/>
    <s v="Nike Men's Free 5.0+ Running Shoe"/>
    <n v="99.989997860000003"/>
    <n v="95.114003926871064"/>
    <n v="2"/>
    <n v="50"/>
    <n v="199.97999572000001"/>
    <n v="149.97999572000001"/>
    <s v="TRANSFER"/>
    <s v="Non Cash Payment"/>
  </r>
  <r>
    <n v="39307"/>
    <d v="2016-07-27T00:00:00"/>
    <n v="4"/>
    <n v="4"/>
    <d v="2016-08-02T00:00:00"/>
    <n v="0"/>
    <s v="Standard Class"/>
    <s v="Other"/>
    <n v="17"/>
    <n v="3029"/>
    <n v="4"/>
    <s v="Apparel"/>
    <x v="4"/>
    <s v="Philadelphia"/>
    <s v="Pennsylvania"/>
    <n v="19134"/>
    <s v="United States"/>
    <s v="East of USA"/>
    <n v="17"/>
    <s v="Cleats"/>
    <n v="365"/>
    <s v="Perfect Fitness Perfect Rip Deck"/>
    <n v="59.990001679999999"/>
    <n v="54.488929209402009"/>
    <n v="2"/>
    <n v="10.80000019"/>
    <n v="119.98000336"/>
    <n v="109.18000316999999"/>
    <s v="TRANSFER"/>
    <s v="Non Cash Payment"/>
  </r>
  <r>
    <n v="35120"/>
    <d v="2016-05-27T00:00:00"/>
    <n v="6"/>
    <n v="4"/>
    <d v="2016-06-02T00:00:00"/>
    <n v="1"/>
    <s v="Standard Class"/>
    <s v="Other"/>
    <n v="17"/>
    <n v="11791"/>
    <n v="4"/>
    <s v="Apparel"/>
    <x v="4"/>
    <s v="New York City"/>
    <s v="New York"/>
    <n v="10011"/>
    <s v="United States"/>
    <s v="East of USA"/>
    <n v="17"/>
    <s v="Cleats"/>
    <n v="365"/>
    <s v="Perfect Fitness Perfect Rip Deck"/>
    <n v="59.990001679999999"/>
    <n v="54.488929209402009"/>
    <n v="2"/>
    <n v="10.80000019"/>
    <n v="119.98000336"/>
    <n v="109.18000316999999"/>
    <s v="TRANSFER"/>
    <s v="Non Cash Payment"/>
  </r>
  <r>
    <n v="31794"/>
    <d v="2016-09-04T00:00:00"/>
    <n v="1"/>
    <n v="4"/>
    <d v="2016-09-08T00:00:00"/>
    <n v="1"/>
    <s v="Standard Class"/>
    <s v="Other"/>
    <n v="17"/>
    <n v="5935"/>
    <n v="4"/>
    <s v="Apparel"/>
    <x v="4"/>
    <s v="Costa Mesa"/>
    <s v="California"/>
    <n v="92627"/>
    <s v="United States"/>
    <s v="West of USA "/>
    <n v="17"/>
    <s v="Cleats"/>
    <n v="365"/>
    <s v="Perfect Fitness Perfect Rip Deck"/>
    <n v="59.990001679999999"/>
    <n v="54.488929209402009"/>
    <n v="2"/>
    <n v="12"/>
    <n v="119.98000336"/>
    <n v="107.98000336"/>
    <s v="TRANSFER"/>
    <s v="Non Cash Payment"/>
  </r>
  <r>
    <n v="45882"/>
    <d v="2016-10-31T00:00:00"/>
    <n v="2"/>
    <n v="4"/>
    <d v="2016-11-04T00:00:00"/>
    <n v="0"/>
    <s v="Standard Class"/>
    <s v="Other"/>
    <n v="17"/>
    <n v="12381"/>
    <n v="4"/>
    <s v="Apparel"/>
    <x v="4"/>
    <s v="Saanich"/>
    <s v="British Columbia"/>
    <m/>
    <s v="Canada"/>
    <s v="Canada"/>
    <n v="17"/>
    <s v="Cleats"/>
    <n v="365"/>
    <s v="Perfect Fitness Perfect Rip Deck"/>
    <n v="59.990001679999999"/>
    <n v="54.488929209402009"/>
    <n v="2"/>
    <n v="14.399999619999999"/>
    <n v="119.98000336"/>
    <n v="105.58000374"/>
    <s v="TRANSFER"/>
    <s v="Non Cash Payment"/>
  </r>
  <r>
    <n v="36996"/>
    <d v="2016-06-24T00:00:00"/>
    <n v="6"/>
    <n v="4"/>
    <d v="2016-06-30T00:00:00"/>
    <n v="0"/>
    <s v="Standard Class"/>
    <s v="Other"/>
    <n v="17"/>
    <n v="6227"/>
    <n v="4"/>
    <s v="Apparel"/>
    <x v="4"/>
    <s v="San Francisco"/>
    <s v="California"/>
    <n v="94109"/>
    <s v="United States"/>
    <s v="West of USA "/>
    <n v="17"/>
    <s v="Cleats"/>
    <n v="365"/>
    <s v="Perfect Fitness Perfect Rip Deck"/>
    <n v="59.990001679999999"/>
    <n v="54.488929209402009"/>
    <n v="2"/>
    <n v="18"/>
    <n v="119.98000336"/>
    <n v="101.98000336"/>
    <s v="TRANSFER"/>
    <s v="Non Cash Payment"/>
  </r>
  <r>
    <n v="36297"/>
    <d v="2016-06-13T00:00:00"/>
    <n v="2"/>
    <n v="4"/>
    <d v="2016-06-17T00:00:00"/>
    <n v="0"/>
    <s v="Standard Class"/>
    <s v="Other"/>
    <n v="17"/>
    <n v="1899"/>
    <n v="4"/>
    <s v="Apparel"/>
    <x v="4"/>
    <s v="Los Angeles"/>
    <s v="California"/>
    <n v="90004"/>
    <s v="United States"/>
    <s v="West of USA "/>
    <n v="17"/>
    <s v="Cleats"/>
    <n v="365"/>
    <s v="Perfect Fitness Perfect Rip Deck"/>
    <n v="59.990001679999999"/>
    <n v="54.488929209402009"/>
    <n v="2"/>
    <n v="20.399999619999999"/>
    <n v="119.98000336"/>
    <n v="99.580003739999995"/>
    <s v="TRANSFER"/>
    <s v="Non Cash Payment"/>
  </r>
  <r>
    <n v="31691"/>
    <d v="2016-07-04T00:00:00"/>
    <n v="2"/>
    <n v="4"/>
    <d v="2016-07-08T00:00:00"/>
    <n v="0"/>
    <s v="Standard Class"/>
    <s v="Other"/>
    <n v="17"/>
    <n v="11337"/>
    <n v="4"/>
    <s v="Apparel"/>
    <x v="4"/>
    <s v="Las Vegas"/>
    <s v="Nevada"/>
    <n v="89115"/>
    <s v="United States"/>
    <s v="West of USA "/>
    <n v="17"/>
    <s v="Cleats"/>
    <n v="365"/>
    <s v="Perfect Fitness Perfect Rip Deck"/>
    <n v="59.990001679999999"/>
    <n v="54.488929209402009"/>
    <n v="2"/>
    <n v="21.600000380000001"/>
    <n v="119.98000336"/>
    <n v="98.38000298"/>
    <s v="TRANSFER"/>
    <s v="Non Cash Payment"/>
  </r>
  <r>
    <n v="39206"/>
    <d v="2016-07-26T00:00:00"/>
    <n v="3"/>
    <n v="4"/>
    <d v="2016-08-01T00:00:00"/>
    <n v="0"/>
    <s v="Standard Class"/>
    <s v="Other"/>
    <n v="17"/>
    <n v="5941"/>
    <n v="4"/>
    <s v="Apparel"/>
    <x v="4"/>
    <s v="Morgan Hill"/>
    <s v="California"/>
    <n v="95037"/>
    <s v="United States"/>
    <s v="West of USA "/>
    <n v="17"/>
    <s v="Cleats"/>
    <n v="365"/>
    <s v="Perfect Fitness Perfect Rip Deck"/>
    <n v="59.990001679999999"/>
    <n v="54.488929209402009"/>
    <n v="2"/>
    <n v="21.600000380000001"/>
    <n v="119.98000336"/>
    <n v="98.38000298"/>
    <s v="TRANSFER"/>
    <s v="Non Cash Payment"/>
  </r>
  <r>
    <n v="33883"/>
    <d v="2016-09-05T00:00:00"/>
    <n v="2"/>
    <n v="4"/>
    <d v="2016-09-09T00:00:00"/>
    <n v="0"/>
    <s v="Standard Class"/>
    <s v="Other"/>
    <n v="24"/>
    <n v="8556"/>
    <n v="5"/>
    <s v="Golf"/>
    <x v="4"/>
    <s v="New York City"/>
    <s v="New York"/>
    <n v="10024"/>
    <s v="United States"/>
    <s v="East of USA"/>
    <n v="24"/>
    <s v="Women's Apparel"/>
    <n v="502"/>
    <s v="Nike Men's Dri-FIT Victory Golf Polo"/>
    <n v="50"/>
    <n v="43.678035218757444"/>
    <n v="2"/>
    <n v="1"/>
    <n v="100"/>
    <n v="99"/>
    <s v="TRANSFER"/>
    <s v="Non Cash Payment"/>
  </r>
  <r>
    <n v="31580"/>
    <d v="2016-05-04T00:00:00"/>
    <n v="4"/>
    <n v="4"/>
    <d v="2016-05-10T00:00:00"/>
    <n v="1"/>
    <s v="Standard Class"/>
    <s v="Other"/>
    <n v="29"/>
    <n v="2871"/>
    <n v="5"/>
    <s v="Golf"/>
    <x v="4"/>
    <s v="Portland"/>
    <s v="Oregon"/>
    <n v="97206"/>
    <s v="United States"/>
    <s v="West of USA "/>
    <n v="29"/>
    <s v="Shop By Sport"/>
    <n v="627"/>
    <s v="Under Armour Girls' Toddler Spine Surge Runni"/>
    <n v="39.990001679999999"/>
    <n v="34.198098313835338"/>
    <n v="2"/>
    <n v="3.2000000480000002"/>
    <n v="79.980003359999998"/>
    <n v="76.780003311999991"/>
    <s v="TRANSFER"/>
    <s v="Non Cash Payment"/>
  </r>
  <r>
    <n v="35577"/>
    <d v="2016-03-06T00:00:00"/>
    <n v="1"/>
    <n v="4"/>
    <d v="2016-03-10T00:00:00"/>
    <n v="0"/>
    <s v="Standard Class"/>
    <s v="Other"/>
    <n v="29"/>
    <n v="11586"/>
    <n v="5"/>
    <s v="Golf"/>
    <x v="4"/>
    <s v="New York City"/>
    <s v="New York"/>
    <n v="10011"/>
    <s v="United States"/>
    <s v="East of USA"/>
    <n v="29"/>
    <s v="Shop By Sport"/>
    <n v="627"/>
    <s v="Under Armour Girls' Toddler Spine Surge Runni"/>
    <n v="39.990001679999999"/>
    <n v="34.198098313835338"/>
    <n v="2"/>
    <n v="4"/>
    <n v="79.980003359999998"/>
    <n v="75.980003359999998"/>
    <s v="TRANSFER"/>
    <s v="Non Cash Payment"/>
  </r>
  <r>
    <n v="32529"/>
    <d v="2016-04-19T00:00:00"/>
    <n v="3"/>
    <n v="4"/>
    <d v="2016-04-25T00:00:00"/>
    <n v="1"/>
    <s v="Standard Class"/>
    <s v="Other"/>
    <n v="29"/>
    <n v="4070"/>
    <n v="5"/>
    <s v="Golf"/>
    <x v="4"/>
    <s v="Buffalo"/>
    <s v="New York"/>
    <n v="14215"/>
    <s v="United States"/>
    <s v="East of USA"/>
    <n v="29"/>
    <s v="Shop By Sport"/>
    <n v="627"/>
    <s v="Under Armour Girls' Toddler Spine Surge Runni"/>
    <n v="39.990001679999999"/>
    <n v="34.198098313835338"/>
    <n v="2"/>
    <n v="4"/>
    <n v="79.980003359999998"/>
    <n v="75.980003359999998"/>
    <s v="TRANSFER"/>
    <s v="Non Cash Payment"/>
  </r>
  <r>
    <n v="39328"/>
    <d v="2016-07-28T00:00:00"/>
    <n v="5"/>
    <n v="4"/>
    <d v="2016-08-03T00:00:00"/>
    <n v="0"/>
    <s v="Standard Class"/>
    <s v="Other"/>
    <n v="24"/>
    <n v="6376"/>
    <n v="5"/>
    <s v="Golf"/>
    <x v="4"/>
    <s v="Amarillo"/>
    <s v="Texas"/>
    <n v="79109"/>
    <s v="United States"/>
    <s v="US Center "/>
    <n v="24"/>
    <s v="Women's Apparel"/>
    <n v="502"/>
    <s v="Nike Men's Dri-FIT Victory Golf Polo"/>
    <n v="50"/>
    <n v="43.678035218757444"/>
    <n v="2"/>
    <n v="7"/>
    <n v="100"/>
    <n v="93"/>
    <s v="TRANSFER"/>
    <s v="Non Cash Payment"/>
  </r>
  <r>
    <n v="37111"/>
    <d v="2016-06-25T00:00:00"/>
    <n v="7"/>
    <n v="4"/>
    <d v="2016-06-30T00:00:00"/>
    <n v="0"/>
    <s v="Standard Class"/>
    <s v="Other"/>
    <n v="26"/>
    <n v="10591"/>
    <n v="5"/>
    <s v="Golf"/>
    <x v="4"/>
    <s v="Tampa"/>
    <s v="Florida"/>
    <n v="33614"/>
    <s v="United States"/>
    <s v="South of  USA "/>
    <n v="26"/>
    <s v="Girls' Apparel"/>
    <n v="565"/>
    <s v="adidas Youth Germany Black/Red Away Match Soc"/>
    <n v="70"/>
    <n v="62.759999940857142"/>
    <n v="2"/>
    <n v="12.600000380000001"/>
    <n v="140"/>
    <n v="127.39999962"/>
    <s v="TRANSFER"/>
    <s v="Non Cash Payment"/>
  </r>
  <r>
    <n v="39814"/>
    <d v="2016-04-08T00:00:00"/>
    <n v="6"/>
    <n v="4"/>
    <d v="2016-04-14T00:00:00"/>
    <n v="1"/>
    <s v="Standard Class"/>
    <s v="Other"/>
    <n v="24"/>
    <n v="242"/>
    <n v="5"/>
    <s v="Golf"/>
    <x v="4"/>
    <s v="Frisco"/>
    <s v="Texas"/>
    <n v="75034"/>
    <s v="United States"/>
    <s v="US Center "/>
    <n v="24"/>
    <s v="Women's Apparel"/>
    <n v="502"/>
    <s v="Nike Men's Dri-FIT Victory Golf Polo"/>
    <n v="50"/>
    <n v="43.678035218757444"/>
    <n v="2"/>
    <n v="9"/>
    <n v="100"/>
    <n v="91"/>
    <s v="TRANSFER"/>
    <s v="Non Cash Payment"/>
  </r>
  <r>
    <n v="34834"/>
    <d v="2016-05-23T00:00:00"/>
    <n v="2"/>
    <n v="4"/>
    <d v="2016-05-27T00:00:00"/>
    <n v="1"/>
    <s v="Standard Class"/>
    <s v="Other"/>
    <n v="24"/>
    <n v="7268"/>
    <n v="5"/>
    <s v="Golf"/>
    <x v="4"/>
    <s v="Henderson"/>
    <s v="Kentucky"/>
    <n v="42420"/>
    <s v="United States"/>
    <s v="South of  USA "/>
    <n v="24"/>
    <s v="Women's Apparel"/>
    <n v="502"/>
    <s v="Nike Men's Dri-FIT Victory Golf Polo"/>
    <n v="50"/>
    <n v="43.678035218757444"/>
    <n v="2"/>
    <n v="12"/>
    <n v="100"/>
    <n v="88"/>
    <s v="TRANSFER"/>
    <s v="Non Cash Payment"/>
  </r>
  <r>
    <n v="39224"/>
    <d v="2016-07-26T00:00:00"/>
    <n v="3"/>
    <n v="4"/>
    <d v="2016-08-01T00:00:00"/>
    <n v="1"/>
    <s v="Standard Class"/>
    <s v="Other"/>
    <n v="24"/>
    <n v="3598"/>
    <n v="5"/>
    <s v="Golf"/>
    <x v="4"/>
    <s v="New York City"/>
    <s v="New York"/>
    <n v="10035"/>
    <s v="United States"/>
    <s v="East of USA"/>
    <n v="24"/>
    <s v="Women's Apparel"/>
    <n v="502"/>
    <s v="Nike Men's Dri-FIT Victory Golf Polo"/>
    <n v="50"/>
    <n v="43.678035218757444"/>
    <n v="2"/>
    <n v="15"/>
    <n v="100"/>
    <n v="85"/>
    <s v="TRANSFER"/>
    <s v="Non Cash Payment"/>
  </r>
  <r>
    <n v="39166"/>
    <d v="2016-07-25T00:00:00"/>
    <n v="2"/>
    <n v="4"/>
    <d v="2016-07-29T00:00:00"/>
    <n v="0"/>
    <s v="Standard Class"/>
    <s v="Other"/>
    <n v="29"/>
    <n v="1958"/>
    <n v="5"/>
    <s v="Golf"/>
    <x v="4"/>
    <s v="Jacksonville"/>
    <s v="North Carolina"/>
    <n v="28540"/>
    <s v="United States"/>
    <s v="South of  USA "/>
    <n v="29"/>
    <s v="Shop By Sport"/>
    <n v="627"/>
    <s v="Under Armour Girls' Toddler Spine Surge Runni"/>
    <n v="39.990001679999999"/>
    <n v="34.198098313835338"/>
    <n v="2"/>
    <n v="12"/>
    <n v="79.980003359999998"/>
    <n v="67.980003359999998"/>
    <s v="TRANSFER"/>
    <s v="Non Cash Payment"/>
  </r>
  <r>
    <n v="32151"/>
    <d v="2016-04-14T00:00:00"/>
    <n v="5"/>
    <n v="4"/>
    <d v="2016-04-20T00:00:00"/>
    <n v="0"/>
    <s v="Standard Class"/>
    <s v="Other"/>
    <n v="24"/>
    <n v="9307"/>
    <n v="5"/>
    <s v="Golf"/>
    <x v="4"/>
    <s v="New York City"/>
    <s v="New York"/>
    <n v="10035"/>
    <s v="United States"/>
    <s v="East of USA"/>
    <n v="24"/>
    <s v="Women's Apparel"/>
    <n v="502"/>
    <s v="Nike Men's Dri-FIT Victory Golf Polo"/>
    <n v="50"/>
    <n v="43.678035218757444"/>
    <n v="2"/>
    <n v="17"/>
    <n v="100"/>
    <n v="83"/>
    <s v="TRANSFER"/>
    <s v="Non Cash Payment"/>
  </r>
  <r>
    <n v="35595"/>
    <d v="2016-03-06T00:00:00"/>
    <n v="1"/>
    <n v="4"/>
    <d v="2016-03-10T00:00:00"/>
    <n v="1"/>
    <s v="Standard Class"/>
    <s v="Other"/>
    <n v="24"/>
    <n v="3995"/>
    <n v="5"/>
    <s v="Golf"/>
    <x v="4"/>
    <s v="Tallahassee"/>
    <s v="Florida"/>
    <n v="32303"/>
    <s v="United States"/>
    <s v="South of  USA "/>
    <n v="24"/>
    <s v="Women's Apparel"/>
    <n v="502"/>
    <s v="Nike Men's Dri-FIT Victory Golf Polo"/>
    <n v="50"/>
    <n v="43.678035218757444"/>
    <n v="2"/>
    <n v="17"/>
    <n v="100"/>
    <n v="83"/>
    <s v="TRANSFER"/>
    <s v="Non Cash Payment"/>
  </r>
  <r>
    <n v="36034"/>
    <d v="2016-09-06T00:00:00"/>
    <n v="3"/>
    <n v="4"/>
    <d v="2016-09-12T00:00:00"/>
    <n v="1"/>
    <s v="Standard Class"/>
    <s v="Other"/>
    <n v="24"/>
    <n v="3485"/>
    <n v="5"/>
    <s v="Golf"/>
    <x v="4"/>
    <s v="Lewiston"/>
    <s v="Maine"/>
    <n v="4240"/>
    <s v="United States"/>
    <s v="East of USA"/>
    <n v="24"/>
    <s v="Women's Apparel"/>
    <n v="502"/>
    <s v="Nike Men's Dri-FIT Victory Golf Polo"/>
    <n v="50"/>
    <n v="43.678035218757444"/>
    <n v="2"/>
    <n v="18"/>
    <n v="100"/>
    <n v="82"/>
    <s v="TRANSFER"/>
    <s v="Non Cash Payment"/>
  </r>
  <r>
    <n v="35296"/>
    <d v="2016-05-30T00:00:00"/>
    <n v="2"/>
    <n v="4"/>
    <d v="2016-06-03T00:00:00"/>
    <n v="0"/>
    <s v="Standard Class"/>
    <s v="Other"/>
    <n v="24"/>
    <n v="5732"/>
    <n v="5"/>
    <s v="Golf"/>
    <x v="4"/>
    <s v="Port Saint Lucie"/>
    <s v="Florida"/>
    <n v="34952"/>
    <s v="United States"/>
    <s v="South of  USA "/>
    <n v="24"/>
    <s v="Women's Apparel"/>
    <n v="502"/>
    <s v="Nike Men's Dri-FIT Victory Golf Polo"/>
    <n v="50"/>
    <n v="43.678035218757444"/>
    <n v="2"/>
    <n v="18"/>
    <n v="100"/>
    <n v="82"/>
    <s v="TRANSFER"/>
    <s v="Non Cash Payment"/>
  </r>
  <r>
    <n v="39317"/>
    <d v="2016-07-27T00:00:00"/>
    <n v="4"/>
    <n v="4"/>
    <d v="2016-08-02T00:00:00"/>
    <n v="0"/>
    <s v="Standard Class"/>
    <s v="Other"/>
    <n v="40"/>
    <n v="8100"/>
    <n v="6"/>
    <s v="Outdoors"/>
    <x v="4"/>
    <s v="Saint Louis"/>
    <s v="Missouri"/>
    <n v="63116"/>
    <s v="United States"/>
    <s v="US Center "/>
    <n v="40"/>
    <s v="Accessories"/>
    <n v="905"/>
    <s v="Team Golf Texas Longhorns Putter Grip"/>
    <n v="24.989999770000001"/>
    <n v="20.52742837007143"/>
    <n v="2"/>
    <n v="1"/>
    <n v="49.979999540000001"/>
    <n v="48.979999540000001"/>
    <s v="TRANSFER"/>
    <s v="Non Cash Payment"/>
  </r>
  <r>
    <n v="32574"/>
    <d v="2016-04-20T00:00:00"/>
    <n v="4"/>
    <n v="4"/>
    <d v="2016-04-26T00:00:00"/>
    <n v="0"/>
    <s v="Standard Class"/>
    <s v="Other"/>
    <n v="17"/>
    <n v="1475"/>
    <n v="4"/>
    <s v="Apparel"/>
    <x v="4"/>
    <s v="Houston"/>
    <s v="Texas"/>
    <n v="77070"/>
    <s v="United States"/>
    <s v="US Center "/>
    <n v="17"/>
    <s v="Cleats"/>
    <n v="365"/>
    <s v="Perfect Fitness Perfect Rip Deck"/>
    <n v="59.990001679999999"/>
    <n v="54.488929209402009"/>
    <n v="2"/>
    <n v="0"/>
    <n v="119.98000336"/>
    <n v="119.98000336"/>
    <s v="TRANSFER"/>
    <s v="Non Cash Payment"/>
  </r>
  <r>
    <n v="36222"/>
    <d v="2016-12-06T00:00:00"/>
    <n v="3"/>
    <n v="4"/>
    <d v="2016-12-12T00:00:00"/>
    <n v="0"/>
    <s v="Standard Class"/>
    <s v="Other"/>
    <n v="17"/>
    <n v="552"/>
    <n v="4"/>
    <s v="Apparel"/>
    <x v="4"/>
    <s v="Lawrence"/>
    <s v="Massachusetts"/>
    <n v="1841"/>
    <s v="United States"/>
    <s v="East of USA"/>
    <n v="17"/>
    <s v="Cleats"/>
    <n v="365"/>
    <s v="Perfect Fitness Perfect Rip Deck"/>
    <n v="59.990001679999999"/>
    <n v="54.488929209402009"/>
    <n v="2"/>
    <n v="2.4000000950000002"/>
    <n v="119.98000336"/>
    <n v="117.580003265"/>
    <s v="TRANSFER"/>
    <s v="Non Cash Payment"/>
  </r>
  <r>
    <n v="48860"/>
    <d v="2016-12-14T00:00:00"/>
    <n v="4"/>
    <n v="4"/>
    <d v="2016-12-20T00:00:00"/>
    <n v="0"/>
    <s v="Standard Class"/>
    <s v="Other"/>
    <n v="17"/>
    <n v="7113"/>
    <n v="4"/>
    <s v="Apparel"/>
    <x v="4"/>
    <s v="Saskatoon"/>
    <s v="Saskatchewan"/>
    <m/>
    <s v="Canada"/>
    <s v="Canada"/>
    <n v="17"/>
    <s v="Cleats"/>
    <n v="365"/>
    <s v="Perfect Fitness Perfect Rip Deck"/>
    <n v="59.990001679999999"/>
    <n v="54.488929209402009"/>
    <n v="2"/>
    <n v="19.200000760000002"/>
    <n v="119.98000336"/>
    <n v="100.78000259999999"/>
    <s v="TRANSFER"/>
    <s v="Non Cash Payment"/>
  </r>
  <r>
    <n v="33121"/>
    <d v="2016-04-28T00:00:00"/>
    <n v="5"/>
    <n v="4"/>
    <d v="2016-05-04T00:00:00"/>
    <n v="0"/>
    <s v="Standard Class"/>
    <s v="Other"/>
    <n v="17"/>
    <n v="10667"/>
    <n v="4"/>
    <s v="Apparel"/>
    <x v="4"/>
    <s v="Redmond"/>
    <s v="Oregon"/>
    <n v="97756"/>
    <s v="United States"/>
    <s v="West of USA "/>
    <n v="17"/>
    <s v="Cleats"/>
    <n v="365"/>
    <s v="Perfect Fitness Perfect Rip Deck"/>
    <n v="59.990001679999999"/>
    <n v="54.488929209402009"/>
    <n v="2"/>
    <n v="30"/>
    <n v="119.98000336"/>
    <n v="89.980003359999998"/>
    <s v="TRANSFER"/>
    <s v="Non Cash Payment"/>
  </r>
  <r>
    <n v="40412"/>
    <d v="2016-12-08T00:00:00"/>
    <n v="5"/>
    <n v="4"/>
    <d v="2016-12-14T00:00:00"/>
    <n v="0"/>
    <s v="Standard Class"/>
    <s v="Other"/>
    <n v="29"/>
    <n v="10643"/>
    <n v="5"/>
    <s v="Golf"/>
    <x v="4"/>
    <s v="Philadelphia"/>
    <s v="Pennsylvania"/>
    <n v="19140"/>
    <s v="United States"/>
    <s v="East of USA"/>
    <n v="29"/>
    <s v="Shop By Sport"/>
    <n v="627"/>
    <s v="Under Armour Girls' Toddler Spine Surge Runni"/>
    <n v="39.990001679999999"/>
    <n v="34.198098313835338"/>
    <n v="2"/>
    <n v="1.6000000240000001"/>
    <n v="79.980003359999998"/>
    <n v="78.380003336000001"/>
    <s v="TRANSFER"/>
    <s v="Non Cash Payment"/>
  </r>
  <r>
    <n v="34814"/>
    <d v="2016-05-23T00:00:00"/>
    <n v="2"/>
    <n v="4"/>
    <d v="2016-05-27T00:00:00"/>
    <n v="0"/>
    <s v="Standard Class"/>
    <s v="Other"/>
    <n v="29"/>
    <n v="2571"/>
    <n v="5"/>
    <s v="Golf"/>
    <x v="4"/>
    <s v="Fayetteville"/>
    <s v="North Carolina"/>
    <n v="28314"/>
    <s v="United States"/>
    <s v="South of  USA "/>
    <n v="29"/>
    <s v="Shop By Sport"/>
    <n v="627"/>
    <s v="Under Armour Girls' Toddler Spine Surge Runni"/>
    <n v="39.990001679999999"/>
    <n v="34.198098313835338"/>
    <n v="2"/>
    <n v="7.1999998090000004"/>
    <n v="79.980003359999998"/>
    <n v="72.780003550999993"/>
    <s v="TRANSFER"/>
    <s v="Non Cash Payment"/>
  </r>
  <r>
    <n v="40412"/>
    <d v="2016-12-08T00:00:00"/>
    <n v="5"/>
    <n v="4"/>
    <d v="2016-12-14T00:00:00"/>
    <n v="0"/>
    <s v="Standard Class"/>
    <s v="Other"/>
    <n v="24"/>
    <n v="10643"/>
    <n v="5"/>
    <s v="Golf"/>
    <x v="4"/>
    <s v="Philadelphia"/>
    <s v="Pennsylvania"/>
    <n v="19140"/>
    <s v="United States"/>
    <s v="East of USA"/>
    <n v="24"/>
    <s v="Women's Apparel"/>
    <n v="502"/>
    <s v="Nike Men's Dri-FIT Victory Golf Polo"/>
    <n v="50"/>
    <n v="43.678035218757444"/>
    <n v="2"/>
    <n v="10"/>
    <n v="100"/>
    <n v="90"/>
    <s v="TRANSFER"/>
    <s v="Non Cash Payment"/>
  </r>
  <r>
    <n v="36685"/>
    <d v="2016-06-19T00:00:00"/>
    <n v="1"/>
    <n v="4"/>
    <d v="2016-06-23T00:00:00"/>
    <n v="0"/>
    <s v="Standard Class"/>
    <s v="Other"/>
    <n v="40"/>
    <n v="8650"/>
    <n v="6"/>
    <s v="Outdoors"/>
    <x v="4"/>
    <s v="Los Angeles"/>
    <s v="California"/>
    <n v="90045"/>
    <s v="United States"/>
    <s v="West of USA "/>
    <n v="40"/>
    <s v="Accessories"/>
    <n v="905"/>
    <s v="Team Golf Texas Longhorns Putter Grip"/>
    <n v="24.989999770000001"/>
    <n v="20.52742837007143"/>
    <n v="2"/>
    <n v="0.5"/>
    <n v="49.979999540000001"/>
    <n v="49.479999540000001"/>
    <s v="TRANSFER"/>
    <s v="Non Cash Payment"/>
  </r>
  <r>
    <n v="35823"/>
    <d v="2016-06-06T00:00:00"/>
    <n v="2"/>
    <n v="4"/>
    <d v="2016-06-10T00:00:00"/>
    <n v="0"/>
    <s v="Standard Class"/>
    <s v="Other"/>
    <n v="41"/>
    <n v="5674"/>
    <n v="6"/>
    <s v="Outdoors"/>
    <x v="4"/>
    <s v="Rome"/>
    <s v="New York"/>
    <n v="13440"/>
    <s v="United States"/>
    <s v="East of USA"/>
    <n v="41"/>
    <s v="Trade-In"/>
    <n v="926"/>
    <s v="Glove It Imperial Golf Towel"/>
    <n v="15.989999770000001"/>
    <n v="12.230249713200003"/>
    <n v="2"/>
    <n v="1.7599999900000001"/>
    <n v="31.979999540000001"/>
    <n v="30.219999550000001"/>
    <s v="TRANSFER"/>
    <s v="Non Cash Payment"/>
  </r>
  <r>
    <n v="40412"/>
    <d v="2016-12-08T00:00:00"/>
    <n v="5"/>
    <n v="4"/>
    <d v="2016-12-14T00:00:00"/>
    <n v="0"/>
    <s v="Standard Class"/>
    <s v="Other"/>
    <n v="36"/>
    <n v="10643"/>
    <n v="6"/>
    <s v="Outdoors"/>
    <x v="4"/>
    <s v="Philadelphia"/>
    <s v="Pennsylvania"/>
    <n v="19140"/>
    <s v="United States"/>
    <s v="East of USA"/>
    <n v="36"/>
    <s v="Golf Balls"/>
    <n v="810"/>
    <s v="Glove It Women's Mod Oval Golf Glove"/>
    <n v="19.989999770000001"/>
    <n v="13.40499973"/>
    <n v="2"/>
    <n v="2.7999999519999998"/>
    <n v="39.979999540000001"/>
    <n v="37.179999588000001"/>
    <s v="TRANSFER"/>
    <s v="Non Cash Payment"/>
  </r>
  <r>
    <n v="44910"/>
    <d v="2016-10-17T00:00:00"/>
    <n v="2"/>
    <n v="1"/>
    <d v="2016-10-18T00:00:00"/>
    <n v="1"/>
    <s v="First Class"/>
    <s v="Other"/>
    <n v="7"/>
    <n v="210"/>
    <n v="2"/>
    <s v="Fitness"/>
    <x v="4"/>
    <s v="Toronto"/>
    <s v="Ontario"/>
    <m/>
    <s v="Canada"/>
    <s v="Canada"/>
    <n v="7"/>
    <s v="Hockey"/>
    <n v="135"/>
    <s v="Nike Dri-FIT Crew Sock 6 Pack"/>
    <n v="22"/>
    <n v="19.656208341820829"/>
    <n v="2"/>
    <n v="0"/>
    <n v="44"/>
    <n v="44"/>
    <s v="DEBIT"/>
    <s v="Non Cash Payment"/>
  </r>
  <r>
    <n v="40991"/>
    <d v="2016-08-21T00:00:00"/>
    <n v="1"/>
    <n v="4"/>
    <d v="2016-08-25T00:00:00"/>
    <n v="0"/>
    <s v="Standard Class"/>
    <s v="Other"/>
    <n v="7"/>
    <n v="1153"/>
    <n v="2"/>
    <s v="Fitness"/>
    <x v="4"/>
    <s v="San Francisco"/>
    <s v="California"/>
    <n v="94110"/>
    <s v="United States"/>
    <s v="West of USA "/>
    <n v="7"/>
    <s v="Hockey"/>
    <n v="135"/>
    <s v="Nike Dri-FIT Crew Sock 6 Pack"/>
    <n v="22"/>
    <n v="19.656208341820829"/>
    <n v="1"/>
    <n v="0.87999999500000003"/>
    <n v="22"/>
    <n v="21.120000005000001"/>
    <s v="DEBIT"/>
    <s v="Non Cash Payment"/>
  </r>
  <r>
    <n v="40894"/>
    <d v="2016-08-19T00:00:00"/>
    <n v="6"/>
    <n v="4"/>
    <d v="2016-08-25T00:00:00"/>
    <n v="1"/>
    <s v="Standard Class"/>
    <s v="Other"/>
    <n v="7"/>
    <n v="10499"/>
    <n v="2"/>
    <s v="Fitness"/>
    <x v="4"/>
    <s v="San Jose"/>
    <s v="California"/>
    <n v="95123"/>
    <s v="United States"/>
    <s v="West of USA "/>
    <n v="7"/>
    <s v="Hockey"/>
    <n v="135"/>
    <s v="Nike Dri-FIT Crew Sock 6 Pack"/>
    <n v="22"/>
    <n v="19.656208341820829"/>
    <n v="2"/>
    <n v="1.7599999900000001"/>
    <n v="44"/>
    <n v="42.240000010000003"/>
    <s v="CASH"/>
    <s v="Cash Not Over 200"/>
  </r>
  <r>
    <n v="40774"/>
    <d v="2016-08-18T00:00:00"/>
    <n v="5"/>
    <n v="4"/>
    <d v="2016-08-24T00:00:00"/>
    <n v="1"/>
    <s v="Standard Class"/>
    <s v="Other"/>
    <n v="7"/>
    <n v="7687"/>
    <n v="2"/>
    <s v="Fitness"/>
    <x v="4"/>
    <s v="Chicago"/>
    <s v="Illinois"/>
    <n v="60653"/>
    <s v="United States"/>
    <s v="US Center "/>
    <n v="7"/>
    <s v="Hockey"/>
    <n v="135"/>
    <s v="Nike Dri-FIT Crew Sock 6 Pack"/>
    <n v="22"/>
    <n v="19.656208341820829"/>
    <n v="1"/>
    <n v="1.1000000240000001"/>
    <n v="22"/>
    <n v="20.899999976"/>
    <s v="TRANSFER"/>
    <s v="Non Cash Payment"/>
  </r>
  <r>
    <n v="40278"/>
    <d v="2016-10-08T00:00:00"/>
    <n v="7"/>
    <n v="4"/>
    <d v="2016-10-13T00:00:00"/>
    <n v="0"/>
    <s v="Standard Class"/>
    <s v="Other"/>
    <n v="7"/>
    <n v="7576"/>
    <n v="2"/>
    <s v="Fitness"/>
    <x v="4"/>
    <s v="Chicago"/>
    <s v="Illinois"/>
    <n v="60623"/>
    <s v="United States"/>
    <s v="US Center "/>
    <n v="7"/>
    <s v="Hockey"/>
    <n v="135"/>
    <s v="Nike Dri-FIT Crew Sock 6 Pack"/>
    <n v="22"/>
    <n v="19.656208341820829"/>
    <n v="1"/>
    <n v="1.210000038"/>
    <n v="22"/>
    <n v="20.789999962"/>
    <s v="DEBIT"/>
    <s v="Non Cash Payment"/>
  </r>
  <r>
    <n v="40153"/>
    <d v="2016-09-08T00:00:00"/>
    <n v="5"/>
    <n v="4"/>
    <d v="2016-09-14T00:00:00"/>
    <n v="0"/>
    <s v="Standard Class"/>
    <s v="Other"/>
    <n v="7"/>
    <n v="11187"/>
    <n v="2"/>
    <s v="Fitness"/>
    <x v="4"/>
    <s v="Sacramento"/>
    <s v="California"/>
    <n v="95823"/>
    <s v="United States"/>
    <s v="West of USA "/>
    <n v="7"/>
    <s v="Hockey"/>
    <n v="135"/>
    <s v="Nike Dri-FIT Crew Sock 6 Pack"/>
    <n v="22"/>
    <n v="19.656208341820829"/>
    <n v="3"/>
    <n v="3.2999999519999998"/>
    <n v="66"/>
    <n v="62.700000048"/>
    <s v="DEBIT"/>
    <s v="Non Cash Payment"/>
  </r>
  <r>
    <n v="40035"/>
    <d v="2016-07-08T00:00:00"/>
    <n v="6"/>
    <n v="4"/>
    <d v="2016-07-14T00:00:00"/>
    <n v="1"/>
    <s v="Standard Class"/>
    <s v="Other"/>
    <n v="7"/>
    <n v="9742"/>
    <n v="2"/>
    <s v="Fitness"/>
    <x v="4"/>
    <s v="Philadelphia"/>
    <s v="Pennsylvania"/>
    <n v="19140"/>
    <s v="United States"/>
    <s v="East of USA"/>
    <n v="7"/>
    <s v="Hockey"/>
    <n v="135"/>
    <s v="Nike Dri-FIT Crew Sock 6 Pack"/>
    <n v="22"/>
    <n v="19.656208341820829"/>
    <n v="3"/>
    <n v="3.630000114"/>
    <n v="66"/>
    <n v="62.369999886000002"/>
    <s v="CASH"/>
    <s v="Cash Not Over 200"/>
  </r>
  <r>
    <n v="39991"/>
    <d v="2016-06-08T00:00:00"/>
    <n v="4"/>
    <n v="4"/>
    <d v="2016-06-14T00:00:00"/>
    <n v="0"/>
    <s v="Standard Class"/>
    <s v="Other"/>
    <n v="7"/>
    <n v="3915"/>
    <n v="2"/>
    <s v="Fitness"/>
    <x v="4"/>
    <s v="Grand Rapids"/>
    <s v="Michigan"/>
    <n v="49505"/>
    <s v="United States"/>
    <s v="US Center "/>
    <n v="7"/>
    <s v="Hockey"/>
    <n v="135"/>
    <s v="Nike Dri-FIT Crew Sock 6 Pack"/>
    <n v="22"/>
    <n v="19.656208341820829"/>
    <n v="4"/>
    <n v="17.600000380000001"/>
    <n v="88"/>
    <n v="70.399999620000003"/>
    <s v="TRANSFER"/>
    <s v="Non Cash Payment"/>
  </r>
  <r>
    <n v="39767"/>
    <d v="2016-03-08T00:00:00"/>
    <n v="3"/>
    <n v="4"/>
    <d v="2016-03-14T00:00:00"/>
    <n v="0"/>
    <s v="Standard Class"/>
    <s v="Other"/>
    <n v="7"/>
    <n v="4316"/>
    <n v="2"/>
    <s v="Fitness"/>
    <x v="4"/>
    <s v="Clarksville"/>
    <s v="Tennessee"/>
    <n v="37042"/>
    <s v="United States"/>
    <s v="South of  USA "/>
    <n v="7"/>
    <s v="Hockey"/>
    <n v="135"/>
    <s v="Nike Dri-FIT Crew Sock 6 Pack"/>
    <n v="22"/>
    <n v="19.656208341820829"/>
    <n v="1"/>
    <n v="1.539999962"/>
    <n v="22"/>
    <n v="20.460000038"/>
    <s v="TRANSFER"/>
    <s v="Non Cash Payment"/>
  </r>
  <r>
    <n v="39765"/>
    <d v="2016-03-08T00:00:00"/>
    <n v="3"/>
    <n v="1"/>
    <d v="2016-03-09T00:00:00"/>
    <n v="1"/>
    <s v="First Class"/>
    <s v="Other"/>
    <n v="7"/>
    <n v="10582"/>
    <n v="2"/>
    <s v="Fitness"/>
    <x v="4"/>
    <s v="Noblesville"/>
    <s v="Indiana"/>
    <n v="46060"/>
    <s v="United States"/>
    <s v="US Center "/>
    <n v="7"/>
    <s v="Hockey"/>
    <n v="135"/>
    <s v="Nike Dri-FIT Crew Sock 6 Pack"/>
    <n v="22"/>
    <n v="19.656208341820829"/>
    <n v="4"/>
    <n v="22"/>
    <n v="88"/>
    <n v="66"/>
    <s v="TRANSFER"/>
    <s v="Non Cash Payment"/>
  </r>
  <r>
    <n v="39718"/>
    <d v="2016-02-08T00:00:00"/>
    <n v="2"/>
    <n v="0"/>
    <d v="2016-02-08T00:00:00"/>
    <n v="1"/>
    <s v="Same Day"/>
    <s v="Other"/>
    <n v="7"/>
    <n v="10893"/>
    <n v="2"/>
    <s v="Fitness"/>
    <x v="4"/>
    <s v="Lakewood"/>
    <s v="New Jersey"/>
    <n v="8701"/>
    <s v="United States"/>
    <s v="East of USA"/>
    <n v="7"/>
    <s v="Hockey"/>
    <n v="135"/>
    <s v="Nike Dri-FIT Crew Sock 6 Pack"/>
    <n v="22"/>
    <n v="19.656208341820829"/>
    <n v="3"/>
    <n v="4.6199998860000004"/>
    <n v="66"/>
    <n v="61.380000113999998"/>
    <s v="DEBIT"/>
    <s v="Non Cash Payment"/>
  </r>
  <r>
    <n v="39606"/>
    <d v="2016-01-08T00:00:00"/>
    <n v="6"/>
    <n v="4"/>
    <d v="2016-01-14T00:00:00"/>
    <n v="0"/>
    <s v="Standard Class"/>
    <s v="Other"/>
    <n v="7"/>
    <n v="8744"/>
    <n v="2"/>
    <s v="Fitness"/>
    <x v="4"/>
    <s v="Houston"/>
    <s v="Texas"/>
    <n v="77036"/>
    <s v="United States"/>
    <s v="US Center "/>
    <n v="7"/>
    <s v="Hockey"/>
    <n v="135"/>
    <s v="Nike Dri-FIT Crew Sock 6 Pack"/>
    <n v="22"/>
    <n v="19.656208341820829"/>
    <n v="3"/>
    <n v="5.9400000569999998"/>
    <n v="66"/>
    <n v="60.059999943000001"/>
    <s v="CASH"/>
    <s v="Cash Not Over 200"/>
  </r>
  <r>
    <n v="39562"/>
    <d v="2016-07-31T00:00:00"/>
    <n v="1"/>
    <n v="1"/>
    <d v="2016-08-01T00:00:00"/>
    <n v="1"/>
    <s v="First Class"/>
    <s v="Other"/>
    <n v="7"/>
    <n v="8807"/>
    <n v="2"/>
    <s v="Fitness"/>
    <x v="4"/>
    <s v="New York City"/>
    <s v="New York"/>
    <n v="10035"/>
    <s v="United States"/>
    <s v="East of USA"/>
    <n v="7"/>
    <s v="Hockey"/>
    <n v="135"/>
    <s v="Nike Dri-FIT Crew Sock 6 Pack"/>
    <n v="22"/>
    <n v="19.656208341820829"/>
    <n v="2"/>
    <n v="2.2000000480000002"/>
    <n v="44"/>
    <n v="41.799999952"/>
    <s v="TRANSFER"/>
    <s v="Non Cash Payment"/>
  </r>
  <r>
    <n v="39540"/>
    <d v="2016-07-31T00:00:00"/>
    <n v="1"/>
    <n v="2"/>
    <d v="2016-08-02T00:00:00"/>
    <n v="0"/>
    <s v="Second Class"/>
    <s v="Other"/>
    <n v="7"/>
    <n v="11616"/>
    <n v="2"/>
    <s v="Fitness"/>
    <x v="4"/>
    <s v="San Francisco"/>
    <s v="California"/>
    <n v="94122"/>
    <s v="United States"/>
    <s v="West of USA "/>
    <n v="7"/>
    <s v="Hockey"/>
    <n v="135"/>
    <s v="Nike Dri-FIT Crew Sock 6 Pack"/>
    <n v="22"/>
    <n v="19.656208341820829"/>
    <n v="3"/>
    <n v="6.5999999049999998"/>
    <n v="66"/>
    <n v="59.400000095000003"/>
    <s v="TRANSFER"/>
    <s v="Non Cash Payment"/>
  </r>
  <r>
    <n v="39465"/>
    <d v="2016-07-30T00:00:00"/>
    <n v="7"/>
    <n v="1"/>
    <d v="2016-08-01T00:00:00"/>
    <n v="1"/>
    <s v="First Class"/>
    <s v="Other"/>
    <n v="7"/>
    <n v="711"/>
    <n v="2"/>
    <s v="Fitness"/>
    <x v="4"/>
    <s v="Seattle"/>
    <s v="Washington"/>
    <n v="98105"/>
    <s v="United States"/>
    <s v="West of USA "/>
    <n v="7"/>
    <s v="Hockey"/>
    <n v="135"/>
    <s v="Nike Dri-FIT Crew Sock 6 Pack"/>
    <n v="22"/>
    <n v="19.656208341820829"/>
    <n v="3"/>
    <n v="7.920000076"/>
    <n v="66"/>
    <n v="58.079999923999999"/>
    <s v="CASH"/>
    <s v="Cash Not Over 200"/>
  </r>
  <r>
    <n v="39191"/>
    <d v="2016-07-26T00:00:00"/>
    <n v="3"/>
    <n v="4"/>
    <d v="2016-08-01T00:00:00"/>
    <n v="0"/>
    <s v="Standard Class"/>
    <s v="Other"/>
    <n v="7"/>
    <n v="6499"/>
    <n v="2"/>
    <s v="Fitness"/>
    <x v="4"/>
    <s v="Wheeling"/>
    <s v="West Virginia"/>
    <n v="26003"/>
    <s v="United States"/>
    <s v="East of USA"/>
    <n v="7"/>
    <s v="Hockey"/>
    <n v="135"/>
    <s v="Nike Dri-FIT Crew Sock 6 Pack"/>
    <n v="22"/>
    <n v="19.656208341820829"/>
    <n v="5"/>
    <n v="19.799999239999998"/>
    <n v="110"/>
    <n v="90.200000759999995"/>
    <s v="CASH"/>
    <s v="Cash Not Over 200"/>
  </r>
  <r>
    <n v="39006"/>
    <d v="2016-07-23T00:00:00"/>
    <n v="7"/>
    <n v="0"/>
    <d v="2016-07-23T00:00:00"/>
    <n v="0"/>
    <s v="Same Day"/>
    <s v="Same Day - On Time"/>
    <n v="7"/>
    <n v="8572"/>
    <n v="2"/>
    <s v="Fitness"/>
    <x v="4"/>
    <s v="Philadelphia"/>
    <s v="Pennsylvania"/>
    <n v="19120"/>
    <s v="United States"/>
    <s v="East of USA"/>
    <n v="7"/>
    <s v="Hockey"/>
    <n v="135"/>
    <s v="Nike Dri-FIT Crew Sock 6 Pack"/>
    <n v="22"/>
    <n v="19.656208341820829"/>
    <n v="1"/>
    <n v="1.980000019"/>
    <n v="22"/>
    <n v="20.019999981000002"/>
    <s v="TRANSFER"/>
    <s v="Non Cash Payment"/>
  </r>
  <r>
    <n v="38776"/>
    <d v="2016-07-20T00:00:00"/>
    <n v="4"/>
    <n v="4"/>
    <d v="2016-07-26T00:00:00"/>
    <n v="0"/>
    <s v="Standard Class"/>
    <s v="Other"/>
    <n v="7"/>
    <n v="7994"/>
    <n v="2"/>
    <s v="Fitness"/>
    <x v="4"/>
    <s v="Henderson"/>
    <s v="Kentucky"/>
    <n v="42420"/>
    <s v="United States"/>
    <s v="South of  USA "/>
    <n v="7"/>
    <s v="Hockey"/>
    <n v="135"/>
    <s v="Nike Dri-FIT Crew Sock 6 Pack"/>
    <n v="22"/>
    <n v="19.656208341820829"/>
    <n v="2"/>
    <n v="2.420000076"/>
    <n v="44"/>
    <n v="41.579999923999999"/>
    <s v="CASH"/>
    <s v="Cash Not Over 200"/>
  </r>
  <r>
    <n v="38466"/>
    <d v="2016-07-15T00:00:00"/>
    <n v="6"/>
    <n v="2"/>
    <d v="2016-07-19T00:00:00"/>
    <n v="0"/>
    <s v="Second Class"/>
    <s v="Other"/>
    <n v="7"/>
    <n v="8478"/>
    <n v="2"/>
    <s v="Fitness"/>
    <x v="4"/>
    <s v="San Francisco"/>
    <s v="California"/>
    <n v="94122"/>
    <s v="United States"/>
    <s v="West of USA "/>
    <n v="7"/>
    <s v="Hockey"/>
    <n v="135"/>
    <s v="Nike Dri-FIT Crew Sock 6 Pack"/>
    <n v="22"/>
    <n v="19.656208341820829"/>
    <n v="5"/>
    <n v="22"/>
    <n v="110"/>
    <n v="88"/>
    <s v="DEBIT"/>
    <s v="Non Cash Payment"/>
  </r>
  <r>
    <n v="38383"/>
    <d v="2016-07-14T00:00:00"/>
    <n v="5"/>
    <n v="4"/>
    <d v="2016-07-20T00:00:00"/>
    <n v="0"/>
    <s v="Standard Class"/>
    <s v="Other"/>
    <n v="7"/>
    <n v="5845"/>
    <n v="2"/>
    <s v="Fitness"/>
    <x v="4"/>
    <s v="Chester"/>
    <s v="Pennsylvania"/>
    <n v="19013"/>
    <s v="United States"/>
    <s v="East of USA"/>
    <n v="7"/>
    <s v="Hockey"/>
    <n v="135"/>
    <s v="Nike Dri-FIT Crew Sock 6 Pack"/>
    <n v="22"/>
    <n v="19.656208341820829"/>
    <n v="1"/>
    <n v="2.2000000480000002"/>
    <n v="22"/>
    <n v="19.799999952"/>
    <s v="DEBIT"/>
    <s v="Non Cash Payment"/>
  </r>
  <r>
    <n v="38303"/>
    <d v="2016-07-13T00:00:00"/>
    <n v="4"/>
    <n v="4"/>
    <d v="2016-07-19T00:00:00"/>
    <n v="0"/>
    <s v="Standard Class"/>
    <s v="Other"/>
    <n v="7"/>
    <n v="9807"/>
    <n v="2"/>
    <s v="Fitness"/>
    <x v="4"/>
    <s v="Chicago"/>
    <s v="Illinois"/>
    <n v="60623"/>
    <s v="United States"/>
    <s v="US Center "/>
    <n v="7"/>
    <s v="Hockey"/>
    <n v="135"/>
    <s v="Nike Dri-FIT Crew Sock 6 Pack"/>
    <n v="22"/>
    <n v="19.656208341820829"/>
    <n v="1"/>
    <n v="2.6400001049999999"/>
    <n v="22"/>
    <n v="19.359999895000001"/>
    <s v="TRANSFER"/>
    <s v="Non Cash Payment"/>
  </r>
  <r>
    <n v="38256"/>
    <d v="2016-12-07T00:00:00"/>
    <n v="4"/>
    <n v="4"/>
    <d v="2016-12-13T00:00:00"/>
    <n v="0"/>
    <s v="Standard Class"/>
    <s v="Other"/>
    <n v="7"/>
    <n v="11757"/>
    <n v="2"/>
    <s v="Fitness"/>
    <x v="4"/>
    <s v="San Francisco"/>
    <s v="California"/>
    <n v="94110"/>
    <s v="United States"/>
    <s v="West of USA "/>
    <n v="7"/>
    <s v="Hockey"/>
    <n v="135"/>
    <s v="Nike Dri-FIT Crew Sock 6 Pack"/>
    <n v="22"/>
    <n v="19.656208341820829"/>
    <n v="2"/>
    <n v="3.079999924"/>
    <n v="44"/>
    <n v="40.920000076000001"/>
    <s v="CASH"/>
    <s v="Cash Not Over 200"/>
  </r>
  <r>
    <n v="38023"/>
    <d v="2016-09-07T00:00:00"/>
    <n v="4"/>
    <n v="4"/>
    <d v="2016-09-13T00:00:00"/>
    <n v="0"/>
    <s v="Standard Class"/>
    <s v="Other"/>
    <n v="7"/>
    <n v="5785"/>
    <n v="2"/>
    <s v="Fitness"/>
    <x v="4"/>
    <s v="Seattle"/>
    <s v="Washington"/>
    <n v="98103"/>
    <s v="United States"/>
    <s v="West of USA "/>
    <n v="7"/>
    <s v="Hockey"/>
    <n v="135"/>
    <s v="Nike Dri-FIT Crew Sock 6 Pack"/>
    <n v="22"/>
    <n v="19.656208341820829"/>
    <n v="2"/>
    <n v="3.960000038"/>
    <n v="44"/>
    <n v="40.039999962000003"/>
    <s v="TRANSFER"/>
    <s v="Non Cash Payment"/>
  </r>
  <r>
    <n v="37702"/>
    <d v="2016-04-07T00:00:00"/>
    <n v="5"/>
    <n v="1"/>
    <d v="2016-04-08T00:00:00"/>
    <n v="1"/>
    <s v="First Class"/>
    <s v="Other"/>
    <n v="7"/>
    <n v="9129"/>
    <n v="2"/>
    <s v="Fitness"/>
    <x v="4"/>
    <s v="Spokane"/>
    <s v="Washington"/>
    <n v="99207"/>
    <s v="United States"/>
    <s v="West of USA "/>
    <n v="7"/>
    <s v="Hockey"/>
    <n v="135"/>
    <s v="Nike Dri-FIT Crew Sock 6 Pack"/>
    <n v="22"/>
    <n v="19.656208341820829"/>
    <n v="1"/>
    <n v="2.8599998950000001"/>
    <n v="22"/>
    <n v="19.140000104999999"/>
    <s v="TRANSFER"/>
    <s v="Non Cash Payment"/>
  </r>
  <r>
    <n v="37565"/>
    <d v="2016-02-07T00:00:00"/>
    <n v="1"/>
    <n v="4"/>
    <d v="2016-02-11T00:00:00"/>
    <n v="1"/>
    <s v="Standard Class"/>
    <s v="Other"/>
    <n v="7"/>
    <n v="9326"/>
    <n v="2"/>
    <s v="Fitness"/>
    <x v="4"/>
    <s v="Cambridge"/>
    <s v="Massachusetts"/>
    <n v="2138"/>
    <s v="United States"/>
    <s v="East of USA"/>
    <n v="7"/>
    <s v="Hockey"/>
    <n v="135"/>
    <s v="Nike Dri-FIT Crew Sock 6 Pack"/>
    <n v="22"/>
    <n v="19.656208341820829"/>
    <n v="3"/>
    <n v="8.5799999239999991"/>
    <n v="66"/>
    <n v="57.420000076000001"/>
    <s v="CASH"/>
    <s v="Cash Not Over 200"/>
  </r>
  <r>
    <n v="37186"/>
    <d v="2016-06-26T00:00:00"/>
    <n v="1"/>
    <n v="4"/>
    <d v="2016-06-30T00:00:00"/>
    <n v="0"/>
    <s v="Standard Class"/>
    <s v="Other"/>
    <n v="7"/>
    <n v="2641"/>
    <n v="2"/>
    <s v="Fitness"/>
    <x v="4"/>
    <s v="Baltimore"/>
    <s v="Maryland"/>
    <n v="21215"/>
    <s v="United States"/>
    <s v="East of USA"/>
    <n v="7"/>
    <s v="Hockey"/>
    <n v="135"/>
    <s v="Nike Dri-FIT Crew Sock 6 Pack"/>
    <n v="22"/>
    <n v="19.656208341820829"/>
    <n v="1"/>
    <n v="3.2999999519999998"/>
    <n v="22"/>
    <n v="18.700000048"/>
    <s v="DEBIT"/>
    <s v="Non Cash Payment"/>
  </r>
  <r>
    <n v="37159"/>
    <d v="2016-06-26T00:00:00"/>
    <n v="1"/>
    <n v="4"/>
    <d v="2016-06-30T00:00:00"/>
    <n v="1"/>
    <s v="Standard Class"/>
    <s v="Other"/>
    <n v="7"/>
    <n v="10245"/>
    <n v="2"/>
    <s v="Fitness"/>
    <x v="4"/>
    <s v="Little Rock"/>
    <s v="Arkansas"/>
    <n v="72209"/>
    <s v="United States"/>
    <s v="South of  USA "/>
    <n v="7"/>
    <s v="Hockey"/>
    <n v="135"/>
    <s v="Nike Dri-FIT Crew Sock 6 Pack"/>
    <n v="22"/>
    <n v="19.656208341820829"/>
    <n v="5"/>
    <n v="27.5"/>
    <n v="110"/>
    <n v="82.5"/>
    <s v="DEBIT"/>
    <s v="Non Cash Payment"/>
  </r>
  <r>
    <n v="36853"/>
    <d v="2016-06-21T00:00:00"/>
    <n v="3"/>
    <n v="4"/>
    <d v="2016-06-27T00:00:00"/>
    <n v="0"/>
    <s v="Standard Class"/>
    <s v="Other"/>
    <n v="7"/>
    <n v="1168"/>
    <n v="2"/>
    <s v="Fitness"/>
    <x v="4"/>
    <s v="Jackson"/>
    <s v="Mississippi"/>
    <n v="39212"/>
    <s v="United States"/>
    <s v="South of  USA "/>
    <n v="7"/>
    <s v="Hockey"/>
    <n v="135"/>
    <s v="Nike Dri-FIT Crew Sock 6 Pack"/>
    <n v="22"/>
    <n v="19.656208341820829"/>
    <n v="5"/>
    <n v="0"/>
    <n v="110"/>
    <n v="110"/>
    <s v="TRANSFER"/>
    <s v="Non Cash Payment"/>
  </r>
  <r>
    <n v="36590"/>
    <d v="2016-06-18T00:00:00"/>
    <n v="7"/>
    <n v="2"/>
    <d v="2016-06-21T00:00:00"/>
    <n v="1"/>
    <s v="Second Class"/>
    <s v="Other"/>
    <n v="7"/>
    <n v="12363"/>
    <n v="2"/>
    <s v="Fitness"/>
    <x v="4"/>
    <s v="Medina"/>
    <s v="Ohio"/>
    <n v="44256"/>
    <s v="United States"/>
    <s v="East of USA"/>
    <n v="7"/>
    <s v="Hockey"/>
    <n v="135"/>
    <s v="Nike Dri-FIT Crew Sock 6 Pack"/>
    <n v="22"/>
    <n v="19.656208341820829"/>
    <n v="5"/>
    <n v="1.1000000240000001"/>
    <n v="110"/>
    <n v="108.899999976"/>
    <s v="DEBIT"/>
    <s v="Non Cash Payment"/>
  </r>
  <r>
    <n v="36412"/>
    <d v="2016-06-15T00:00:00"/>
    <n v="4"/>
    <n v="4"/>
    <d v="2016-06-21T00:00:00"/>
    <n v="0"/>
    <s v="Standard Class"/>
    <s v="Other"/>
    <n v="7"/>
    <n v="7512"/>
    <n v="2"/>
    <s v="Fitness"/>
    <x v="4"/>
    <s v="Philadelphia"/>
    <s v="Pennsylvania"/>
    <n v="19134"/>
    <s v="United States"/>
    <s v="East of USA"/>
    <n v="7"/>
    <s v="Hockey"/>
    <n v="135"/>
    <s v="Nike Dri-FIT Crew Sock 6 Pack"/>
    <n v="22"/>
    <n v="19.656208341820829"/>
    <n v="1"/>
    <n v="3.5199999809999998"/>
    <n v="22"/>
    <n v="18.480000019000002"/>
    <s v="DEBIT"/>
    <s v="Non Cash Payment"/>
  </r>
  <r>
    <n v="36289"/>
    <d v="2016-06-13T00:00:00"/>
    <n v="2"/>
    <n v="2"/>
    <d v="2016-06-15T00:00:00"/>
    <n v="1"/>
    <s v="Second Class"/>
    <s v="Other"/>
    <n v="7"/>
    <n v="10291"/>
    <n v="2"/>
    <s v="Fitness"/>
    <x v="4"/>
    <s v="Memphis"/>
    <s v="Tennessee"/>
    <n v="38109"/>
    <s v="United States"/>
    <s v="South of  USA "/>
    <n v="7"/>
    <s v="Hockey"/>
    <n v="135"/>
    <s v="Nike Dri-FIT Crew Sock 6 Pack"/>
    <n v="22"/>
    <n v="19.656208341820829"/>
    <n v="4"/>
    <n v="0"/>
    <n v="88"/>
    <n v="88"/>
    <s v="TRANSFER"/>
    <s v="Non Cash Payment"/>
  </r>
  <r>
    <n v="36238"/>
    <d v="2016-12-06T00:00:00"/>
    <n v="3"/>
    <n v="2"/>
    <d v="2016-12-08T00:00:00"/>
    <n v="1"/>
    <s v="Second Class"/>
    <s v="Other"/>
    <n v="7"/>
    <n v="11044"/>
    <n v="2"/>
    <s v="Fitness"/>
    <x v="4"/>
    <s v="Wilmington"/>
    <s v="Delaware"/>
    <n v="19805"/>
    <s v="United States"/>
    <s v="East of USA"/>
    <n v="7"/>
    <s v="Hockey"/>
    <n v="135"/>
    <s v="Nike Dri-FIT Crew Sock 6 Pack"/>
    <n v="22"/>
    <n v="19.656208341820829"/>
    <n v="5"/>
    <n v="2.2000000480000002"/>
    <n v="110"/>
    <n v="107.79999995199999"/>
    <s v="DEBIT"/>
    <s v="Non Cash Payment"/>
  </r>
  <r>
    <n v="36141"/>
    <d v="2016-11-06T00:00:00"/>
    <n v="1"/>
    <n v="4"/>
    <d v="2016-11-10T00:00:00"/>
    <n v="0"/>
    <s v="Standard Class"/>
    <s v="Other"/>
    <n v="7"/>
    <n v="1826"/>
    <n v="2"/>
    <s v="Fitness"/>
    <x v="4"/>
    <s v="Los Angeles"/>
    <s v="California"/>
    <n v="90008"/>
    <s v="United States"/>
    <s v="West of USA "/>
    <n v="7"/>
    <s v="Hockey"/>
    <n v="135"/>
    <s v="Nike Dri-FIT Crew Sock 6 Pack"/>
    <n v="22"/>
    <n v="19.656208341820829"/>
    <n v="4"/>
    <n v="0.87999999500000003"/>
    <n v="88"/>
    <n v="87.120000004999994"/>
    <s v="CASH"/>
    <s v="Cash Not Over 200"/>
  </r>
  <r>
    <n v="35746"/>
    <d v="2016-05-06T00:00:00"/>
    <n v="6"/>
    <n v="0"/>
    <d v="2016-05-06T00:00:00"/>
    <n v="0"/>
    <s v="Same Day"/>
    <s v="Same Day - On Time"/>
    <n v="7"/>
    <n v="1804"/>
    <n v="2"/>
    <s v="Fitness"/>
    <x v="4"/>
    <s v="Los Angeles"/>
    <s v="California"/>
    <n v="90032"/>
    <s v="United States"/>
    <s v="West of USA "/>
    <n v="7"/>
    <s v="Hockey"/>
    <n v="135"/>
    <s v="Nike Dri-FIT Crew Sock 6 Pack"/>
    <n v="22"/>
    <n v="19.656208341820829"/>
    <n v="4"/>
    <n v="1.7599999900000001"/>
    <n v="88"/>
    <n v="86.240000010000003"/>
    <s v="TRANSFER"/>
    <s v="Non Cash Payment"/>
  </r>
  <r>
    <n v="35406"/>
    <d v="2016-05-31T00:00:00"/>
    <n v="3"/>
    <n v="4"/>
    <d v="2016-06-06T00:00:00"/>
    <n v="0"/>
    <s v="Standard Class"/>
    <s v="Other"/>
    <n v="7"/>
    <n v="11551"/>
    <n v="2"/>
    <s v="Fitness"/>
    <x v="4"/>
    <s v="Detroit"/>
    <s v="Michigan"/>
    <n v="48227"/>
    <s v="United States"/>
    <s v="US Center "/>
    <n v="7"/>
    <s v="Hockey"/>
    <n v="135"/>
    <s v="Nike Dri-FIT Crew Sock 6 Pack"/>
    <n v="22"/>
    <n v="19.656208341820829"/>
    <n v="4"/>
    <n v="2.6400001049999999"/>
    <n v="88"/>
    <n v="85.359999895000001"/>
    <s v="DEBIT"/>
    <s v="Non Cash Payment"/>
  </r>
  <r>
    <n v="35370"/>
    <d v="2016-05-31T00:00:00"/>
    <n v="3"/>
    <n v="4"/>
    <d v="2016-06-06T00:00:00"/>
    <n v="1"/>
    <s v="Standard Class"/>
    <s v="Other"/>
    <n v="7"/>
    <n v="11674"/>
    <n v="2"/>
    <s v="Fitness"/>
    <x v="4"/>
    <s v="Broken Arrow"/>
    <s v="Oklahoma"/>
    <n v="74012"/>
    <s v="United States"/>
    <s v="US Center "/>
    <n v="7"/>
    <s v="Hockey"/>
    <n v="135"/>
    <s v="Nike Dri-FIT Crew Sock 6 Pack"/>
    <n v="22"/>
    <n v="19.656208341820829"/>
    <n v="5"/>
    <n v="3.2999999519999998"/>
    <n v="110"/>
    <n v="106.70000004800001"/>
    <s v="CASH"/>
    <s v="Cash Not Over 200"/>
  </r>
  <r>
    <n v="35343"/>
    <d v="2016-05-30T00:00:00"/>
    <n v="2"/>
    <n v="1"/>
    <d v="2016-05-31T00:00:00"/>
    <n v="1"/>
    <s v="First Class"/>
    <s v="Other"/>
    <n v="7"/>
    <n v="1718"/>
    <n v="2"/>
    <s v="Fitness"/>
    <x v="4"/>
    <s v="Chicago"/>
    <s v="Illinois"/>
    <n v="60653"/>
    <s v="United States"/>
    <s v="US Center "/>
    <n v="7"/>
    <s v="Hockey"/>
    <n v="135"/>
    <s v="Nike Dri-FIT Crew Sock 6 Pack"/>
    <n v="22"/>
    <n v="19.656208341820829"/>
    <n v="3"/>
    <n v="9.8999996190000008"/>
    <n v="66"/>
    <n v="56.100000381000001"/>
    <s v="CASH"/>
    <s v="Cash Not Over 200"/>
  </r>
  <r>
    <n v="35193"/>
    <d v="2016-05-28T00:00:00"/>
    <n v="7"/>
    <n v="4"/>
    <d v="2016-06-02T00:00:00"/>
    <n v="0"/>
    <s v="Standard Class"/>
    <s v="Other"/>
    <n v="7"/>
    <n v="614"/>
    <n v="2"/>
    <s v="Fitness"/>
    <x v="4"/>
    <s v="San Antonio"/>
    <s v="Texas"/>
    <n v="78207"/>
    <s v="United States"/>
    <s v="US Center "/>
    <n v="7"/>
    <s v="Hockey"/>
    <n v="135"/>
    <s v="Nike Dri-FIT Crew Sock 6 Pack"/>
    <n v="22"/>
    <n v="19.656208341820829"/>
    <n v="4"/>
    <n v="3.5199999809999998"/>
    <n v="88"/>
    <n v="84.480000019000002"/>
    <s v="CASH"/>
    <s v="Cash Not Over 200"/>
  </r>
  <r>
    <n v="34181"/>
    <d v="2016-05-13T00:00:00"/>
    <n v="6"/>
    <n v="2"/>
    <d v="2016-05-17T00:00:00"/>
    <n v="0"/>
    <s v="Second Class"/>
    <s v="Other"/>
    <n v="7"/>
    <n v="2353"/>
    <n v="2"/>
    <s v="Fitness"/>
    <x v="4"/>
    <s v="San Francisco"/>
    <s v="California"/>
    <n v="94122"/>
    <s v="United States"/>
    <s v="West of USA "/>
    <n v="7"/>
    <s v="Hockey"/>
    <n v="135"/>
    <s v="Nike Dri-FIT Crew Sock 6 Pack"/>
    <n v="22"/>
    <n v="19.656208341820829"/>
    <n v="5"/>
    <n v="4.4000000950000002"/>
    <n v="110"/>
    <n v="105.599999905"/>
    <s v="TRANSFER"/>
    <s v="Non Cash Payment"/>
  </r>
  <r>
    <n v="34137"/>
    <d v="2016-05-13T00:00:00"/>
    <n v="6"/>
    <n v="4"/>
    <d v="2016-05-19T00:00:00"/>
    <n v="0"/>
    <s v="Standard Class"/>
    <s v="Other"/>
    <n v="7"/>
    <n v="7735"/>
    <n v="2"/>
    <s v="Fitness"/>
    <x v="4"/>
    <s v="Chesapeake"/>
    <s v="Virginia"/>
    <n v="23320"/>
    <s v="United States"/>
    <s v="South of  USA "/>
    <n v="7"/>
    <s v="Hockey"/>
    <n v="135"/>
    <s v="Nike Dri-FIT Crew Sock 6 Pack"/>
    <n v="22"/>
    <n v="19.656208341820829"/>
    <n v="2"/>
    <n v="4.4000000950000002"/>
    <n v="44"/>
    <n v="39.599999904999997"/>
    <s v="TRANSFER"/>
    <s v="Non Cash Payment"/>
  </r>
  <r>
    <n v="33989"/>
    <d v="2016-11-05T00:00:00"/>
    <n v="7"/>
    <n v="2"/>
    <d v="2016-11-08T00:00:00"/>
    <n v="1"/>
    <s v="Second Class"/>
    <s v="Other"/>
    <n v="7"/>
    <n v="1445"/>
    <n v="2"/>
    <s v="Fitness"/>
    <x v="4"/>
    <s v="Englewood"/>
    <s v="Colorado"/>
    <n v="80112"/>
    <s v="United States"/>
    <s v="West of USA "/>
    <n v="7"/>
    <s v="Hockey"/>
    <n v="135"/>
    <s v="Nike Dri-FIT Crew Sock 6 Pack"/>
    <n v="22"/>
    <n v="19.656208341820829"/>
    <n v="2"/>
    <n v="5.2800002099999999"/>
    <n v="44"/>
    <n v="38.719999790000003"/>
    <s v="CASH"/>
    <s v="Cash Not Over 200"/>
  </r>
  <r>
    <n v="33884"/>
    <d v="2016-09-05T00:00:00"/>
    <n v="2"/>
    <n v="4"/>
    <d v="2016-09-09T00:00:00"/>
    <n v="1"/>
    <s v="Standard Class"/>
    <s v="Other"/>
    <n v="7"/>
    <n v="6199"/>
    <n v="2"/>
    <s v="Fitness"/>
    <x v="4"/>
    <s v="New York City"/>
    <s v="New York"/>
    <n v="10024"/>
    <s v="United States"/>
    <s v="East of USA"/>
    <n v="7"/>
    <s v="Hockey"/>
    <n v="135"/>
    <s v="Nike Dri-FIT Crew Sock 6 Pack"/>
    <n v="22"/>
    <n v="19.656208341820829"/>
    <n v="5"/>
    <n v="5.5"/>
    <n v="110"/>
    <n v="104.5"/>
    <s v="TRANSFER"/>
    <s v="Non Cash Payment"/>
  </r>
  <r>
    <n v="33847"/>
    <d v="2016-09-05T00:00:00"/>
    <n v="2"/>
    <n v="1"/>
    <d v="2016-09-06T00:00:00"/>
    <n v="1"/>
    <s v="First Class"/>
    <s v="Other"/>
    <n v="7"/>
    <n v="6817"/>
    <n v="2"/>
    <s v="Fitness"/>
    <x v="4"/>
    <s v="Phoenix"/>
    <s v="Arizona"/>
    <n v="85023"/>
    <s v="United States"/>
    <s v="West of USA "/>
    <n v="7"/>
    <s v="Hockey"/>
    <n v="135"/>
    <s v="Nike Dri-FIT Crew Sock 6 Pack"/>
    <n v="22"/>
    <n v="19.656208341820829"/>
    <n v="2"/>
    <n v="5.7199997900000001"/>
    <n v="44"/>
    <n v="38.280000209999997"/>
    <s v="CASH"/>
    <s v="Cash Not Over 200"/>
  </r>
  <r>
    <m/>
    <m/>
    <m/>
    <m/>
    <m/>
    <m/>
    <m/>
    <m/>
    <m/>
    <m/>
    <m/>
    <m/>
    <x v="5"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x v="5"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x v="5"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x v="5"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x v="5"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9">
  <r>
    <n v="44046"/>
    <d v="2016-04-10T00:00:00"/>
    <x v="0"/>
    <n v="2"/>
    <d v="2016-04-12T00:00:00"/>
    <n v="0"/>
    <s v="Second Class"/>
    <s v="Other"/>
    <n v="9"/>
    <n v="5197"/>
    <n v="3"/>
    <s v="Footwear"/>
    <s v="Africa"/>
    <s v="Ugep"/>
    <s v="Cross River"/>
    <m/>
    <s v="Nigeria"/>
    <s v="West Africa"/>
    <n v="9"/>
    <x v="0"/>
    <n v="191"/>
    <s v="Nike Men's Free 5.0+ Running Shoe"/>
    <n v="99.989997860000003"/>
    <n v="95.114003926871064"/>
    <n v="3"/>
    <n v="36"/>
    <n v="299.96999357999999"/>
    <n v="263.96999357999999"/>
    <s v="CASH"/>
    <x v="0"/>
  </r>
  <r>
    <n v="46414"/>
    <d v="2016-08-11T00:00:00"/>
    <x v="1"/>
    <n v="2"/>
    <d v="2016-08-15T00:00:00"/>
    <n v="1"/>
    <s v="Second Class"/>
    <s v="Other"/>
    <n v="29"/>
    <n v="1535"/>
    <n v="5"/>
    <s v="Golf"/>
    <s v="Africa"/>
    <s v="Kinshasa"/>
    <s v="Kinshasa"/>
    <m/>
    <s v="Democratic Republic of the Congo"/>
    <s v="Central Africa"/>
    <n v="29"/>
    <x v="1"/>
    <n v="627"/>
    <s v="Under Armour Girls' Toddler Spine Surge Runni"/>
    <n v="39.990001679999999"/>
    <n v="34.198098313835338"/>
    <n v="3"/>
    <n v="6"/>
    <n v="119.97000503999999"/>
    <n v="113.97000503999999"/>
    <s v="CASH"/>
    <x v="1"/>
  </r>
  <r>
    <n v="46599"/>
    <d v="2016-11-11T00:00:00"/>
    <x v="2"/>
    <n v="2"/>
    <d v="2016-11-15T00:00:00"/>
    <n v="1"/>
    <s v="Second Class"/>
    <s v="Other"/>
    <n v="41"/>
    <n v="6122"/>
    <n v="6"/>
    <s v="Outdoors"/>
    <s v="Africa"/>
    <s v="Dakar"/>
    <s v="Dakar"/>
    <m/>
    <s v="Senegal"/>
    <s v="West Africa"/>
    <n v="41"/>
    <x v="2"/>
    <n v="917"/>
    <s v="Glove It Women's Mod Oval 3-Zip Carry All Gol"/>
    <n v="21.989999770000001"/>
    <n v="20.391999720066668"/>
    <n v="3"/>
    <n v="1.980000019"/>
    <n v="65.969999310000006"/>
    <n v="63.989999291000004"/>
    <s v="CASH"/>
    <x v="1"/>
  </r>
  <r>
    <n v="48434"/>
    <d v="2016-08-12T00:00:00"/>
    <x v="2"/>
    <n v="2"/>
    <d v="2016-08-16T00:00:00"/>
    <n v="1"/>
    <s v="Second Class"/>
    <s v="Other"/>
    <n v="37"/>
    <n v="9451"/>
    <n v="6"/>
    <s v="Outdoors"/>
    <s v="Africa"/>
    <s v="Casablanca"/>
    <s v="Grand Casablanca"/>
    <m/>
    <s v="Morocco"/>
    <s v="North Africa"/>
    <n v="37"/>
    <x v="3"/>
    <n v="828"/>
    <s v="Bridgestone e6 Straight Distance NFL San Dieg"/>
    <n v="31.989999770000001"/>
    <n v="24.284221986666665"/>
    <n v="3"/>
    <n v="16.309999470000001"/>
    <n v="95.969999310000006"/>
    <n v="79.659999840000012"/>
    <s v="CASH"/>
    <x v="1"/>
  </r>
  <r>
    <n v="51050"/>
    <d v="2017-01-15T00:00:00"/>
    <x v="0"/>
    <n v="2"/>
    <d v="2017-01-17T00:00:00"/>
    <n v="1"/>
    <s v="Second Class"/>
    <s v="Other"/>
    <n v="9"/>
    <n v="1840"/>
    <n v="3"/>
    <s v="Footwear"/>
    <s v="Africa"/>
    <s v="Kuito"/>
    <s v="Bayelsa"/>
    <m/>
    <s v="Angola"/>
    <s v="Central Africa"/>
    <n v="9"/>
    <x v="0"/>
    <n v="191"/>
    <s v="Nike Men's Free 5.0+ Running Shoe"/>
    <n v="99.989997860000003"/>
    <n v="95.114003926871064"/>
    <n v="1"/>
    <n v="13"/>
    <n v="99.989997860000003"/>
    <n v="86.989997860000003"/>
    <s v="DEBIT"/>
    <x v="2"/>
  </r>
  <r>
    <n v="45680"/>
    <d v="2016-10-28T00:00:00"/>
    <x v="2"/>
    <n v="2"/>
    <d v="2016-11-01T00:00:00"/>
    <n v="1"/>
    <s v="Second Class"/>
    <s v="Other"/>
    <n v="18"/>
    <n v="6757"/>
    <n v="4"/>
    <s v="Apparel"/>
    <s v="Africa"/>
    <s v="Khartoum"/>
    <s v="Khartoum"/>
    <m/>
    <s v="Sudan"/>
    <s v="North Africa"/>
    <n v="18"/>
    <x v="4"/>
    <n v="403"/>
    <s v="Nike Men's CJ Elite 2 TD Football Cleat"/>
    <n v="129.9900055"/>
    <n v="110.80340837177086"/>
    <n v="1"/>
    <n v="2.5999999049999998"/>
    <n v="129.9900055"/>
    <n v="127.39000559499999"/>
    <s v="DEBIT"/>
    <x v="2"/>
  </r>
  <r>
    <n v="42992"/>
    <d v="2016-09-19T00:00:00"/>
    <x v="3"/>
    <n v="2"/>
    <d v="2016-09-21T00:00:00"/>
    <n v="1"/>
    <s v="Second Class"/>
    <s v="Other"/>
    <n v="18"/>
    <n v="3972"/>
    <n v="4"/>
    <s v="Apparel"/>
    <s v="Africa"/>
    <s v="Hargeisa"/>
    <s v="Woqooyi Galbeed"/>
    <m/>
    <s v="Somalia"/>
    <s v="East Africa"/>
    <n v="18"/>
    <x v="4"/>
    <n v="403"/>
    <s v="Nike Men's CJ Elite 2 TD Football Cleat"/>
    <n v="129.9900055"/>
    <n v="110.80340837177086"/>
    <n v="1"/>
    <n v="11.69999981"/>
    <n v="129.9900055"/>
    <n v="118.29000569"/>
    <s v="DEBIT"/>
    <x v="2"/>
  </r>
  <r>
    <n v="41304"/>
    <d v="2016-08-25T00:00:00"/>
    <x v="1"/>
    <n v="2"/>
    <d v="2016-08-29T00:00:00"/>
    <n v="1"/>
    <s v="Second Class"/>
    <s v="Other"/>
    <n v="18"/>
    <n v="9316"/>
    <n v="4"/>
    <s v="Apparel"/>
    <s v="Africa"/>
    <s v="Kenitra"/>
    <s v="Gharb-Chrarda-Beni Hssen"/>
    <m/>
    <s v="Morocco"/>
    <s v="North Africa"/>
    <n v="18"/>
    <x v="4"/>
    <n v="403"/>
    <s v="Nike Men's CJ Elite 2 TD Football Cleat"/>
    <n v="129.9900055"/>
    <n v="110.80340837177086"/>
    <n v="1"/>
    <n v="13"/>
    <n v="129.9900055"/>
    <n v="116.9900055"/>
    <s v="DEBIT"/>
    <x v="2"/>
  </r>
  <r>
    <n v="45680"/>
    <d v="2016-10-28T00:00:00"/>
    <x v="2"/>
    <n v="2"/>
    <d v="2016-11-01T00:00:00"/>
    <n v="1"/>
    <s v="Second Class"/>
    <s v="Other"/>
    <n v="17"/>
    <n v="6757"/>
    <n v="4"/>
    <s v="Apparel"/>
    <s v="Africa"/>
    <s v="Khartoum"/>
    <s v="Khartoum"/>
    <m/>
    <s v="Sudan"/>
    <s v="North Africa"/>
    <n v="17"/>
    <x v="5"/>
    <n v="365"/>
    <s v="Perfect Fitness Perfect Rip Deck"/>
    <n v="59.990001679999999"/>
    <n v="54.488929209402009"/>
    <n v="1"/>
    <n v="10.80000019"/>
    <n v="59.990001679999999"/>
    <n v="49.19000149"/>
    <s v="DEBIT"/>
    <x v="2"/>
  </r>
  <r>
    <n v="44253"/>
    <d v="2016-07-10T00:00:00"/>
    <x v="0"/>
    <n v="2"/>
    <d v="2016-07-12T00:00:00"/>
    <n v="1"/>
    <s v="Second Class"/>
    <s v="Other"/>
    <n v="18"/>
    <n v="11213"/>
    <n v="4"/>
    <s v="Apparel"/>
    <s v="Africa"/>
    <s v="Abidjan"/>
    <s v="Lagunes"/>
    <m/>
    <s v="Ivory Coast"/>
    <s v="West Africa"/>
    <n v="18"/>
    <x v="4"/>
    <n v="403"/>
    <s v="Nike Men's CJ Elite 2 TD Football Cleat"/>
    <n v="129.9900055"/>
    <n v="110.80340837177086"/>
    <n v="1"/>
    <n v="26"/>
    <n v="129.9900055"/>
    <n v="103.9900055"/>
    <s v="DEBIT"/>
    <x v="2"/>
  </r>
  <r>
    <n v="46098"/>
    <d v="2016-03-11T00:00:00"/>
    <x v="2"/>
    <n v="2"/>
    <d v="2016-03-15T00:00:00"/>
    <n v="1"/>
    <s v="Second Class"/>
    <s v="Other"/>
    <n v="43"/>
    <n v="3474"/>
    <n v="7"/>
    <s v="Fan Shop"/>
    <s v="Africa"/>
    <s v="Abu Kabir"/>
    <s v="Eastern Province"/>
    <m/>
    <s v="Egypt"/>
    <s v="North Africa"/>
    <n v="43"/>
    <x v="6"/>
    <n v="957"/>
    <s v="Diamondback Women's Serene Classic Comfort Bi"/>
    <n v="299.98001099999999"/>
    <n v="295.0300103351052"/>
    <n v="1"/>
    <n v="3"/>
    <n v="299.98001099999999"/>
    <n v="296.98001099999999"/>
    <s v="DEBIT"/>
    <x v="2"/>
  </r>
  <r>
    <n v="41304"/>
    <d v="2016-08-25T00:00:00"/>
    <x v="1"/>
    <n v="2"/>
    <d v="2016-08-29T00:00:00"/>
    <n v="1"/>
    <s v="Second Class"/>
    <s v="Other"/>
    <n v="43"/>
    <n v="9316"/>
    <n v="7"/>
    <s v="Fan Shop"/>
    <s v="Africa"/>
    <s v="Kenitra"/>
    <s v="Gharb-Chrarda-Beni Hssen"/>
    <m/>
    <s v="Morocco"/>
    <s v="North Africa"/>
    <n v="43"/>
    <x v="6"/>
    <n v="957"/>
    <s v="Diamondback Women's Serene Classic Comfort Bi"/>
    <n v="299.98001099999999"/>
    <n v="295.0300103351052"/>
    <n v="1"/>
    <n v="6"/>
    <n v="299.98001099999999"/>
    <n v="293.98001099999999"/>
    <s v="DEBIT"/>
    <x v="2"/>
  </r>
  <r>
    <n v="42331"/>
    <d v="2016-09-09T00:00:00"/>
    <x v="2"/>
    <n v="4"/>
    <d v="2016-09-15T00:00:00"/>
    <n v="0"/>
    <s v="Standard Class"/>
    <s v="Other"/>
    <n v="17"/>
    <n v="6246"/>
    <n v="4"/>
    <s v="Apparel"/>
    <s v="Africa"/>
    <s v="Antananarivo"/>
    <s v="Analamanga"/>
    <m/>
    <s v="Madagascar"/>
    <s v="East Africa"/>
    <n v="17"/>
    <x v="5"/>
    <n v="365"/>
    <s v="Perfect Fitness Perfect Rip Deck"/>
    <n v="59.990001679999999"/>
    <n v="54.488929209402009"/>
    <n v="4"/>
    <n v="12"/>
    <n v="239.96000672"/>
    <n v="227.96000672"/>
    <s v="TRANSFER"/>
    <x v="2"/>
  </r>
  <r>
    <n v="41345"/>
    <d v="2016-08-26T00:00:00"/>
    <x v="2"/>
    <n v="4"/>
    <d v="2016-09-01T00:00:00"/>
    <n v="0"/>
    <s v="Standard Class"/>
    <s v="Other"/>
    <n v="17"/>
    <n v="8741"/>
    <n v="4"/>
    <s v="Apparel"/>
    <s v="Africa"/>
    <s v="Algiers"/>
    <s v="Algiers"/>
    <m/>
    <s v="Algeria"/>
    <s v="North Africa"/>
    <n v="17"/>
    <x v="5"/>
    <n v="365"/>
    <s v="Perfect Fitness Perfect Rip Deck"/>
    <n v="59.990001679999999"/>
    <n v="54.488929209402009"/>
    <n v="4"/>
    <n v="35.990001679999999"/>
    <n v="239.96000672"/>
    <n v="203.97000503999999"/>
    <s v="TRANSFER"/>
    <x v="2"/>
  </r>
  <r>
    <n v="51168"/>
    <d v="2017-01-16T00:00:00"/>
    <x v="3"/>
    <n v="4"/>
    <d v="2017-01-20T00:00:00"/>
    <n v="0"/>
    <s v="Standard Class"/>
    <s v="Other"/>
    <n v="24"/>
    <n v="8050"/>
    <n v="5"/>
    <s v="Golf"/>
    <s v="Africa"/>
    <s v="Monrovia"/>
    <s v="Montserrado"/>
    <m/>
    <s v="Liberia"/>
    <s v="West Africa"/>
    <n v="24"/>
    <x v="7"/>
    <n v="502"/>
    <s v="Nike Men's Dri-FIT Victory Golf Polo"/>
    <n v="50"/>
    <n v="43.678035218757444"/>
    <n v="4"/>
    <n v="0"/>
    <n v="200"/>
    <n v="200"/>
    <s v="TRANSFER"/>
    <x v="2"/>
  </r>
  <r>
    <n v="51168"/>
    <d v="2017-01-16T00:00:00"/>
    <x v="3"/>
    <n v="4"/>
    <d v="2017-01-20T00:00:00"/>
    <n v="0"/>
    <s v="Standard Class"/>
    <s v="Other"/>
    <n v="29"/>
    <n v="8050"/>
    <n v="5"/>
    <s v="Golf"/>
    <s v="Africa"/>
    <s v="Monrovia"/>
    <s v="Montserrado"/>
    <m/>
    <s v="Liberia"/>
    <s v="West Africa"/>
    <n v="29"/>
    <x v="1"/>
    <n v="627"/>
    <s v="Under Armour Girls' Toddler Spine Surge Runni"/>
    <n v="39.990001679999999"/>
    <n v="34.198098313835338"/>
    <n v="4"/>
    <n v="3.2000000480000002"/>
    <n v="159.96000672"/>
    <n v="156.760006672"/>
    <s v="TRANSFER"/>
    <x v="2"/>
  </r>
  <r>
    <n v="43599"/>
    <d v="2016-09-28T00:00:00"/>
    <x v="4"/>
    <n v="4"/>
    <d v="2016-10-04T00:00:00"/>
    <n v="0"/>
    <s v="Standard Class"/>
    <s v="Other"/>
    <n v="24"/>
    <n v="5474"/>
    <n v="5"/>
    <s v="Golf"/>
    <s v="Africa"/>
    <s v="Khartoum"/>
    <s v="Khartoum"/>
    <m/>
    <s v="Sudan"/>
    <s v="North Africa"/>
    <n v="24"/>
    <x v="7"/>
    <n v="502"/>
    <s v="Nike Men's Dri-FIT Victory Golf Polo"/>
    <n v="50"/>
    <n v="43.678035218757444"/>
    <n v="4"/>
    <n v="11"/>
    <n v="200"/>
    <n v="189"/>
    <s v="TRANSFER"/>
    <x v="2"/>
  </r>
  <r>
    <n v="41901"/>
    <d v="2016-03-09T00:00:00"/>
    <x v="4"/>
    <n v="4"/>
    <d v="2016-03-15T00:00:00"/>
    <n v="0"/>
    <s v="Standard Class"/>
    <s v="Other"/>
    <n v="40"/>
    <n v="474"/>
    <n v="6"/>
    <s v="Outdoors"/>
    <s v="Africa"/>
    <s v="Gagnoa"/>
    <s v="Fromager"/>
    <m/>
    <s v="Ivory Coast"/>
    <s v="West Africa"/>
    <n v="40"/>
    <x v="8"/>
    <n v="905"/>
    <s v="Team Golf Texas Longhorns Putter Grip"/>
    <n v="24.989999770000001"/>
    <n v="20.52742837007143"/>
    <n v="4"/>
    <n v="19.989999770000001"/>
    <n v="99.959999080000003"/>
    <n v="79.969999310000006"/>
    <s v="TRANSFER"/>
    <x v="2"/>
  </r>
  <r>
    <n v="42751"/>
    <d v="2016-09-16T00:00:00"/>
    <x v="2"/>
    <n v="4"/>
    <d v="2016-09-22T00:00:00"/>
    <n v="0"/>
    <s v="Standard Class"/>
    <s v="Other"/>
    <n v="9"/>
    <n v="12255"/>
    <n v="3"/>
    <s v="Footwear"/>
    <s v="Africa"/>
    <s v="Livingstone"/>
    <s v="Meridional"/>
    <m/>
    <s v="Zambia"/>
    <s v="East Africa"/>
    <n v="9"/>
    <x v="0"/>
    <n v="191"/>
    <s v="Nike Men's Free 5.0+ Running Shoe"/>
    <n v="99.989997860000003"/>
    <n v="95.114003926871064"/>
    <n v="4"/>
    <n v="36"/>
    <n v="399.95999144000001"/>
    <n v="363.95999144000001"/>
    <s v="TRANSFER"/>
    <x v="2"/>
  </r>
  <r>
    <n v="45088"/>
    <d v="2016-10-20T00:00:00"/>
    <x v="1"/>
    <n v="4"/>
    <d v="2016-10-26T00:00:00"/>
    <n v="0"/>
    <s v="Standard Class"/>
    <s v="Other"/>
    <n v="17"/>
    <n v="10288"/>
    <n v="4"/>
    <s v="Apparel"/>
    <s v="Africa"/>
    <s v="Fez"/>
    <s v="Fes-Boulemane"/>
    <m/>
    <s v="Morocco"/>
    <s v="North Africa"/>
    <n v="17"/>
    <x v="5"/>
    <n v="365"/>
    <s v="Perfect Fitness Perfect Rip Deck"/>
    <n v="59.990001679999999"/>
    <n v="54.488929209402009"/>
    <n v="4"/>
    <n v="0"/>
    <n v="239.96000672"/>
    <n v="239.96000672"/>
    <s v="TRANSFER"/>
    <x v="2"/>
  </r>
  <r>
    <n v="50489"/>
    <d v="2017-07-01T00:00:00"/>
    <x v="5"/>
    <n v="4"/>
    <d v="2017-07-06T00:00:00"/>
    <n v="1"/>
    <s v="Standard Class"/>
    <s v="Other"/>
    <n v="17"/>
    <n v="4717"/>
    <n v="4"/>
    <s v="Apparel"/>
    <s v="Africa"/>
    <s v="Cairo"/>
    <s v="Cairo"/>
    <m/>
    <s v="Egypt"/>
    <s v="North Africa"/>
    <n v="17"/>
    <x v="5"/>
    <n v="365"/>
    <s v="Perfect Fitness Perfect Rip Deck"/>
    <n v="59.990001679999999"/>
    <n v="54.488929209402009"/>
    <n v="4"/>
    <n v="9.6000003809999992"/>
    <n v="239.96000672"/>
    <n v="230.36000633899999"/>
    <s v="TRANSFER"/>
    <x v="2"/>
  </r>
  <r>
    <n v="44409"/>
    <d v="2016-10-10T00:00:00"/>
    <x v="3"/>
    <n v="4"/>
    <d v="2016-10-14T00:00:00"/>
    <n v="1"/>
    <s v="Standard Class"/>
    <s v="Other"/>
    <n v="17"/>
    <n v="4799"/>
    <n v="4"/>
    <s v="Apparel"/>
    <s v="Africa"/>
    <s v="Dakar"/>
    <s v="Dakar"/>
    <m/>
    <s v="Senegal"/>
    <s v="West Africa"/>
    <n v="17"/>
    <x v="5"/>
    <n v="365"/>
    <s v="Perfect Fitness Perfect Rip Deck"/>
    <n v="59.990001679999999"/>
    <n v="54.488929209402009"/>
    <n v="4"/>
    <n v="12"/>
    <n v="239.96000672"/>
    <n v="227.96000672"/>
    <s v="TRANSFER"/>
    <x v="2"/>
  </r>
  <r>
    <n v="42101"/>
    <d v="2016-06-09T00:00:00"/>
    <x v="1"/>
    <n v="4"/>
    <d v="2016-06-15T00:00:00"/>
    <n v="0"/>
    <s v="Standard Class"/>
    <s v="Other"/>
    <n v="17"/>
    <n v="4533"/>
    <n v="4"/>
    <s v="Apparel"/>
    <s v="Africa"/>
    <s v="Hurghada"/>
    <s v="Red Sea"/>
    <m/>
    <s v="Egypt"/>
    <s v="North Africa"/>
    <n v="17"/>
    <x v="5"/>
    <n v="365"/>
    <s v="Perfect Fitness Perfect Rip Deck"/>
    <n v="59.990001679999999"/>
    <n v="54.488929209402009"/>
    <n v="4"/>
    <n v="13.19999981"/>
    <n v="239.96000672"/>
    <n v="226.76000690999999"/>
    <s v="TRANSFER"/>
    <x v="2"/>
  </r>
  <r>
    <n v="50424"/>
    <d v="2017-06-01T00:00:00"/>
    <x v="1"/>
    <n v="4"/>
    <d v="2017-06-07T00:00:00"/>
    <n v="1"/>
    <s v="Standard Class"/>
    <s v="Other"/>
    <n v="17"/>
    <n v="12383"/>
    <n v="4"/>
    <s v="Apparel"/>
    <s v="Africa"/>
    <s v="Kenitra"/>
    <s v="Gharb-Chrarda-Beni Hssen"/>
    <m/>
    <s v="Morocco"/>
    <s v="North Africa"/>
    <n v="17"/>
    <x v="5"/>
    <n v="365"/>
    <s v="Perfect Fitness Perfect Rip Deck"/>
    <n v="59.990001679999999"/>
    <n v="54.488929209402009"/>
    <n v="4"/>
    <n v="31.190000529999999"/>
    <n v="239.96000672"/>
    <n v="208.77000619"/>
    <s v="TRANSFER"/>
    <x v="2"/>
  </r>
  <r>
    <n v="49825"/>
    <d v="2016-12-28T00:00:00"/>
    <x v="4"/>
    <n v="4"/>
    <d v="2017-01-03T00:00:00"/>
    <n v="1"/>
    <s v="Standard Class"/>
    <s v="Other"/>
    <n v="24"/>
    <n v="3518"/>
    <n v="5"/>
    <s v="Golf"/>
    <s v="Africa"/>
    <s v="Abidjan"/>
    <s v="Lagunes"/>
    <m/>
    <s v="Ivory Coast"/>
    <s v="West Africa"/>
    <n v="24"/>
    <x v="7"/>
    <n v="502"/>
    <s v="Nike Men's Dri-FIT Victory Golf Polo"/>
    <n v="50"/>
    <n v="43.678035218757444"/>
    <n v="4"/>
    <n v="0"/>
    <n v="200"/>
    <n v="200"/>
    <s v="TRANSFER"/>
    <x v="2"/>
  </r>
  <r>
    <n v="41294"/>
    <d v="2016-08-25T00:00:00"/>
    <x v="1"/>
    <n v="4"/>
    <d v="2016-08-31T00:00:00"/>
    <n v="1"/>
    <s v="Standard Class"/>
    <s v="Other"/>
    <n v="24"/>
    <n v="4674"/>
    <n v="5"/>
    <s v="Golf"/>
    <s v="Africa"/>
    <s v="Hurghada"/>
    <s v="Red Sea"/>
    <m/>
    <s v="Egypt"/>
    <s v="North Africa"/>
    <n v="24"/>
    <x v="7"/>
    <n v="502"/>
    <s v="Nike Men's Dri-FIT Victory Golf Polo"/>
    <n v="50"/>
    <n v="43.678035218757444"/>
    <n v="4"/>
    <n v="2"/>
    <n v="200"/>
    <n v="198"/>
    <s v="TRANSFER"/>
    <x v="2"/>
  </r>
  <r>
    <n v="42023"/>
    <d v="2016-05-09T00:00:00"/>
    <x v="3"/>
    <n v="4"/>
    <d v="2016-05-13T00:00:00"/>
    <n v="0"/>
    <s v="Standard Class"/>
    <s v="Other"/>
    <n v="29"/>
    <n v="8519"/>
    <n v="5"/>
    <s v="Golf"/>
    <s v="Africa"/>
    <s v="Niamey"/>
    <s v="Niamey"/>
    <m/>
    <s v="Niger"/>
    <s v="West Africa"/>
    <n v="29"/>
    <x v="1"/>
    <n v="627"/>
    <s v="Under Armour Girls' Toddler Spine Surge Runni"/>
    <n v="39.990001679999999"/>
    <n v="34.198098313835338"/>
    <n v="4"/>
    <n v="4.8000001909999996"/>
    <n v="159.96000672"/>
    <n v="155.16000652899999"/>
    <s v="TRANSFER"/>
    <x v="2"/>
  </r>
  <r>
    <n v="47774"/>
    <d v="2016-11-28T00:00:00"/>
    <x v="3"/>
    <n v="4"/>
    <d v="2016-12-02T00:00:00"/>
    <n v="1"/>
    <s v="Standard Class"/>
    <s v="Other"/>
    <n v="29"/>
    <n v="5302"/>
    <n v="5"/>
    <s v="Golf"/>
    <s v="Africa"/>
    <s v="Sale"/>
    <s v="Rabat-Salé-Zemmour-Zaer"/>
    <m/>
    <s v="Morocco"/>
    <s v="North Africa"/>
    <n v="29"/>
    <x v="1"/>
    <n v="627"/>
    <s v="Under Armour Girls' Toddler Spine Surge Runni"/>
    <n v="39.990001679999999"/>
    <n v="34.198098313835338"/>
    <n v="4"/>
    <n v="8.8000001910000005"/>
    <n v="159.96000672"/>
    <n v="151.16000652899999"/>
    <s v="TRANSFER"/>
    <x v="2"/>
  </r>
  <r>
    <n v="41827"/>
    <d v="2016-02-09T00:00:00"/>
    <x v="6"/>
    <n v="4"/>
    <d v="2016-02-15T00:00:00"/>
    <n v="0"/>
    <s v="Standard Class"/>
    <s v="Other"/>
    <n v="26"/>
    <n v="3594"/>
    <n v="5"/>
    <s v="Golf"/>
    <s v="Africa"/>
    <s v="Pretoria"/>
    <s v="Gauteng"/>
    <m/>
    <s v="South Africa"/>
    <s v="Southern Africa"/>
    <n v="26"/>
    <x v="9"/>
    <n v="564"/>
    <s v="Nike Men's Deutschland Weltmeister Winners Bl"/>
    <n v="30"/>
    <n v="45.158749390000004"/>
    <n v="4"/>
    <n v="8.3999996190000008"/>
    <n v="120"/>
    <n v="111.600000381"/>
    <s v="TRANSFER"/>
    <x v="2"/>
  </r>
  <r>
    <n v="47193"/>
    <d v="2016-11-19T00:00:00"/>
    <x v="5"/>
    <n v="4"/>
    <d v="2016-11-24T00:00:00"/>
    <n v="0"/>
    <s v="Standard Class"/>
    <s v="Other"/>
    <n v="24"/>
    <n v="9890"/>
    <n v="5"/>
    <s v="Golf"/>
    <s v="Africa"/>
    <s v="Marrakech"/>
    <s v="Marrakech-Tensift-Al Haouz"/>
    <m/>
    <s v="Morocco"/>
    <s v="North Africa"/>
    <n v="24"/>
    <x v="7"/>
    <n v="502"/>
    <s v="Nike Men's Dri-FIT Victory Golf Polo"/>
    <n v="50"/>
    <n v="43.678035218757444"/>
    <n v="4"/>
    <n v="30"/>
    <n v="200"/>
    <n v="170"/>
    <s v="TRANSFER"/>
    <x v="2"/>
  </r>
  <r>
    <n v="42626"/>
    <d v="2016-09-14T00:00:00"/>
    <x v="4"/>
    <n v="4"/>
    <d v="2016-09-20T00:00:00"/>
    <n v="0"/>
    <s v="Standard Class"/>
    <s v="Other"/>
    <n v="24"/>
    <n v="1410"/>
    <n v="5"/>
    <s v="Golf"/>
    <s v="Africa"/>
    <s v="Bur Sudan"/>
    <s v="Red Sea"/>
    <m/>
    <s v="Sudan"/>
    <s v="North Africa"/>
    <n v="24"/>
    <x v="7"/>
    <n v="502"/>
    <s v="Nike Men's Dri-FIT Victory Golf Polo"/>
    <n v="50"/>
    <n v="43.678035218757444"/>
    <n v="4"/>
    <n v="40"/>
    <n v="200"/>
    <n v="160"/>
    <s v="TRANSFER"/>
    <x v="2"/>
  </r>
  <r>
    <n v="46199"/>
    <d v="2016-05-11T00:00:00"/>
    <x v="4"/>
    <n v="4"/>
    <d v="2016-05-17T00:00:00"/>
    <n v="1"/>
    <s v="Standard Class"/>
    <s v="Other"/>
    <n v="24"/>
    <n v="7521"/>
    <n v="5"/>
    <s v="Golf"/>
    <s v="Africa"/>
    <s v="Lagos"/>
    <s v="Lagos"/>
    <m/>
    <s v="Nigeria"/>
    <s v="West Africa"/>
    <n v="24"/>
    <x v="7"/>
    <n v="502"/>
    <s v="Nike Men's Dri-FIT Victory Golf Polo"/>
    <n v="50"/>
    <n v="43.678035218757444"/>
    <n v="4"/>
    <n v="50"/>
    <n v="200"/>
    <n v="150"/>
    <s v="TRANSFER"/>
    <x v="2"/>
  </r>
  <r>
    <n v="48468"/>
    <d v="2016-08-12T00:00:00"/>
    <x v="2"/>
    <n v="4"/>
    <d v="2016-08-18T00:00:00"/>
    <n v="0"/>
    <s v="Standard Class"/>
    <s v="Other"/>
    <n v="40"/>
    <n v="2106"/>
    <n v="6"/>
    <s v="Outdoors"/>
    <s v="Africa"/>
    <s v="Lagos"/>
    <s v="Lagos"/>
    <m/>
    <s v="Nigeria"/>
    <s v="West Africa"/>
    <n v="40"/>
    <x v="8"/>
    <n v="885"/>
    <s v="Team Golf St. Louis Cardinals Putter Grip"/>
    <n v="24.989999770000001"/>
    <n v="29.483249567625002"/>
    <n v="4"/>
    <n v="5.5"/>
    <n v="99.959999080000003"/>
    <n v="94.459999080000003"/>
    <s v="TRANSFER"/>
    <x v="2"/>
  </r>
  <r>
    <n v="51009"/>
    <d v="2017-01-14T00:00:00"/>
    <x v="5"/>
    <n v="4"/>
    <d v="2017-01-19T00:00:00"/>
    <n v="1"/>
    <s v="Standard Class"/>
    <s v="Other"/>
    <n v="9"/>
    <n v="8144"/>
    <n v="3"/>
    <s v="Footwear"/>
    <s v="Africa"/>
    <s v="Quelimane"/>
    <s v="Zambezia"/>
    <m/>
    <s v="Mozambique"/>
    <s v="East Africa"/>
    <n v="9"/>
    <x v="0"/>
    <n v="191"/>
    <s v="Nike Men's Free 5.0+ Running Shoe"/>
    <n v="99.989997860000003"/>
    <n v="95.114003926871064"/>
    <n v="4"/>
    <n v="4"/>
    <n v="399.95999144000001"/>
    <n v="395.95999144000001"/>
    <s v="TRANSFER"/>
    <x v="2"/>
  </r>
  <r>
    <n v="46229"/>
    <d v="2016-05-11T00:00:00"/>
    <x v="4"/>
    <n v="4"/>
    <d v="2016-05-17T00:00:00"/>
    <n v="1"/>
    <s v="Standard Class"/>
    <s v="Other"/>
    <n v="9"/>
    <n v="5643"/>
    <n v="3"/>
    <s v="Footwear"/>
    <s v="Africa"/>
    <s v="Port Elizabeth"/>
    <s v="Eastern Cape"/>
    <m/>
    <s v="South Africa"/>
    <s v="Southern Africa"/>
    <n v="9"/>
    <x v="0"/>
    <n v="191"/>
    <s v="Nike Men's Free 5.0+ Running Shoe"/>
    <n v="99.989997860000003"/>
    <n v="95.114003926871064"/>
    <n v="4"/>
    <n v="8"/>
    <n v="399.95999144000001"/>
    <n v="391.95999144000001"/>
    <s v="TRANSFER"/>
    <x v="2"/>
  </r>
  <r>
    <n v="42882"/>
    <d v="2016-09-17T00:00:00"/>
    <x v="5"/>
    <n v="4"/>
    <d v="2016-09-22T00:00:00"/>
    <n v="0"/>
    <s v="Standard Class"/>
    <s v="Other"/>
    <n v="9"/>
    <n v="2041"/>
    <n v="3"/>
    <s v="Footwear"/>
    <s v="Africa"/>
    <s v="Shinyanga"/>
    <s v="Shinyanga"/>
    <m/>
    <s v="Tanzania"/>
    <s v="East Africa"/>
    <n v="9"/>
    <x v="0"/>
    <n v="191"/>
    <s v="Nike Men's Free 5.0+ Running Shoe"/>
    <n v="99.989997860000003"/>
    <n v="95.114003926871064"/>
    <n v="4"/>
    <n v="20"/>
    <n v="399.95999144000001"/>
    <n v="379.95999144000001"/>
    <s v="TRANSFER"/>
    <x v="2"/>
  </r>
  <r>
    <n v="46827"/>
    <d v="2016-11-14T00:00:00"/>
    <x v="3"/>
    <n v="4"/>
    <d v="2016-11-18T00:00:00"/>
    <n v="0"/>
    <s v="Standard Class"/>
    <s v="Other"/>
    <n v="9"/>
    <n v="7537"/>
    <n v="3"/>
    <s v="Footwear"/>
    <s v="Africa"/>
    <s v="Kismaayo"/>
    <s v="Jubbada Hoose"/>
    <m/>
    <s v="Somalia"/>
    <s v="East Africa"/>
    <n v="9"/>
    <x v="0"/>
    <n v="191"/>
    <s v="Nike Men's Free 5.0+ Running Shoe"/>
    <n v="99.989997860000003"/>
    <n v="95.114003926871064"/>
    <n v="4"/>
    <n v="36"/>
    <n v="399.95999144000001"/>
    <n v="363.95999144000001"/>
    <s v="TRANSFER"/>
    <x v="2"/>
  </r>
  <r>
    <n v="48684"/>
    <d v="2016-11-12T00:00:00"/>
    <x v="5"/>
    <n v="4"/>
    <d v="2016-11-17T00:00:00"/>
    <n v="1"/>
    <s v="Standard Class"/>
    <s v="Other"/>
    <n v="9"/>
    <n v="3056"/>
    <n v="3"/>
    <s v="Footwear"/>
    <s v="Africa"/>
    <s v="Butare"/>
    <s v="Meridional"/>
    <m/>
    <s v="Rwanda"/>
    <s v="East Africa"/>
    <n v="9"/>
    <x v="0"/>
    <n v="191"/>
    <s v="Nike Men's Free 5.0+ Running Shoe"/>
    <n v="99.989997860000003"/>
    <n v="95.114003926871064"/>
    <n v="4"/>
    <n v="40"/>
    <n v="399.95999144000001"/>
    <n v="359.95999144000001"/>
    <s v="TRANSFER"/>
    <x v="2"/>
  </r>
  <r>
    <n v="48684"/>
    <d v="2016-11-12T00:00:00"/>
    <x v="5"/>
    <n v="4"/>
    <d v="2016-11-17T00:00:00"/>
    <n v="1"/>
    <s v="Standard Class"/>
    <s v="Other"/>
    <n v="9"/>
    <n v="3056"/>
    <n v="3"/>
    <s v="Footwear"/>
    <s v="Africa"/>
    <s v="Butare"/>
    <s v="Meridional"/>
    <m/>
    <s v="Rwanda"/>
    <s v="East Africa"/>
    <n v="9"/>
    <x v="0"/>
    <n v="191"/>
    <s v="Nike Men's Free 5.0+ Running Shoe"/>
    <n v="99.989997860000003"/>
    <n v="95.114003926871064"/>
    <n v="4"/>
    <n v="48"/>
    <n v="399.95999144000001"/>
    <n v="351.95999144000001"/>
    <s v="TRANSFER"/>
    <x v="2"/>
  </r>
  <r>
    <n v="46416"/>
    <d v="2016-08-11T00:00:00"/>
    <x v="1"/>
    <n v="4"/>
    <d v="2016-08-17T00:00:00"/>
    <n v="0"/>
    <s v="Standard Class"/>
    <s v="Other"/>
    <n v="9"/>
    <n v="7967"/>
    <n v="3"/>
    <s v="Footwear"/>
    <s v="Africa"/>
    <s v="Cairo"/>
    <s v="Cairo"/>
    <m/>
    <s v="Egypt"/>
    <s v="North Africa"/>
    <n v="9"/>
    <x v="0"/>
    <n v="191"/>
    <s v="Nike Men's Free 5.0+ Running Shoe"/>
    <n v="99.989997860000003"/>
    <n v="95.114003926871064"/>
    <n v="4"/>
    <n v="48"/>
    <n v="399.95999144000001"/>
    <n v="351.95999144000001"/>
    <s v="TRANSFER"/>
    <x v="2"/>
  </r>
  <r>
    <n v="47343"/>
    <d v="2016-11-22T00:00:00"/>
    <x v="6"/>
    <n v="4"/>
    <d v="2016-11-28T00:00:00"/>
    <n v="0"/>
    <s v="Standard Class"/>
    <s v="Other"/>
    <n v="9"/>
    <n v="1758"/>
    <n v="3"/>
    <s v="Footwear"/>
    <s v="Africa"/>
    <s v="Newcastle"/>
    <s v="KwaZulu-Natal"/>
    <m/>
    <s v="South Africa"/>
    <s v="Southern Africa"/>
    <n v="9"/>
    <x v="0"/>
    <n v="191"/>
    <s v="Nike Men's Free 5.0+ Running Shoe"/>
    <n v="99.989997860000003"/>
    <n v="95.114003926871064"/>
    <n v="4"/>
    <n v="59.990001679999999"/>
    <n v="399.95999144000001"/>
    <n v="339.96998976000003"/>
    <s v="TRANSFER"/>
    <x v="2"/>
  </r>
  <r>
    <n v="48608"/>
    <d v="2016-10-12T00:00:00"/>
    <x v="4"/>
    <n v="4"/>
    <d v="2016-10-18T00:00:00"/>
    <n v="0"/>
    <s v="Standard Class"/>
    <s v="Other"/>
    <n v="24"/>
    <n v="4398"/>
    <n v="5"/>
    <s v="Golf"/>
    <s v="Africa"/>
    <s v="Lokossa"/>
    <s v="Mono"/>
    <m/>
    <s v="Benin"/>
    <s v="West Africa"/>
    <n v="24"/>
    <x v="7"/>
    <n v="502"/>
    <s v="Nike Men's Dri-FIT Victory Golf Polo"/>
    <n v="50"/>
    <n v="43.678035218757444"/>
    <n v="5"/>
    <n v="25"/>
    <n v="250"/>
    <n v="225"/>
    <s v="DEBIT"/>
    <x v="2"/>
  </r>
  <r>
    <n v="45506"/>
    <d v="2016-10-26T00:00:00"/>
    <x v="4"/>
    <n v="4"/>
    <d v="2016-11-01T00:00:00"/>
    <n v="0"/>
    <s v="Standard Class"/>
    <s v="Other"/>
    <n v="24"/>
    <n v="5687"/>
    <n v="5"/>
    <s v="Golf"/>
    <s v="Africa"/>
    <s v="Ikot Ekpene"/>
    <s v="Akwa Ibom"/>
    <m/>
    <s v="Nigeria"/>
    <s v="West Africa"/>
    <n v="24"/>
    <x v="7"/>
    <n v="502"/>
    <s v="Nike Men's Dri-FIT Victory Golf Polo"/>
    <n v="50"/>
    <n v="43.678035218757444"/>
    <n v="5"/>
    <n v="30"/>
    <n v="250"/>
    <n v="220"/>
    <s v="DEBIT"/>
    <x v="2"/>
  </r>
  <r>
    <n v="45027"/>
    <d v="2016-10-19T00:00:00"/>
    <x v="4"/>
    <n v="4"/>
    <d v="2016-10-25T00:00:00"/>
    <n v="0"/>
    <s v="Standard Class"/>
    <s v="Other"/>
    <n v="29"/>
    <n v="8534"/>
    <n v="5"/>
    <s v="Golf"/>
    <s v="Africa"/>
    <s v="Warri"/>
    <s v="Delta"/>
    <m/>
    <s v="Nigeria"/>
    <s v="West Africa"/>
    <n v="29"/>
    <x v="1"/>
    <n v="627"/>
    <s v="Under Armour Girls' Toddler Spine Surge Runni"/>
    <n v="39.990001679999999"/>
    <n v="34.198098313835338"/>
    <n v="5"/>
    <n v="25.989999770000001"/>
    <n v="199.9500084"/>
    <n v="173.96000863"/>
    <s v="DEBIT"/>
    <x v="2"/>
  </r>
  <r>
    <n v="46308"/>
    <d v="2016-06-11T00:00:00"/>
    <x v="5"/>
    <n v="4"/>
    <d v="2016-06-16T00:00:00"/>
    <n v="0"/>
    <s v="Standard Class"/>
    <s v="Other"/>
    <n v="29"/>
    <n v="3372"/>
    <n v="5"/>
    <s v="Golf"/>
    <s v="Africa"/>
    <s v="Bandundu"/>
    <s v="Bandundu"/>
    <m/>
    <s v="Democratic Republic of the Congo"/>
    <s v="Central Africa"/>
    <n v="29"/>
    <x v="1"/>
    <n v="627"/>
    <s v="Under Armour Girls' Toddler Spine Surge Runni"/>
    <n v="39.990001679999999"/>
    <n v="34.198098313835338"/>
    <n v="5"/>
    <n v="29.989999770000001"/>
    <n v="199.9500084"/>
    <n v="169.96000863"/>
    <s v="DEBIT"/>
    <x v="2"/>
  </r>
  <r>
    <n v="43685"/>
    <d v="2016-09-29T00:00:00"/>
    <x v="1"/>
    <n v="4"/>
    <d v="2016-10-05T00:00:00"/>
    <n v="1"/>
    <s v="Standard Class"/>
    <s v="Other"/>
    <n v="24"/>
    <n v="10927"/>
    <n v="5"/>
    <s v="Golf"/>
    <s v="Africa"/>
    <s v="Lagos"/>
    <s v="Lagos"/>
    <m/>
    <s v="Nigeria"/>
    <s v="West Africa"/>
    <n v="24"/>
    <x v="7"/>
    <n v="502"/>
    <s v="Nike Men's Dri-FIT Victory Golf Polo"/>
    <n v="50"/>
    <n v="43.678035218757444"/>
    <n v="5"/>
    <n v="40"/>
    <n v="250"/>
    <n v="210"/>
    <s v="DEBIT"/>
    <x v="2"/>
  </r>
  <r>
    <n v="41893"/>
    <d v="2016-03-09T00:00:00"/>
    <x v="4"/>
    <n v="4"/>
    <d v="2016-03-15T00:00:00"/>
    <n v="0"/>
    <s v="Standard Class"/>
    <s v="Other"/>
    <n v="24"/>
    <n v="3597"/>
    <n v="5"/>
    <s v="Golf"/>
    <s v="Africa"/>
    <s v="Foumban"/>
    <s v="West"/>
    <m/>
    <s v="Cameroon"/>
    <s v="Central Africa"/>
    <n v="24"/>
    <x v="7"/>
    <n v="502"/>
    <s v="Nike Men's Dri-FIT Victory Golf Polo"/>
    <n v="50"/>
    <n v="43.678035218757444"/>
    <n v="5"/>
    <n v="42.5"/>
    <n v="250"/>
    <n v="207.5"/>
    <s v="DEBIT"/>
    <x v="2"/>
  </r>
  <r>
    <n v="46339"/>
    <d v="2016-07-11T00:00:00"/>
    <x v="3"/>
    <n v="4"/>
    <d v="2016-07-15T00:00:00"/>
    <n v="1"/>
    <s v="Standard Class"/>
    <s v="Other"/>
    <n v="24"/>
    <n v="2052"/>
    <n v="5"/>
    <s v="Golf"/>
    <s v="Africa"/>
    <s v="Luanda"/>
    <s v="Luanda"/>
    <m/>
    <s v="Angola"/>
    <s v="Central Africa"/>
    <n v="24"/>
    <x v="7"/>
    <n v="502"/>
    <s v="Nike Men's Dri-FIT Victory Golf Polo"/>
    <n v="50"/>
    <n v="43.678035218757444"/>
    <n v="5"/>
    <n v="42.5"/>
    <n v="250"/>
    <n v="207.5"/>
    <s v="DEBIT"/>
    <x v="2"/>
  </r>
  <r>
    <n v="46667"/>
    <d v="2016-12-11T00:00:00"/>
    <x v="0"/>
    <n v="4"/>
    <d v="2016-12-15T00:00:00"/>
    <n v="0"/>
    <s v="Standard Class"/>
    <s v="Other"/>
    <n v="24"/>
    <n v="4399"/>
    <n v="5"/>
    <s v="Golf"/>
    <s v="Africa"/>
    <s v="Maiduguri"/>
    <s v="Borno"/>
    <m/>
    <s v="Nigeria"/>
    <s v="West Africa"/>
    <n v="24"/>
    <x v="7"/>
    <n v="502"/>
    <s v="Nike Men's Dri-FIT Victory Golf Polo"/>
    <n v="50"/>
    <n v="43.678035218757444"/>
    <n v="5"/>
    <n v="42.5"/>
    <n v="250"/>
    <n v="207.5"/>
    <s v="DEBIT"/>
    <x v="2"/>
  </r>
  <r>
    <n v="47647"/>
    <d v="2016-11-26T00:00:00"/>
    <x v="5"/>
    <n v="4"/>
    <d v="2016-12-01T00:00:00"/>
    <n v="0"/>
    <s v="Standard Class"/>
    <s v="Other"/>
    <n v="24"/>
    <n v="185"/>
    <n v="5"/>
    <s v="Golf"/>
    <s v="Africa"/>
    <s v="Nairobi"/>
    <s v="Nairobi"/>
    <m/>
    <s v="Kenya"/>
    <s v="East Africa"/>
    <n v="24"/>
    <x v="7"/>
    <n v="502"/>
    <s v="Nike Men's Dri-FIT Victory Golf Polo"/>
    <n v="50"/>
    <n v="43.678035218757444"/>
    <n v="5"/>
    <n v="45"/>
    <n v="250"/>
    <n v="205"/>
    <s v="DEBIT"/>
    <x v="2"/>
  </r>
  <r>
    <n v="48565"/>
    <d v="2016-09-12T00:00:00"/>
    <x v="3"/>
    <n v="4"/>
    <d v="2016-09-16T00:00:00"/>
    <n v="1"/>
    <s v="Standard Class"/>
    <s v="Other"/>
    <n v="24"/>
    <n v="3441"/>
    <n v="5"/>
    <s v="Golf"/>
    <s v="Africa"/>
    <s v="Kitwe"/>
    <s v="Copperbelt"/>
    <m/>
    <s v="Zambia"/>
    <s v="East Africa"/>
    <n v="24"/>
    <x v="7"/>
    <n v="502"/>
    <s v="Nike Men's Dri-FIT Victory Golf Polo"/>
    <n v="50"/>
    <n v="43.678035218757444"/>
    <n v="5"/>
    <n v="45"/>
    <n v="250"/>
    <n v="205"/>
    <s v="DEBIT"/>
    <x v="2"/>
  </r>
  <r>
    <n v="43889"/>
    <d v="2016-02-10T00:00:00"/>
    <x v="4"/>
    <n v="4"/>
    <d v="2016-02-16T00:00:00"/>
    <n v="1"/>
    <s v="Standard Class"/>
    <s v="Other"/>
    <n v="24"/>
    <n v="11947"/>
    <n v="5"/>
    <s v="Golf"/>
    <s v="Africa"/>
    <s v="Lagos"/>
    <s v="Lagos"/>
    <m/>
    <s v="Nigeria"/>
    <s v="West Africa"/>
    <n v="24"/>
    <x v="7"/>
    <n v="502"/>
    <s v="Nike Men's Dri-FIT Victory Golf Polo"/>
    <n v="50"/>
    <n v="43.678035218757444"/>
    <n v="5"/>
    <n v="45"/>
    <n v="250"/>
    <n v="205"/>
    <s v="DEBIT"/>
    <x v="2"/>
  </r>
  <r>
    <n v="45138"/>
    <d v="2016-10-20T00:00:00"/>
    <x v="1"/>
    <n v="4"/>
    <d v="2016-10-26T00:00:00"/>
    <n v="0"/>
    <s v="Standard Class"/>
    <s v="Other"/>
    <n v="24"/>
    <n v="1555"/>
    <n v="5"/>
    <s v="Golf"/>
    <s v="Africa"/>
    <s v="Nkongsamba"/>
    <s v="Littoral"/>
    <m/>
    <s v="Cameroon"/>
    <s v="Central Africa"/>
    <n v="24"/>
    <x v="7"/>
    <n v="502"/>
    <s v="Nike Men's Dri-FIT Victory Golf Polo"/>
    <n v="50"/>
    <n v="43.678035218757444"/>
    <n v="5"/>
    <n v="50"/>
    <n v="250"/>
    <n v="200"/>
    <s v="DEBIT"/>
    <x v="2"/>
  </r>
  <r>
    <n v="44160"/>
    <d v="2016-06-10T00:00:00"/>
    <x v="2"/>
    <n v="4"/>
    <d v="2016-06-16T00:00:00"/>
    <n v="1"/>
    <s v="Standard Class"/>
    <s v="Other"/>
    <n v="29"/>
    <n v="9399"/>
    <n v="5"/>
    <s v="Golf"/>
    <s v="Africa"/>
    <s v="Mbuji-Mayi"/>
    <s v="Kasai-Oriental"/>
    <m/>
    <s v="Democratic Republic of the Congo"/>
    <s v="Central Africa"/>
    <n v="29"/>
    <x v="1"/>
    <n v="627"/>
    <s v="Under Armour Girls' Toddler Spine Surge Runni"/>
    <n v="39.990001679999999"/>
    <n v="34.198098313835338"/>
    <n v="5"/>
    <n v="49.990001679999999"/>
    <n v="199.9500084"/>
    <n v="149.96000672"/>
    <s v="DEBIT"/>
    <x v="2"/>
  </r>
  <r>
    <n v="49214"/>
    <d v="2016-12-19T00:00:00"/>
    <x v="3"/>
    <n v="4"/>
    <d v="2016-12-23T00:00:00"/>
    <n v="1"/>
    <s v="Standard Class"/>
    <s v="Other"/>
    <n v="24"/>
    <n v="2792"/>
    <n v="5"/>
    <s v="Golf"/>
    <s v="Africa"/>
    <s v="Lomé"/>
    <s v="Maritime"/>
    <m/>
    <s v="Togo"/>
    <s v="West Africa"/>
    <n v="24"/>
    <x v="7"/>
    <n v="502"/>
    <s v="Nike Men's Dri-FIT Victory Golf Polo"/>
    <n v="50"/>
    <n v="43.678035218757444"/>
    <n v="5"/>
    <n v="62.5"/>
    <n v="250"/>
    <n v="187.5"/>
    <s v="DEBIT"/>
    <x v="2"/>
  </r>
  <r>
    <n v="41825"/>
    <d v="2016-02-09T00:00:00"/>
    <x v="6"/>
    <n v="4"/>
    <d v="2016-02-15T00:00:00"/>
    <n v="1"/>
    <s v="Standard Class"/>
    <s v="Other"/>
    <n v="40"/>
    <n v="10118"/>
    <n v="6"/>
    <s v="Outdoors"/>
    <s v="Africa"/>
    <s v="Pretoria"/>
    <s v="Gauteng"/>
    <m/>
    <s v="South Africa"/>
    <s v="Southern Africa"/>
    <n v="40"/>
    <x v="8"/>
    <n v="906"/>
    <s v="Team Golf Tennessee Volunteers Putter Grip"/>
    <n v="24.989999770000001"/>
    <n v="16.911999892000001"/>
    <n v="5"/>
    <n v="0"/>
    <n v="124.94999885"/>
    <n v="124.94999885"/>
    <s v="DEBIT"/>
    <x v="2"/>
  </r>
  <r>
    <n v="44504"/>
    <d v="2016-11-10T00:00:00"/>
    <x v="1"/>
    <n v="4"/>
    <d v="2016-11-16T00:00:00"/>
    <n v="1"/>
    <s v="Standard Class"/>
    <s v="Other"/>
    <n v="40"/>
    <n v="8544"/>
    <n v="6"/>
    <s v="Outdoors"/>
    <s v="Africa"/>
    <s v="Dakar"/>
    <s v="Dakar"/>
    <m/>
    <s v="Senegal"/>
    <s v="West Africa"/>
    <n v="40"/>
    <x v="8"/>
    <n v="885"/>
    <s v="Team Golf St. Louis Cardinals Putter Grip"/>
    <n v="24.989999770000001"/>
    <n v="29.483249567625002"/>
    <n v="5"/>
    <n v="6.25"/>
    <n v="124.94999885"/>
    <n v="118.69999885"/>
    <s v="DEBIT"/>
    <x v="2"/>
  </r>
  <r>
    <n v="44496"/>
    <d v="2016-11-10T00:00:00"/>
    <x v="1"/>
    <n v="4"/>
    <d v="2016-11-16T00:00:00"/>
    <n v="0"/>
    <s v="Standard Class"/>
    <s v="Other"/>
    <n v="40"/>
    <n v="4296"/>
    <n v="6"/>
    <s v="Outdoors"/>
    <s v="Africa"/>
    <s v="Mahajanga"/>
    <s v="Boeny"/>
    <m/>
    <s v="Madagascar"/>
    <s v="East Africa"/>
    <n v="40"/>
    <x v="8"/>
    <n v="886"/>
    <s v="Team Golf San Francisco Giants Putter Grip"/>
    <n v="24.989999770000001"/>
    <n v="18.459749817000002"/>
    <n v="5"/>
    <n v="6.8699998860000004"/>
    <n v="124.94999885"/>
    <n v="118.079998964"/>
    <s v="DEBIT"/>
    <x v="2"/>
  </r>
  <r>
    <n v="45559"/>
    <d v="2016-10-27T00:00:00"/>
    <x v="1"/>
    <n v="4"/>
    <d v="2016-11-02T00:00:00"/>
    <n v="1"/>
    <s v="Standard Class"/>
    <s v="Other"/>
    <n v="41"/>
    <n v="4391"/>
    <n v="6"/>
    <s v="Outdoors"/>
    <s v="Africa"/>
    <s v="Lomé"/>
    <s v="Maritime"/>
    <m/>
    <s v="Togo"/>
    <s v="West Africa"/>
    <n v="41"/>
    <x v="2"/>
    <n v="926"/>
    <s v="Glove It Imperial Golf Towel"/>
    <n v="15.989999770000001"/>
    <n v="12.230249713200003"/>
    <n v="5"/>
    <n v="5.5999999049999998"/>
    <n v="79.94999885"/>
    <n v="74.349998944999996"/>
    <s v="DEBIT"/>
    <x v="2"/>
  </r>
  <r>
    <n v="44074"/>
    <d v="2016-05-10T00:00:00"/>
    <x v="6"/>
    <n v="4"/>
    <d v="2016-05-16T00:00:00"/>
    <n v="1"/>
    <s v="Standard Class"/>
    <s v="Other"/>
    <n v="41"/>
    <n v="2882"/>
    <n v="6"/>
    <s v="Outdoors"/>
    <s v="Africa"/>
    <s v="Kano"/>
    <s v="Kano"/>
    <m/>
    <s v="Nigeria"/>
    <s v="West Africa"/>
    <n v="41"/>
    <x v="2"/>
    <n v="924"/>
    <s v="Glove It Urban Brick Golf Towel"/>
    <n v="15.989999770000001"/>
    <n v="16.143866608000003"/>
    <n v="5"/>
    <n v="12.789999959999999"/>
    <n v="79.94999885"/>
    <n v="67.159998889999997"/>
    <s v="DEBIT"/>
    <x v="2"/>
  </r>
  <r>
    <n v="49857"/>
    <d v="2016-12-28T00:00:00"/>
    <x v="4"/>
    <n v="4"/>
    <d v="2017-01-03T00:00:00"/>
    <n v="0"/>
    <s v="Standard Class"/>
    <s v="Other"/>
    <n v="37"/>
    <n v="3283"/>
    <n v="6"/>
    <s v="Outdoors"/>
    <s v="Africa"/>
    <s v="Annaba"/>
    <s v="Annaba"/>
    <m/>
    <s v="Algeria"/>
    <s v="North Africa"/>
    <n v="37"/>
    <x v="3"/>
    <n v="825"/>
    <s v="Bridgestone e6 Straight Distance NFL Tennesse"/>
    <n v="31.989999770000001"/>
    <n v="23.973333102666668"/>
    <n v="5"/>
    <n v="28.790000920000001"/>
    <n v="159.94999885000001"/>
    <n v="131.15999793"/>
    <s v="DEBIT"/>
    <x v="2"/>
  </r>
  <r>
    <n v="41786"/>
    <d v="2016-01-09T00:00:00"/>
    <x v="5"/>
    <n v="4"/>
    <d v="2016-01-14T00:00:00"/>
    <n v="0"/>
    <s v="Standard Class"/>
    <s v="Other"/>
    <n v="44"/>
    <n v="397"/>
    <n v="7"/>
    <s v="Fan Shop"/>
    <s v="Africa"/>
    <s v="Casablanca"/>
    <s v="Grand Casablanca"/>
    <m/>
    <s v="Morocco"/>
    <s v="North Africa"/>
    <n v="44"/>
    <x v="10"/>
    <n v="977"/>
    <s v="ENO Atlas Hammock Straps"/>
    <n v="29.989999770000001"/>
    <n v="21.106999969000004"/>
    <n v="5"/>
    <n v="29.989999770000001"/>
    <n v="149.94999885000001"/>
    <n v="119.95999908000002"/>
    <s v="DEBIT"/>
    <x v="2"/>
  </r>
  <r>
    <n v="48042"/>
    <d v="2016-02-12T00:00:00"/>
    <x v="2"/>
    <n v="4"/>
    <d v="2016-02-18T00:00:00"/>
    <n v="0"/>
    <s v="Standard Class"/>
    <s v="Other"/>
    <n v="6"/>
    <n v="4104"/>
    <n v="2"/>
    <s v="Fitness"/>
    <s v="Africa"/>
    <s v="Cotonou"/>
    <s v="Littoral"/>
    <m/>
    <s v="Benin"/>
    <s v="West Africa"/>
    <n v="6"/>
    <x v="11"/>
    <n v="116"/>
    <s v="Nike Men's Comfort 2 Slide"/>
    <n v="44.990001679999999"/>
    <n v="30.409585080374999"/>
    <n v="5"/>
    <n v="38.240001679999999"/>
    <n v="224.9500084"/>
    <n v="186.71000672"/>
    <s v="DEBIT"/>
    <x v="2"/>
  </r>
  <r>
    <n v="44301"/>
    <d v="2016-08-10T00:00:00"/>
    <x v="4"/>
    <n v="4"/>
    <d v="2016-08-16T00:00:00"/>
    <n v="0"/>
    <s v="Standard Class"/>
    <s v="Other"/>
    <n v="9"/>
    <n v="12214"/>
    <n v="3"/>
    <s v="Footwear"/>
    <s v="Africa"/>
    <s v="Khartoum"/>
    <s v="Khartoum"/>
    <m/>
    <s v="Sudan"/>
    <s v="North Africa"/>
    <n v="9"/>
    <x v="0"/>
    <n v="191"/>
    <s v="Nike Men's Free 5.0+ Running Shoe"/>
    <n v="99.989997860000003"/>
    <n v="95.114003926871064"/>
    <n v="5"/>
    <n v="25"/>
    <n v="499.94998930000003"/>
    <n v="474.94998930000003"/>
    <s v="DEBIT"/>
    <x v="2"/>
  </r>
  <r>
    <n v="41591"/>
    <d v="2016-08-30T00:00:00"/>
    <x v="6"/>
    <n v="4"/>
    <d v="2016-09-05T00:00:00"/>
    <n v="0"/>
    <s v="Standard Class"/>
    <s v="Other"/>
    <n v="17"/>
    <n v="10699"/>
    <n v="4"/>
    <s v="Apparel"/>
    <s v="Africa"/>
    <s v="Dar es Salaam"/>
    <s v="Dar es Salaam"/>
    <m/>
    <s v="Tanzania"/>
    <s v="East Africa"/>
    <n v="17"/>
    <x v="5"/>
    <n v="365"/>
    <s v="Perfect Fitness Perfect Rip Deck"/>
    <n v="59.990001679999999"/>
    <n v="54.488929209402009"/>
    <n v="5"/>
    <n v="0"/>
    <n v="299.9500084"/>
    <n v="299.9500084"/>
    <s v="DEBIT"/>
    <x v="2"/>
  </r>
  <r>
    <n v="44981"/>
    <d v="2016-10-18T00:00:00"/>
    <x v="6"/>
    <n v="4"/>
    <d v="2016-10-24T00:00:00"/>
    <n v="0"/>
    <s v="Standard Class"/>
    <s v="Other"/>
    <n v="29"/>
    <n v="2091"/>
    <n v="5"/>
    <s v="Golf"/>
    <s v="Africa"/>
    <s v="Cairo"/>
    <s v="Cairo"/>
    <m/>
    <s v="Egypt"/>
    <s v="North Africa"/>
    <n v="29"/>
    <x v="1"/>
    <n v="627"/>
    <s v="Under Armour Girls' Toddler Spine Surge Runni"/>
    <n v="39.990001679999999"/>
    <n v="34.198098313835338"/>
    <n v="5"/>
    <n v="33.990001679999999"/>
    <n v="199.9500084"/>
    <n v="165.96000672"/>
    <s v="DEBIT"/>
    <x v="2"/>
  </r>
  <r>
    <n v="41545"/>
    <d v="2016-08-29T00:00:00"/>
    <x v="3"/>
    <n v="4"/>
    <d v="2016-09-02T00:00:00"/>
    <n v="1"/>
    <s v="Standard Class"/>
    <s v="Other"/>
    <n v="24"/>
    <n v="10474"/>
    <n v="5"/>
    <s v="Golf"/>
    <s v="Africa"/>
    <s v="Cape Town"/>
    <s v="Western Cape"/>
    <m/>
    <s v="South Africa"/>
    <s v="Southern Africa"/>
    <n v="24"/>
    <x v="7"/>
    <n v="502"/>
    <s v="Nike Men's Dri-FIT Victory Golf Polo"/>
    <n v="50"/>
    <n v="43.678035218757444"/>
    <n v="5"/>
    <n v="50"/>
    <n v="250"/>
    <n v="200"/>
    <s v="DEBIT"/>
    <x v="2"/>
  </r>
  <r>
    <n v="49910"/>
    <d v="2016-12-29T00:00:00"/>
    <x v="1"/>
    <n v="4"/>
    <d v="2017-01-04T00:00:00"/>
    <n v="1"/>
    <s v="Standard Class"/>
    <s v="Other"/>
    <n v="37"/>
    <n v="7504"/>
    <n v="6"/>
    <s v="Outdoors"/>
    <s v="Africa"/>
    <s v="Cape Town"/>
    <s v="Western Cape"/>
    <m/>
    <s v="South Africa"/>
    <s v="Southern Africa"/>
    <n v="37"/>
    <x v="3"/>
    <n v="818"/>
    <s v="Titleist Pro V1x Golf Balls"/>
    <n v="47.990001679999999"/>
    <n v="51.274287170714288"/>
    <n v="5"/>
    <n v="43.189998629999998"/>
    <n v="239.9500084"/>
    <n v="196.76000977000001"/>
    <s v="DEBIT"/>
    <x v="2"/>
  </r>
  <r>
    <n v="47262"/>
    <d v="2016-11-20T00:00:00"/>
    <x v="0"/>
    <n v="2"/>
    <d v="2016-11-22T00:00:00"/>
    <n v="1"/>
    <s v="Second Class"/>
    <s v="Other"/>
    <n v="9"/>
    <n v="8133"/>
    <n v="3"/>
    <s v="Footwear"/>
    <s v="Africa"/>
    <s v="Potchefstroom"/>
    <s v="Northwest"/>
    <m/>
    <s v="South Africa"/>
    <s v="Southern Africa"/>
    <n v="9"/>
    <x v="0"/>
    <n v="191"/>
    <s v="Nike Men's Free 5.0+ Running Shoe"/>
    <n v="99.989997860000003"/>
    <n v="95.114003926871064"/>
    <n v="4"/>
    <n v="63.990001679999999"/>
    <n v="399.95999144000001"/>
    <n v="335.96998976000003"/>
    <s v="CASH"/>
    <x v="0"/>
  </r>
  <r>
    <n v="44771"/>
    <d v="2016-10-15T00:00:00"/>
    <x v="5"/>
    <n v="2"/>
    <d v="2016-10-18T00:00:00"/>
    <n v="0"/>
    <s v="Second Class"/>
    <s v="Other"/>
    <n v="37"/>
    <n v="1429"/>
    <n v="6"/>
    <s v="Outdoors"/>
    <s v="Africa"/>
    <s v="Cape Town"/>
    <s v="Western Cape"/>
    <m/>
    <s v="South Africa"/>
    <s v="Southern Africa"/>
    <n v="37"/>
    <x v="3"/>
    <n v="835"/>
    <s v="Bridgestone e6 Straight Distance NFL Carolina"/>
    <n v="31.989999770000001"/>
    <n v="21.242499350000003"/>
    <n v="4"/>
    <n v="5.1199998860000004"/>
    <n v="127.95999908"/>
    <n v="122.839999194"/>
    <s v="CASH"/>
    <x v="1"/>
  </r>
  <r>
    <n v="48374"/>
    <d v="2016-07-12T00:00:00"/>
    <x v="6"/>
    <n v="2"/>
    <d v="2016-07-14T00:00:00"/>
    <n v="1"/>
    <s v="Second Class"/>
    <s v="Other"/>
    <n v="9"/>
    <n v="1834"/>
    <n v="3"/>
    <s v="Footwear"/>
    <s v="Africa"/>
    <s v="Kinshasa"/>
    <s v="Kinshasa"/>
    <m/>
    <s v="Democratic Republic of the Congo"/>
    <s v="Central Africa"/>
    <n v="9"/>
    <x v="0"/>
    <n v="191"/>
    <s v="Nike Men's Free 5.0+ Running Shoe"/>
    <n v="99.989997860000003"/>
    <n v="95.114003926871064"/>
    <n v="5"/>
    <n v="64.989997860000003"/>
    <n v="499.94998930000003"/>
    <n v="434.95999144000001"/>
    <s v="CASH"/>
    <x v="0"/>
  </r>
  <r>
    <n v="48434"/>
    <d v="2016-08-12T00:00:00"/>
    <x v="2"/>
    <n v="2"/>
    <d v="2016-08-16T00:00:00"/>
    <n v="1"/>
    <s v="Second Class"/>
    <s v="Other"/>
    <n v="24"/>
    <n v="9451"/>
    <n v="5"/>
    <s v="Golf"/>
    <s v="Africa"/>
    <s v="Casablanca"/>
    <s v="Grand Casablanca"/>
    <m/>
    <s v="Morocco"/>
    <s v="North Africa"/>
    <n v="24"/>
    <x v="7"/>
    <n v="502"/>
    <s v="Nike Men's Dri-FIT Victory Golf Polo"/>
    <n v="50"/>
    <n v="43.678035218757444"/>
    <n v="5"/>
    <n v="22.5"/>
    <n v="250"/>
    <n v="227.5"/>
    <s v="CASH"/>
    <x v="0"/>
  </r>
  <r>
    <n v="44425"/>
    <d v="2016-10-10T00:00:00"/>
    <x v="3"/>
    <n v="4"/>
    <d v="2016-10-14T00:00:00"/>
    <n v="1"/>
    <s v="Standard Class"/>
    <s v="Other"/>
    <n v="9"/>
    <n v="3497"/>
    <n v="3"/>
    <s v="Footwear"/>
    <s v="Africa"/>
    <s v="Khouribga"/>
    <s v="Chukotka Autonomous Okrug"/>
    <m/>
    <s v="Morocco"/>
    <s v="North Africa"/>
    <n v="9"/>
    <x v="0"/>
    <n v="191"/>
    <s v="Nike Men's Free 5.0+ Running Shoe"/>
    <n v="99.989997860000003"/>
    <n v="95.114003926871064"/>
    <n v="4"/>
    <n v="67.989997860000003"/>
    <n v="399.95999144000001"/>
    <n v="331.96999357999999"/>
    <s v="TRANSFER"/>
    <x v="2"/>
  </r>
  <r>
    <n v="49570"/>
    <d v="2016-12-24T00:00:00"/>
    <x v="5"/>
    <n v="4"/>
    <d v="2016-12-29T00:00:00"/>
    <n v="1"/>
    <s v="Standard Class"/>
    <s v="Other"/>
    <n v="9"/>
    <n v="10066"/>
    <n v="3"/>
    <s v="Footwear"/>
    <s v="Africa"/>
    <s v="Lagos"/>
    <s v="Lagos"/>
    <m/>
    <s v="Nigeria"/>
    <s v="West Africa"/>
    <n v="9"/>
    <x v="0"/>
    <n v="191"/>
    <s v="Nike Men's Free 5.0+ Running Shoe"/>
    <n v="99.989997860000003"/>
    <n v="95.114003926871064"/>
    <n v="4"/>
    <n v="67.989997860000003"/>
    <n v="399.95999144000001"/>
    <n v="331.96999357999999"/>
    <s v="TRANSFER"/>
    <x v="2"/>
  </r>
  <r>
    <n v="42099"/>
    <d v="2016-06-09T00:00:00"/>
    <x v="1"/>
    <n v="4"/>
    <d v="2016-06-15T00:00:00"/>
    <n v="1"/>
    <s v="Standard Class"/>
    <s v="Other"/>
    <n v="17"/>
    <n v="4248"/>
    <n v="4"/>
    <s v="Apparel"/>
    <s v="Africa"/>
    <s v="Hurghada"/>
    <s v="Red Sea"/>
    <m/>
    <s v="Egypt"/>
    <s v="North Africa"/>
    <n v="17"/>
    <x v="5"/>
    <n v="365"/>
    <s v="Perfect Fitness Perfect Rip Deck"/>
    <n v="59.990001679999999"/>
    <n v="54.488929209402009"/>
    <n v="4"/>
    <n v="21.600000380000001"/>
    <n v="239.96000672"/>
    <n v="218.36000633999998"/>
    <s v="TRANSFER"/>
    <x v="2"/>
  </r>
  <r>
    <n v="47731"/>
    <d v="2016-11-27T00:00:00"/>
    <x v="0"/>
    <n v="4"/>
    <d v="2016-12-01T00:00:00"/>
    <n v="0"/>
    <s v="Standard Class"/>
    <s v="Other"/>
    <n v="17"/>
    <n v="6473"/>
    <n v="4"/>
    <s v="Apparel"/>
    <s v="Africa"/>
    <s v="Accra"/>
    <s v="Greater Accra"/>
    <m/>
    <s v="Ghana"/>
    <s v="West Africa"/>
    <n v="17"/>
    <x v="5"/>
    <n v="365"/>
    <s v="Perfect Fitness Perfect Rip Deck"/>
    <n v="59.990001679999999"/>
    <n v="54.488929209402009"/>
    <n v="4"/>
    <n v="21.600000380000001"/>
    <n v="239.96000672"/>
    <n v="218.36000633999998"/>
    <s v="TRANSFER"/>
    <x v="2"/>
  </r>
  <r>
    <n v="46062"/>
    <d v="2016-03-11T00:00:00"/>
    <x v="2"/>
    <n v="4"/>
    <d v="2016-03-17T00:00:00"/>
    <n v="0"/>
    <s v="Standard Class"/>
    <s v="Other"/>
    <n v="17"/>
    <n v="12288"/>
    <n v="4"/>
    <s v="Apparel"/>
    <s v="Africa"/>
    <s v="Boghni"/>
    <s v="Tizi Ouzou"/>
    <m/>
    <s v="Algeria"/>
    <s v="North Africa"/>
    <n v="17"/>
    <x v="5"/>
    <n v="365"/>
    <s v="Perfect Fitness Perfect Rip Deck"/>
    <n v="59.990001679999999"/>
    <n v="54.488929209402009"/>
    <n v="4"/>
    <n v="28.799999239999998"/>
    <n v="239.96000672"/>
    <n v="211.16000747999999"/>
    <s v="TRANSFER"/>
    <x v="2"/>
  </r>
  <r>
    <n v="44938"/>
    <d v="2016-10-17T00:00:00"/>
    <x v="3"/>
    <n v="4"/>
    <d v="2016-10-21T00:00:00"/>
    <n v="0"/>
    <s v="Standard Class"/>
    <s v="Other"/>
    <n v="17"/>
    <n v="7764"/>
    <n v="4"/>
    <s v="Apparel"/>
    <s v="Africa"/>
    <s v="Meknes"/>
    <s v="Meknes-Tafilalet"/>
    <m/>
    <s v="Morocco"/>
    <s v="North Africa"/>
    <n v="17"/>
    <x v="5"/>
    <n v="365"/>
    <s v="Perfect Fitness Perfect Rip Deck"/>
    <n v="59.990001679999999"/>
    <n v="54.488929209402009"/>
    <n v="4"/>
    <n v="28.799999239999998"/>
    <n v="239.96000672"/>
    <n v="211.16000747999999"/>
    <s v="TRANSFER"/>
    <x v="2"/>
  </r>
  <r>
    <n v="50688"/>
    <d v="2017-09-01T00:00:00"/>
    <x v="2"/>
    <n v="4"/>
    <d v="2017-09-07T00:00:00"/>
    <n v="0"/>
    <s v="Standard Class"/>
    <s v="Other"/>
    <n v="17"/>
    <n v="11720"/>
    <n v="4"/>
    <s v="Apparel"/>
    <s v="Africa"/>
    <s v="Abidjan"/>
    <s v="Lagunes"/>
    <m/>
    <s v="Ivory Coast"/>
    <s v="West Africa"/>
    <n v="17"/>
    <x v="5"/>
    <n v="365"/>
    <s v="Perfect Fitness Perfect Rip Deck"/>
    <n v="59.990001679999999"/>
    <n v="54.488929209402009"/>
    <n v="4"/>
    <n v="35.990001679999999"/>
    <n v="239.96000672"/>
    <n v="203.97000503999999"/>
    <s v="TRANSFER"/>
    <x v="2"/>
  </r>
  <r>
    <n v="49445"/>
    <d v="2016-12-22T00:00:00"/>
    <x v="1"/>
    <n v="4"/>
    <d v="2016-12-28T00:00:00"/>
    <n v="1"/>
    <s v="Standard Class"/>
    <s v="Other"/>
    <n v="17"/>
    <n v="3935"/>
    <n v="4"/>
    <s v="Apparel"/>
    <s v="Africa"/>
    <s v="Thika"/>
    <s v="Central"/>
    <m/>
    <s v="Kenya"/>
    <s v="East Africa"/>
    <n v="17"/>
    <x v="5"/>
    <n v="365"/>
    <s v="Perfect Fitness Perfect Rip Deck"/>
    <n v="59.990001679999999"/>
    <n v="54.488929209402009"/>
    <n v="4"/>
    <n v="38.38999939"/>
    <n v="239.96000672"/>
    <n v="201.57000733000001"/>
    <s v="TRANSFER"/>
    <x v="2"/>
  </r>
  <r>
    <n v="47938"/>
    <d v="2016-11-30T00:00:00"/>
    <x v="4"/>
    <n v="4"/>
    <d v="2016-12-06T00:00:00"/>
    <n v="0"/>
    <s v="Standard Class"/>
    <s v="Other"/>
    <n v="29"/>
    <n v="8792"/>
    <n v="5"/>
    <s v="Golf"/>
    <s v="Africa"/>
    <s v="Cairo"/>
    <s v="Cairo"/>
    <m/>
    <s v="Egypt"/>
    <s v="North Africa"/>
    <n v="29"/>
    <x v="1"/>
    <n v="627"/>
    <s v="Under Armour Girls' Toddler Spine Surge Runni"/>
    <n v="39.990001679999999"/>
    <n v="34.198098313835338"/>
    <n v="4"/>
    <n v="1.6000000240000001"/>
    <n v="159.96000672"/>
    <n v="158.360006696"/>
    <s v="TRANSFER"/>
    <x v="2"/>
  </r>
  <r>
    <n v="45249"/>
    <d v="2016-10-22T00:00:00"/>
    <x v="5"/>
    <n v="4"/>
    <d v="2016-10-27T00:00:00"/>
    <n v="1"/>
    <s v="Standard Class"/>
    <s v="Other"/>
    <n v="29"/>
    <n v="10416"/>
    <n v="5"/>
    <s v="Golf"/>
    <s v="Africa"/>
    <s v="Ad Diwem"/>
    <s v="White Nile"/>
    <m/>
    <s v="Sudan"/>
    <s v="North Africa"/>
    <n v="29"/>
    <x v="1"/>
    <n v="627"/>
    <s v="Under Armour Girls' Toddler Spine Surge Runni"/>
    <n v="39.990001679999999"/>
    <n v="34.198098313835338"/>
    <n v="4"/>
    <n v="1.6000000240000001"/>
    <n v="159.96000672"/>
    <n v="158.360006696"/>
    <s v="TRANSFER"/>
    <x v="2"/>
  </r>
  <r>
    <n v="41874"/>
    <d v="2016-03-09T00:00:00"/>
    <x v="4"/>
    <n v="4"/>
    <d v="2016-03-15T00:00:00"/>
    <n v="1"/>
    <s v="Standard Class"/>
    <s v="Other"/>
    <n v="24"/>
    <n v="424"/>
    <n v="5"/>
    <s v="Golf"/>
    <s v="Africa"/>
    <s v="Abu Kabir"/>
    <s v="Eastern Province"/>
    <m/>
    <s v="Egypt"/>
    <s v="North Africa"/>
    <n v="24"/>
    <x v="7"/>
    <n v="502"/>
    <s v="Nike Men's Dri-FIT Victory Golf Polo"/>
    <n v="50"/>
    <n v="43.678035218757444"/>
    <n v="4"/>
    <n v="6"/>
    <n v="200"/>
    <n v="194"/>
    <s v="TRANSFER"/>
    <x v="2"/>
  </r>
  <r>
    <n v="41572"/>
    <d v="2016-08-29T00:00:00"/>
    <x v="3"/>
    <n v="4"/>
    <d v="2016-09-02T00:00:00"/>
    <n v="0"/>
    <s v="Standard Class"/>
    <s v="Other"/>
    <n v="24"/>
    <n v="10031"/>
    <n v="5"/>
    <s v="Golf"/>
    <s v="Africa"/>
    <s v="Alexandria"/>
    <s v="Alexandria"/>
    <m/>
    <s v="Egypt"/>
    <s v="North Africa"/>
    <n v="24"/>
    <x v="7"/>
    <n v="502"/>
    <s v="Nike Men's Dri-FIT Victory Golf Polo"/>
    <n v="50"/>
    <n v="43.678035218757444"/>
    <n v="4"/>
    <n v="14"/>
    <n v="200"/>
    <n v="186"/>
    <s v="TRANSFER"/>
    <x v="2"/>
  </r>
  <r>
    <n v="46062"/>
    <d v="2016-03-11T00:00:00"/>
    <x v="2"/>
    <n v="4"/>
    <d v="2016-03-17T00:00:00"/>
    <n v="0"/>
    <s v="Standard Class"/>
    <s v="Other"/>
    <n v="24"/>
    <n v="12288"/>
    <n v="5"/>
    <s v="Golf"/>
    <s v="Africa"/>
    <s v="Boghni"/>
    <s v="Tizi Ouzou"/>
    <m/>
    <s v="Algeria"/>
    <s v="North Africa"/>
    <n v="24"/>
    <x v="7"/>
    <n v="502"/>
    <s v="Nike Men's Dri-FIT Victory Golf Polo"/>
    <n v="50"/>
    <n v="43.678035218757444"/>
    <n v="4"/>
    <n v="20"/>
    <n v="200"/>
    <n v="180"/>
    <s v="TRANSFER"/>
    <x v="2"/>
  </r>
  <r>
    <n v="41785"/>
    <d v="2016-01-09T00:00:00"/>
    <x v="5"/>
    <n v="4"/>
    <d v="2016-01-14T00:00:00"/>
    <n v="1"/>
    <s v="Standard Class"/>
    <s v="Other"/>
    <n v="29"/>
    <n v="10819"/>
    <n v="5"/>
    <s v="Golf"/>
    <s v="Africa"/>
    <s v="Casablanca"/>
    <s v="Grand Casablanca"/>
    <m/>
    <s v="Morocco"/>
    <s v="North Africa"/>
    <n v="29"/>
    <x v="1"/>
    <n v="627"/>
    <s v="Under Armour Girls' Toddler Spine Surge Runni"/>
    <n v="39.990001679999999"/>
    <n v="34.198098313835338"/>
    <n v="4"/>
    <n v="20.790000920000001"/>
    <n v="159.96000672"/>
    <n v="139.17000579999998"/>
    <s v="TRANSFER"/>
    <x v="2"/>
  </r>
  <r>
    <n v="42971"/>
    <d v="2016-09-19T00:00:00"/>
    <x v="3"/>
    <n v="4"/>
    <d v="2016-09-23T00:00:00"/>
    <n v="0"/>
    <s v="Standard Class"/>
    <s v="Other"/>
    <n v="29"/>
    <n v="5418"/>
    <n v="5"/>
    <s v="Golf"/>
    <s v="Africa"/>
    <s v="Sale"/>
    <s v="Rabat-Salé-Zemmour-Zaer"/>
    <m/>
    <s v="Morocco"/>
    <s v="North Africa"/>
    <n v="29"/>
    <x v="1"/>
    <n v="627"/>
    <s v="Under Armour Girls' Toddler Spine Surge Runni"/>
    <n v="39.990001679999999"/>
    <n v="34.198098313835338"/>
    <n v="4"/>
    <n v="20.790000920000001"/>
    <n v="159.96000672"/>
    <n v="139.17000579999998"/>
    <s v="TRANSFER"/>
    <x v="2"/>
  </r>
  <r>
    <n v="44677"/>
    <d v="2016-10-14T00:00:00"/>
    <x v="2"/>
    <n v="4"/>
    <d v="2016-10-20T00:00:00"/>
    <n v="0"/>
    <s v="Standard Class"/>
    <s v="Other"/>
    <n v="24"/>
    <n v="7272"/>
    <n v="5"/>
    <s v="Golf"/>
    <s v="Africa"/>
    <s v="Kalemie"/>
    <s v="Katanga"/>
    <m/>
    <s v="Democratic Republic of the Congo"/>
    <s v="Central Africa"/>
    <n v="24"/>
    <x v="7"/>
    <n v="502"/>
    <s v="Nike Men's Dri-FIT Victory Golf Polo"/>
    <n v="50"/>
    <n v="43.678035218757444"/>
    <n v="4"/>
    <n v="34"/>
    <n v="200"/>
    <n v="166"/>
    <s v="TRANSFER"/>
    <x v="2"/>
  </r>
  <r>
    <n v="43266"/>
    <d v="2016-09-23T00:00:00"/>
    <x v="2"/>
    <n v="4"/>
    <d v="2016-09-29T00:00:00"/>
    <n v="0"/>
    <s v="Standard Class"/>
    <s v="Other"/>
    <n v="24"/>
    <n v="5329"/>
    <n v="5"/>
    <s v="Golf"/>
    <s v="Africa"/>
    <s v="Wad Madani"/>
    <s v="Gezira"/>
    <m/>
    <s v="Sudan"/>
    <s v="North Africa"/>
    <n v="24"/>
    <x v="7"/>
    <n v="502"/>
    <s v="Nike Men's Dri-FIT Victory Golf Polo"/>
    <n v="50"/>
    <n v="43.678035218757444"/>
    <n v="4"/>
    <n v="34"/>
    <n v="200"/>
    <n v="166"/>
    <s v="TRANSFER"/>
    <x v="2"/>
  </r>
  <r>
    <n v="50688"/>
    <d v="2017-09-01T00:00:00"/>
    <x v="2"/>
    <n v="4"/>
    <d v="2017-09-07T00:00:00"/>
    <n v="0"/>
    <s v="Standard Class"/>
    <s v="Other"/>
    <n v="29"/>
    <n v="11720"/>
    <n v="5"/>
    <s v="Golf"/>
    <s v="Africa"/>
    <s v="Abidjan"/>
    <s v="Lagunes"/>
    <m/>
    <s v="Ivory Coast"/>
    <s v="West Africa"/>
    <n v="29"/>
    <x v="1"/>
    <n v="627"/>
    <s v="Under Armour Girls' Toddler Spine Surge Runni"/>
    <n v="39.990001679999999"/>
    <n v="34.198098313835338"/>
    <n v="4"/>
    <n v="27.190000529999999"/>
    <n v="159.96000672"/>
    <n v="132.77000619"/>
    <s v="TRANSFER"/>
    <x v="2"/>
  </r>
  <r>
    <n v="47917"/>
    <d v="2016-11-30T00:00:00"/>
    <x v="4"/>
    <n v="4"/>
    <d v="2016-12-06T00:00:00"/>
    <n v="0"/>
    <s v="Standard Class"/>
    <s v="Other"/>
    <n v="24"/>
    <n v="7810"/>
    <n v="5"/>
    <s v="Golf"/>
    <s v="Africa"/>
    <s v="Kinshasa"/>
    <s v="Kinshasa"/>
    <m/>
    <s v="Democratic Republic of the Congo"/>
    <s v="Central Africa"/>
    <n v="24"/>
    <x v="7"/>
    <n v="502"/>
    <s v="Nike Men's Dri-FIT Victory Golf Polo"/>
    <n v="50"/>
    <n v="43.678035218757444"/>
    <n v="4"/>
    <n v="36"/>
    <n v="200"/>
    <n v="164"/>
    <s v="TRANSFER"/>
    <x v="2"/>
  </r>
  <r>
    <n v="48901"/>
    <d v="2016-12-14T00:00:00"/>
    <x v="4"/>
    <n v="4"/>
    <d v="2016-12-20T00:00:00"/>
    <n v="0"/>
    <s v="Standard Class"/>
    <s v="Other"/>
    <n v="36"/>
    <n v="3624"/>
    <n v="6"/>
    <s v="Outdoors"/>
    <s v="Africa"/>
    <s v="Mogadishu"/>
    <s v="Benadir"/>
    <m/>
    <s v="Somalia"/>
    <s v="East Africa"/>
    <n v="36"/>
    <x v="12"/>
    <n v="810"/>
    <s v="Glove It Women's Mod Oval Golf Glove"/>
    <n v="19.989999770000001"/>
    <n v="13.40499973"/>
    <n v="4"/>
    <n v="12.789999959999999"/>
    <n v="79.959999080000003"/>
    <n v="67.16999912"/>
    <s v="TRANSFER"/>
    <x v="2"/>
  </r>
  <r>
    <n v="44265"/>
    <d v="2016-08-10T00:00:00"/>
    <x v="4"/>
    <n v="4"/>
    <d v="2016-08-16T00:00:00"/>
    <n v="0"/>
    <s v="Standard Class"/>
    <s v="Other"/>
    <n v="6"/>
    <n v="7331"/>
    <n v="2"/>
    <s v="Fitness"/>
    <s v="Africa"/>
    <s v="Luanda"/>
    <s v="Luanda"/>
    <m/>
    <s v="Angola"/>
    <s v="Central Africa"/>
    <n v="6"/>
    <x v="11"/>
    <n v="116"/>
    <s v="Nike Men's Comfort 2 Slide"/>
    <n v="44.990001679999999"/>
    <n v="30.409585080374999"/>
    <n v="4"/>
    <n v="9"/>
    <n v="179.96000672"/>
    <n v="170.96000672"/>
    <s v="TRANSFER"/>
    <x v="2"/>
  </r>
  <r>
    <n v="41590"/>
    <d v="2016-08-30T00:00:00"/>
    <x v="6"/>
    <n v="4"/>
    <d v="2016-09-05T00:00:00"/>
    <n v="0"/>
    <s v="Standard Class"/>
    <s v="Other"/>
    <n v="9"/>
    <n v="125"/>
    <n v="3"/>
    <s v="Footwear"/>
    <s v="Africa"/>
    <s v="Dar es Salaam"/>
    <s v="Dar es Salaam"/>
    <m/>
    <s v="Tanzania"/>
    <s v="East Africa"/>
    <n v="9"/>
    <x v="0"/>
    <n v="191"/>
    <s v="Nike Men's Free 5.0+ Running Shoe"/>
    <n v="99.989997860000003"/>
    <n v="95.114003926871064"/>
    <n v="4"/>
    <n v="12"/>
    <n v="399.95999144000001"/>
    <n v="387.95999144000001"/>
    <s v="TRANSFER"/>
    <x v="2"/>
  </r>
  <r>
    <n v="45987"/>
    <d v="2016-02-11T00:00:00"/>
    <x v="1"/>
    <n v="4"/>
    <d v="2016-02-17T00:00:00"/>
    <n v="0"/>
    <s v="Standard Class"/>
    <s v="Other"/>
    <n v="17"/>
    <n v="9419"/>
    <n v="4"/>
    <s v="Apparel"/>
    <s v="Africa"/>
    <s v="Cairo"/>
    <s v="Cairo"/>
    <m/>
    <s v="Egypt"/>
    <s v="North Africa"/>
    <n v="17"/>
    <x v="5"/>
    <n v="365"/>
    <s v="Perfect Fitness Perfect Rip Deck"/>
    <n v="59.990001679999999"/>
    <n v="54.488929209402009"/>
    <n v="4"/>
    <n v="47.990001679999999"/>
    <n v="239.96000672"/>
    <n v="191.97000503999999"/>
    <s v="TRANSFER"/>
    <x v="2"/>
  </r>
  <r>
    <n v="44452"/>
    <d v="2016-10-10T00:00:00"/>
    <x v="3"/>
    <n v="4"/>
    <d v="2016-10-14T00:00:00"/>
    <n v="0"/>
    <s v="Standard Class"/>
    <s v="Other"/>
    <n v="24"/>
    <n v="1250"/>
    <n v="5"/>
    <s v="Golf"/>
    <s v="Africa"/>
    <s v="Ad Diwem"/>
    <s v="White Nile"/>
    <m/>
    <s v="Sudan"/>
    <s v="North Africa"/>
    <n v="24"/>
    <x v="7"/>
    <n v="502"/>
    <s v="Nike Men's Dri-FIT Victory Golf Polo"/>
    <n v="50"/>
    <n v="43.678035218757444"/>
    <n v="4"/>
    <n v="24"/>
    <n v="200"/>
    <n v="176"/>
    <s v="TRANSFER"/>
    <x v="2"/>
  </r>
  <r>
    <n v="49218"/>
    <d v="2016-12-19T00:00:00"/>
    <x v="3"/>
    <n v="4"/>
    <d v="2016-12-23T00:00:00"/>
    <n v="0"/>
    <s v="Standard Class"/>
    <s v="Other"/>
    <n v="29"/>
    <n v="7683"/>
    <n v="5"/>
    <s v="Golf"/>
    <s v="Africa"/>
    <s v="Kindia"/>
    <s v="Kindia"/>
    <m/>
    <s v="Guinea"/>
    <s v="West Africa"/>
    <n v="29"/>
    <x v="1"/>
    <n v="627"/>
    <s v="Under Armour Girls' Toddler Spine Surge Runni"/>
    <n v="39.990001679999999"/>
    <n v="34.198098313835338"/>
    <n v="4"/>
    <n v="20.790000920000001"/>
    <n v="159.96000672"/>
    <n v="139.17000579999998"/>
    <s v="TRANSFER"/>
    <x v="2"/>
  </r>
  <r>
    <n v="47840"/>
    <d v="2016-11-29T00:00:00"/>
    <x v="6"/>
    <n v="4"/>
    <d v="2016-12-05T00:00:00"/>
    <n v="0"/>
    <s v="Standard Class"/>
    <s v="Other"/>
    <n v="26"/>
    <n v="2728"/>
    <n v="5"/>
    <s v="Golf"/>
    <s v="Africa"/>
    <s v="Taza"/>
    <s v="Taza-Al Hoceima-Taounate"/>
    <m/>
    <s v="Morocco"/>
    <s v="North Africa"/>
    <n v="26"/>
    <x v="9"/>
    <n v="565"/>
    <s v="adidas Youth Germany Black/Red Away Match Soc"/>
    <n v="70"/>
    <n v="62.759999940857142"/>
    <n v="4"/>
    <n v="44.799999239999998"/>
    <n v="280"/>
    <n v="235.20000075999999"/>
    <s v="TRANSFER"/>
    <x v="2"/>
  </r>
  <r>
    <n v="47493"/>
    <d v="2016-11-24T00:00:00"/>
    <x v="1"/>
    <n v="4"/>
    <d v="2016-11-30T00:00:00"/>
    <n v="0"/>
    <s v="Standard Class"/>
    <s v="Other"/>
    <n v="29"/>
    <n v="4612"/>
    <n v="5"/>
    <s v="Golf"/>
    <s v="Africa"/>
    <s v="Dire Dawa"/>
    <s v="Dire Dawa"/>
    <m/>
    <s v="Ethiopia"/>
    <s v="East Africa"/>
    <n v="29"/>
    <x v="1"/>
    <n v="627"/>
    <s v="Under Armour Girls' Toddler Spine Surge Runni"/>
    <n v="39.990001679999999"/>
    <n v="34.198098313835338"/>
    <n v="4"/>
    <n v="28.790000920000001"/>
    <n v="159.96000672"/>
    <n v="131.17000579999998"/>
    <s v="TRANSFER"/>
    <x v="2"/>
  </r>
  <r>
    <n v="45987"/>
    <d v="2016-02-11T00:00:00"/>
    <x v="1"/>
    <n v="4"/>
    <d v="2016-02-17T00:00:00"/>
    <n v="0"/>
    <s v="Standard Class"/>
    <s v="Other"/>
    <n v="24"/>
    <n v="9419"/>
    <n v="5"/>
    <s v="Golf"/>
    <s v="Africa"/>
    <s v="Cairo"/>
    <s v="Cairo"/>
    <m/>
    <s v="Egypt"/>
    <s v="North Africa"/>
    <n v="24"/>
    <x v="7"/>
    <n v="502"/>
    <s v="Nike Men's Dri-FIT Victory Golf Polo"/>
    <n v="50"/>
    <n v="43.678035218757444"/>
    <n v="4"/>
    <n v="40"/>
    <n v="200"/>
    <n v="160"/>
    <s v="TRANSFER"/>
    <x v="2"/>
  </r>
  <r>
    <n v="41590"/>
    <d v="2016-08-30T00:00:00"/>
    <x v="6"/>
    <n v="4"/>
    <d v="2016-09-05T00:00:00"/>
    <n v="0"/>
    <s v="Standard Class"/>
    <s v="Other"/>
    <n v="37"/>
    <n v="125"/>
    <n v="6"/>
    <s v="Outdoors"/>
    <s v="Africa"/>
    <s v="Dar es Salaam"/>
    <s v="Dar es Salaam"/>
    <m/>
    <s v="Tanzania"/>
    <s v="East Africa"/>
    <n v="37"/>
    <x v="3"/>
    <n v="821"/>
    <s v="Titleist Pro V1 High Numbers Personalized Gol"/>
    <n v="51.990001679999999"/>
    <n v="36.5500021"/>
    <n v="4"/>
    <n v="2.079999924"/>
    <n v="207.96000672"/>
    <n v="205.880006796"/>
    <s v="TRANSFER"/>
    <x v="2"/>
  </r>
  <r>
    <n v="46951"/>
    <d v="2016-11-16T00:00:00"/>
    <x v="4"/>
    <n v="4"/>
    <d v="2016-11-22T00:00:00"/>
    <n v="0"/>
    <s v="Standard Class"/>
    <s v="Other"/>
    <n v="24"/>
    <n v="6408"/>
    <n v="5"/>
    <s v="Golf"/>
    <s v="Africa"/>
    <s v="Zaria"/>
    <s v="Kaduna"/>
    <m/>
    <s v="Nigeria"/>
    <s v="West Africa"/>
    <n v="24"/>
    <x v="7"/>
    <n v="502"/>
    <s v="Nike Men's Dri-FIT Victory Golf Polo"/>
    <n v="50"/>
    <n v="43.678035218757444"/>
    <n v="1"/>
    <n v="12.5"/>
    <n v="50"/>
    <n v="37.5"/>
    <s v="CASH"/>
    <x v="1"/>
  </r>
  <r>
    <n v="46725"/>
    <d v="2016-11-13T00:00:00"/>
    <x v="0"/>
    <n v="4"/>
    <d v="2016-11-17T00:00:00"/>
    <n v="1"/>
    <s v="Standard Class"/>
    <s v="Other"/>
    <n v="9"/>
    <n v="2431"/>
    <n v="3"/>
    <s v="Footwear"/>
    <s v="Africa"/>
    <s v="Kinshasa"/>
    <s v="Kinshasa"/>
    <m/>
    <s v="Democratic Republic of the Congo"/>
    <s v="Central Africa"/>
    <n v="9"/>
    <x v="0"/>
    <n v="191"/>
    <s v="Nike Men's Free 5.0+ Running Shoe"/>
    <n v="99.989997860000003"/>
    <n v="95.114003926871064"/>
    <n v="1"/>
    <n v="25"/>
    <n v="99.989997860000003"/>
    <n v="74.989997860000003"/>
    <s v="CASH"/>
    <x v="1"/>
  </r>
  <r>
    <n v="45198"/>
    <d v="2016-10-21T00:00:00"/>
    <x v="2"/>
    <n v="4"/>
    <d v="2016-10-27T00:00:00"/>
    <n v="0"/>
    <s v="Standard Class"/>
    <s v="Other"/>
    <n v="18"/>
    <n v="6497"/>
    <n v="4"/>
    <s v="Apparel"/>
    <s v="Africa"/>
    <s v="Luanda"/>
    <s v="Luanda"/>
    <m/>
    <s v="Angola"/>
    <s v="Central Africa"/>
    <n v="18"/>
    <x v="4"/>
    <n v="403"/>
    <s v="Nike Men's CJ Elite 2 TD Football Cleat"/>
    <n v="129.9900055"/>
    <n v="110.80340837177086"/>
    <n v="1"/>
    <n v="0"/>
    <n v="129.9900055"/>
    <n v="129.9900055"/>
    <s v="CASH"/>
    <x v="1"/>
  </r>
  <r>
    <n v="45418"/>
    <d v="2016-10-24T00:00:00"/>
    <x v="3"/>
    <n v="4"/>
    <d v="2016-10-28T00:00:00"/>
    <n v="0"/>
    <s v="Standard Class"/>
    <s v="Other"/>
    <n v="18"/>
    <n v="9011"/>
    <n v="4"/>
    <s v="Apparel"/>
    <s v="Africa"/>
    <s v="Kampala"/>
    <s v="Kampala"/>
    <m/>
    <s v="Uganda"/>
    <s v="East Africa"/>
    <n v="18"/>
    <x v="4"/>
    <n v="403"/>
    <s v="Nike Men's CJ Elite 2 TD Football Cleat"/>
    <n v="129.9900055"/>
    <n v="110.80340837177086"/>
    <n v="1"/>
    <n v="0"/>
    <n v="129.9900055"/>
    <n v="129.9900055"/>
    <s v="CASH"/>
    <x v="1"/>
  </r>
  <r>
    <n v="45198"/>
    <d v="2016-10-21T00:00:00"/>
    <x v="2"/>
    <n v="4"/>
    <d v="2016-10-27T00:00:00"/>
    <n v="0"/>
    <s v="Standard Class"/>
    <s v="Other"/>
    <n v="18"/>
    <n v="6497"/>
    <n v="4"/>
    <s v="Apparel"/>
    <s v="Africa"/>
    <s v="Luanda"/>
    <s v="Luanda"/>
    <m/>
    <s v="Angola"/>
    <s v="Central Africa"/>
    <n v="18"/>
    <x v="4"/>
    <n v="403"/>
    <s v="Nike Men's CJ Elite 2 TD Football Cleat"/>
    <n v="129.9900055"/>
    <n v="110.80340837177086"/>
    <n v="1"/>
    <n v="1.2999999520000001"/>
    <n v="129.9900055"/>
    <n v="128.69000554799999"/>
    <s v="CASH"/>
    <x v="1"/>
  </r>
  <r>
    <n v="42920"/>
    <d v="2016-09-18T00:00:00"/>
    <x v="0"/>
    <n v="4"/>
    <d v="2016-09-22T00:00:00"/>
    <n v="1"/>
    <s v="Standard Class"/>
    <s v="Other"/>
    <n v="18"/>
    <n v="716"/>
    <n v="4"/>
    <s v="Apparel"/>
    <s v="Africa"/>
    <s v="Port Harcourt"/>
    <s v="Rivers"/>
    <m/>
    <s v="Nigeria"/>
    <s v="West Africa"/>
    <n v="18"/>
    <x v="4"/>
    <n v="403"/>
    <s v="Nike Men's CJ Elite 2 TD Football Cleat"/>
    <n v="129.9900055"/>
    <n v="110.80340837177086"/>
    <n v="1"/>
    <n v="2.5999999049999998"/>
    <n v="129.9900055"/>
    <n v="127.39000559499999"/>
    <s v="CASH"/>
    <x v="1"/>
  </r>
  <r>
    <n v="44485"/>
    <d v="2016-11-10T00:00:00"/>
    <x v="1"/>
    <n v="4"/>
    <d v="2016-11-16T00:00:00"/>
    <n v="1"/>
    <s v="Standard Class"/>
    <s v="Other"/>
    <n v="18"/>
    <n v="7393"/>
    <n v="4"/>
    <s v="Apparel"/>
    <s v="Africa"/>
    <s v="Johannesburg"/>
    <s v="Gauteng"/>
    <m/>
    <s v="South Africa"/>
    <s v="Southern Africa"/>
    <n v="18"/>
    <x v="4"/>
    <n v="403"/>
    <s v="Nike Men's CJ Elite 2 TD Football Cleat"/>
    <n v="129.9900055"/>
    <n v="110.80340837177086"/>
    <n v="1"/>
    <n v="3.9000000950000002"/>
    <n v="129.9900055"/>
    <n v="126.090005405"/>
    <s v="CASH"/>
    <x v="1"/>
  </r>
  <r>
    <n v="50213"/>
    <d v="2017-02-01T00:00:00"/>
    <x v="4"/>
    <n v="4"/>
    <d v="2017-02-07T00:00:00"/>
    <n v="0"/>
    <s v="Standard Class"/>
    <s v="Other"/>
    <n v="17"/>
    <n v="3405"/>
    <n v="4"/>
    <s v="Apparel"/>
    <s v="Africa"/>
    <s v="Minna"/>
    <s v="Niger"/>
    <m/>
    <s v="Nigeria"/>
    <s v="West Africa"/>
    <n v="17"/>
    <x v="5"/>
    <n v="365"/>
    <s v="Perfect Fitness Perfect Rip Deck"/>
    <n v="59.990001679999999"/>
    <n v="54.488929209402009"/>
    <n v="1"/>
    <n v="1.7999999520000001"/>
    <n v="59.990001679999999"/>
    <n v="58.190001727999999"/>
    <s v="CASH"/>
    <x v="1"/>
  </r>
  <r>
    <n v="48622"/>
    <d v="2016-10-12T00:00:00"/>
    <x v="4"/>
    <n v="4"/>
    <d v="2016-10-18T00:00:00"/>
    <n v="0"/>
    <s v="Standard Class"/>
    <s v="Other"/>
    <n v="18"/>
    <n v="3150"/>
    <n v="4"/>
    <s v="Apparel"/>
    <s v="Africa"/>
    <s v="Kinshasa"/>
    <s v="Kinshasa"/>
    <m/>
    <s v="Democratic Republic of the Congo"/>
    <s v="Central Africa"/>
    <n v="18"/>
    <x v="4"/>
    <n v="403"/>
    <s v="Nike Men's CJ Elite 2 TD Football Cleat"/>
    <n v="129.9900055"/>
    <n v="110.80340837177086"/>
    <n v="1"/>
    <n v="5.1999998090000004"/>
    <n v="129.9900055"/>
    <n v="124.79000569099999"/>
    <s v="CASH"/>
    <x v="1"/>
  </r>
  <r>
    <n v="49172"/>
    <d v="2016-12-18T00:00:00"/>
    <x v="0"/>
    <n v="4"/>
    <d v="2016-12-22T00:00:00"/>
    <n v="0"/>
    <s v="Standard Class"/>
    <s v="Other"/>
    <n v="17"/>
    <n v="7687"/>
    <n v="4"/>
    <s v="Apparel"/>
    <s v="Africa"/>
    <s v="Constantina"/>
    <s v="Constantine"/>
    <m/>
    <s v="Algeria"/>
    <s v="North Africa"/>
    <n v="17"/>
    <x v="5"/>
    <n v="365"/>
    <s v="Perfect Fitness Perfect Rip Deck"/>
    <n v="59.990001679999999"/>
    <n v="54.488929209402009"/>
    <n v="1"/>
    <n v="5.4000000950000002"/>
    <n v="59.990001679999999"/>
    <n v="54.590001584999996"/>
    <s v="CASH"/>
    <x v="1"/>
  </r>
  <r>
    <n v="46907"/>
    <d v="2016-11-15T00:00:00"/>
    <x v="6"/>
    <n v="4"/>
    <d v="2016-11-21T00:00:00"/>
    <n v="0"/>
    <s v="Standard Class"/>
    <s v="Other"/>
    <n v="18"/>
    <n v="2324"/>
    <n v="4"/>
    <s v="Apparel"/>
    <s v="Africa"/>
    <s v="Abakaliki"/>
    <s v="Ebonyi"/>
    <m/>
    <s v="Nigeria"/>
    <s v="West Africa"/>
    <n v="18"/>
    <x v="4"/>
    <n v="403"/>
    <s v="Nike Men's CJ Elite 2 TD Football Cleat"/>
    <n v="129.9900055"/>
    <n v="110.80340837177086"/>
    <n v="1"/>
    <n v="19.5"/>
    <n v="129.9900055"/>
    <n v="110.4900055"/>
    <s v="CASH"/>
    <x v="1"/>
  </r>
  <r>
    <n v="44485"/>
    <d v="2016-11-10T00:00:00"/>
    <x v="1"/>
    <n v="4"/>
    <d v="2016-11-16T00:00:00"/>
    <n v="1"/>
    <s v="Standard Class"/>
    <s v="Other"/>
    <n v="17"/>
    <n v="7393"/>
    <n v="4"/>
    <s v="Apparel"/>
    <s v="Africa"/>
    <s v="Johannesburg"/>
    <s v="Gauteng"/>
    <m/>
    <s v="South Africa"/>
    <s v="Southern Africa"/>
    <n v="17"/>
    <x v="5"/>
    <n v="365"/>
    <s v="Perfect Fitness Perfect Rip Deck"/>
    <n v="59.990001679999999"/>
    <n v="54.488929209402009"/>
    <n v="1"/>
    <n v="9.6000003809999992"/>
    <n v="59.990001679999999"/>
    <n v="50.390001298999998"/>
    <s v="CASH"/>
    <x v="1"/>
  </r>
  <r>
    <n v="44027"/>
    <d v="2016-04-10T00:00:00"/>
    <x v="0"/>
    <n v="4"/>
    <d v="2016-04-14T00:00:00"/>
    <n v="0"/>
    <s v="Standard Class"/>
    <s v="Other"/>
    <n v="18"/>
    <n v="4594"/>
    <n v="4"/>
    <s v="Apparel"/>
    <s v="Africa"/>
    <s v="Kano"/>
    <s v="Kano"/>
    <m/>
    <s v="Nigeria"/>
    <s v="West Africa"/>
    <n v="18"/>
    <x v="4"/>
    <n v="403"/>
    <s v="Nike Men's CJ Elite 2 TD Football Cleat"/>
    <n v="129.9900055"/>
    <n v="110.80340837177086"/>
    <n v="1"/>
    <n v="20.799999239999998"/>
    <n v="129.9900055"/>
    <n v="109.19000625999999"/>
    <s v="CASH"/>
    <x v="1"/>
  </r>
  <r>
    <n v="43976"/>
    <d v="2016-03-10T00:00:00"/>
    <x v="1"/>
    <n v="4"/>
    <d v="2016-03-16T00:00:00"/>
    <n v="0"/>
    <s v="Standard Class"/>
    <s v="Other"/>
    <n v="18"/>
    <n v="1171"/>
    <n v="4"/>
    <s v="Apparel"/>
    <s v="Africa"/>
    <s v="Stellenbosch"/>
    <s v="Western Cape"/>
    <m/>
    <s v="South Africa"/>
    <s v="Southern Africa"/>
    <n v="18"/>
    <x v="4"/>
    <n v="403"/>
    <s v="Nike Men's CJ Elite 2 TD Football Cleat"/>
    <n v="129.9900055"/>
    <n v="110.80340837177086"/>
    <n v="1"/>
    <n v="22.100000380000001"/>
    <n v="129.9900055"/>
    <n v="107.89000512"/>
    <s v="CASH"/>
    <x v="1"/>
  </r>
  <r>
    <n v="41404"/>
    <d v="2016-08-27T00:00:00"/>
    <x v="5"/>
    <n v="4"/>
    <d v="2016-09-01T00:00:00"/>
    <n v="1"/>
    <s v="Standard Class"/>
    <s v="Other"/>
    <n v="18"/>
    <n v="2851"/>
    <n v="4"/>
    <s v="Apparel"/>
    <s v="Africa"/>
    <s v="Casablanca"/>
    <s v="Grand Casablanca"/>
    <m/>
    <s v="Morocco"/>
    <s v="North Africa"/>
    <n v="18"/>
    <x v="4"/>
    <n v="403"/>
    <s v="Nike Men's CJ Elite 2 TD Football Cleat"/>
    <n v="129.9900055"/>
    <n v="110.80340837177086"/>
    <n v="1"/>
    <n v="23.399999619999999"/>
    <n v="129.9900055"/>
    <n v="106.59000587999999"/>
    <s v="CASH"/>
    <x v="1"/>
  </r>
  <r>
    <n v="46725"/>
    <d v="2016-11-13T00:00:00"/>
    <x v="0"/>
    <n v="4"/>
    <d v="2016-11-17T00:00:00"/>
    <n v="1"/>
    <s v="Standard Class"/>
    <s v="Other"/>
    <n v="18"/>
    <n v="2431"/>
    <n v="4"/>
    <s v="Apparel"/>
    <s v="Africa"/>
    <s v="Kinshasa"/>
    <s v="Kinshasa"/>
    <m/>
    <s v="Democratic Republic of the Congo"/>
    <s v="Central Africa"/>
    <n v="18"/>
    <x v="4"/>
    <n v="403"/>
    <s v="Nike Men's CJ Elite 2 TD Football Cleat"/>
    <n v="129.9900055"/>
    <n v="110.80340837177086"/>
    <n v="1"/>
    <n v="32.5"/>
    <n v="129.9900055"/>
    <n v="97.490005499999995"/>
    <s v="CASH"/>
    <x v="1"/>
  </r>
  <r>
    <n v="41442"/>
    <d v="2016-08-27T00:00:00"/>
    <x v="5"/>
    <n v="4"/>
    <d v="2016-09-01T00:00:00"/>
    <n v="0"/>
    <s v="Standard Class"/>
    <s v="Other"/>
    <n v="17"/>
    <n v="223"/>
    <n v="4"/>
    <s v="Apparel"/>
    <s v="Africa"/>
    <s v="Abu Kabir"/>
    <s v="Eastern Province"/>
    <m/>
    <s v="Egypt"/>
    <s v="North Africa"/>
    <n v="17"/>
    <x v="5"/>
    <n v="365"/>
    <s v="Perfect Fitness Perfect Rip Deck"/>
    <n v="59.990001679999999"/>
    <n v="54.488929209402009"/>
    <n v="1"/>
    <n v="15"/>
    <n v="59.990001679999999"/>
    <n v="44.990001679999999"/>
    <s v="CASH"/>
    <x v="1"/>
  </r>
  <r>
    <n v="41640"/>
    <d v="2016-08-30T00:00:00"/>
    <x v="6"/>
    <n v="4"/>
    <d v="2016-09-05T00:00:00"/>
    <n v="1"/>
    <s v="Standard Class"/>
    <s v="Other"/>
    <n v="18"/>
    <n v="9189"/>
    <n v="4"/>
    <s v="Apparel"/>
    <s v="Africa"/>
    <s v="Tangier"/>
    <s v="Tangier-Tétouan"/>
    <m/>
    <s v="Morocco"/>
    <s v="North Africa"/>
    <n v="18"/>
    <x v="4"/>
    <n v="403"/>
    <s v="Nike Men's CJ Elite 2 TD Football Cleat"/>
    <n v="129.9900055"/>
    <n v="110.80340837177086"/>
    <n v="1"/>
    <n v="32.5"/>
    <n v="129.9900055"/>
    <n v="97.490005499999995"/>
    <s v="CASH"/>
    <x v="1"/>
  </r>
  <r>
    <n v="50000"/>
    <d v="2016-12-30T00:00:00"/>
    <x v="2"/>
    <n v="4"/>
    <d v="2017-01-05T00:00:00"/>
    <n v="1"/>
    <s v="Standard Class"/>
    <s v="Other"/>
    <n v="17"/>
    <n v="6827"/>
    <n v="4"/>
    <s v="Apparel"/>
    <s v="Africa"/>
    <s v="Maseru"/>
    <s v="Maseru"/>
    <m/>
    <s v="Lesotho"/>
    <s v="Southern Africa"/>
    <n v="17"/>
    <x v="5"/>
    <n v="365"/>
    <s v="Perfect Fitness Perfect Rip Deck"/>
    <n v="59.990001679999999"/>
    <n v="54.488929209402009"/>
    <n v="1"/>
    <n v="15"/>
    <n v="59.990001679999999"/>
    <n v="44.990001679999999"/>
    <s v="CASH"/>
    <x v="1"/>
  </r>
  <r>
    <n v="47908"/>
    <d v="2016-11-30T00:00:00"/>
    <x v="4"/>
    <n v="4"/>
    <d v="2016-12-06T00:00:00"/>
    <n v="0"/>
    <s v="Standard Class"/>
    <s v="Other"/>
    <n v="24"/>
    <n v="6944"/>
    <n v="5"/>
    <s v="Golf"/>
    <s v="Africa"/>
    <s v="Dakar"/>
    <s v="Dakar"/>
    <m/>
    <s v="Senegal"/>
    <s v="West Africa"/>
    <n v="24"/>
    <x v="7"/>
    <n v="502"/>
    <s v="Nike Men's Dri-FIT Victory Golf Polo"/>
    <n v="50"/>
    <n v="43.678035218757444"/>
    <n v="1"/>
    <n v="3.5"/>
    <n v="50"/>
    <n v="46.5"/>
    <s v="CASH"/>
    <x v="1"/>
  </r>
  <r>
    <n v="44485"/>
    <d v="2016-11-10T00:00:00"/>
    <x v="1"/>
    <n v="4"/>
    <d v="2016-11-16T00:00:00"/>
    <n v="1"/>
    <s v="Standard Class"/>
    <s v="Other"/>
    <n v="24"/>
    <n v="7393"/>
    <n v="5"/>
    <s v="Golf"/>
    <s v="Africa"/>
    <s v="Johannesburg"/>
    <s v="Gauteng"/>
    <m/>
    <s v="South Africa"/>
    <s v="Southern Africa"/>
    <n v="24"/>
    <x v="7"/>
    <n v="502"/>
    <s v="Nike Men's Dri-FIT Victory Golf Polo"/>
    <n v="50"/>
    <n v="43.678035218757444"/>
    <n v="1"/>
    <n v="6"/>
    <n v="50"/>
    <n v="44"/>
    <s v="CASH"/>
    <x v="1"/>
  </r>
  <r>
    <n v="41322"/>
    <d v="2016-08-26T00:00:00"/>
    <x v="2"/>
    <n v="4"/>
    <d v="2016-09-01T00:00:00"/>
    <n v="0"/>
    <s v="Standard Class"/>
    <s v="Other"/>
    <n v="37"/>
    <n v="2924"/>
    <n v="6"/>
    <s v="Outdoors"/>
    <s v="Africa"/>
    <s v="Soweto"/>
    <s v="Gauteng"/>
    <m/>
    <s v="South Africa"/>
    <s v="Southern Africa"/>
    <n v="37"/>
    <x v="3"/>
    <n v="825"/>
    <s v="Bridgestone e6 Straight Distance NFL Tennesse"/>
    <n v="31.989999770000001"/>
    <n v="23.973333102666668"/>
    <n v="1"/>
    <n v="0.31999999299999998"/>
    <n v="31.989999770000001"/>
    <n v="31.669999777000001"/>
    <s v="CASH"/>
    <x v="1"/>
  </r>
  <r>
    <n v="50419"/>
    <d v="2017-05-01T00:00:00"/>
    <x v="3"/>
    <n v="4"/>
    <d v="2017-05-05T00:00:00"/>
    <n v="1"/>
    <s v="Standard Class"/>
    <s v="Other"/>
    <n v="40"/>
    <n v="3546"/>
    <n v="6"/>
    <s v="Outdoors"/>
    <s v="Africa"/>
    <s v="Antananarivo"/>
    <s v="Analamanga"/>
    <m/>
    <s v="Madagascar"/>
    <s v="East Africa"/>
    <n v="40"/>
    <x v="8"/>
    <n v="897"/>
    <s v="Team Golf New England Patriots Putter Grip"/>
    <n v="24.989999770000001"/>
    <n v="31.600000078500003"/>
    <n v="1"/>
    <n v="2.25"/>
    <n v="24.989999770000001"/>
    <n v="22.739999770000001"/>
    <s v="CASH"/>
    <x v="1"/>
  </r>
  <r>
    <n v="50364"/>
    <d v="2017-05-01T00:00:00"/>
    <x v="3"/>
    <n v="4"/>
    <d v="2017-05-05T00:00:00"/>
    <n v="1"/>
    <s v="Standard Class"/>
    <s v="Other"/>
    <n v="43"/>
    <n v="9082"/>
    <n v="7"/>
    <s v="Fan Shop"/>
    <s v="Africa"/>
    <s v="Lagos"/>
    <s v="Lagos"/>
    <m/>
    <s v="Nigeria"/>
    <s v="West Africa"/>
    <n v="43"/>
    <x v="6"/>
    <n v="957"/>
    <s v="Diamondback Women's Serene Classic Comfort Bi"/>
    <n v="299.98001099999999"/>
    <n v="295.0300103351052"/>
    <n v="1"/>
    <n v="9"/>
    <n v="299.98001099999999"/>
    <n v="290.98001099999999"/>
    <s v="CASH"/>
    <x v="0"/>
  </r>
  <r>
    <n v="42920"/>
    <d v="2016-09-18T00:00:00"/>
    <x v="0"/>
    <n v="4"/>
    <d v="2016-09-22T00:00:00"/>
    <n v="1"/>
    <s v="Standard Class"/>
    <s v="Other"/>
    <n v="43"/>
    <n v="716"/>
    <n v="7"/>
    <s v="Fan Shop"/>
    <s v="Africa"/>
    <s v="Port Harcourt"/>
    <s v="Rivers"/>
    <m/>
    <s v="Nigeria"/>
    <s v="West Africa"/>
    <n v="43"/>
    <x v="6"/>
    <n v="957"/>
    <s v="Diamondback Women's Serene Classic Comfort Bi"/>
    <n v="299.98001099999999"/>
    <n v="295.0300103351052"/>
    <n v="1"/>
    <n v="12"/>
    <n v="299.98001099999999"/>
    <n v="287.98001099999999"/>
    <s v="CASH"/>
    <x v="0"/>
  </r>
  <r>
    <n v="47908"/>
    <d v="2016-11-30T00:00:00"/>
    <x v="4"/>
    <n v="4"/>
    <d v="2016-12-06T00:00:00"/>
    <n v="0"/>
    <s v="Standard Class"/>
    <s v="Other"/>
    <n v="43"/>
    <n v="6944"/>
    <n v="7"/>
    <s v="Fan Shop"/>
    <s v="Africa"/>
    <s v="Dakar"/>
    <s v="Dakar"/>
    <m/>
    <s v="Senegal"/>
    <s v="West Africa"/>
    <n v="43"/>
    <x v="6"/>
    <n v="957"/>
    <s v="Diamondback Women's Serene Classic Comfort Bi"/>
    <n v="299.98001099999999"/>
    <n v="295.0300103351052"/>
    <n v="1"/>
    <n v="21"/>
    <n v="299.98001099999999"/>
    <n v="278.98001099999999"/>
    <s v="CASH"/>
    <x v="0"/>
  </r>
  <r>
    <n v="46907"/>
    <d v="2016-11-15T00:00:00"/>
    <x v="6"/>
    <n v="4"/>
    <d v="2016-11-21T00:00:00"/>
    <n v="0"/>
    <s v="Standard Class"/>
    <s v="Other"/>
    <n v="43"/>
    <n v="2324"/>
    <n v="7"/>
    <s v="Fan Shop"/>
    <s v="Africa"/>
    <s v="Abakaliki"/>
    <s v="Ebonyi"/>
    <m/>
    <s v="Nigeria"/>
    <s v="West Africa"/>
    <n v="43"/>
    <x v="6"/>
    <n v="957"/>
    <s v="Diamondback Women's Serene Classic Comfort Bi"/>
    <n v="299.98001099999999"/>
    <n v="295.0300103351052"/>
    <n v="1"/>
    <n v="21"/>
    <n v="299.98001099999999"/>
    <n v="278.98001099999999"/>
    <s v="CASH"/>
    <x v="0"/>
  </r>
  <r>
    <n v="42712"/>
    <d v="2016-09-15T00:00:00"/>
    <x v="1"/>
    <n v="4"/>
    <d v="2016-09-21T00:00:00"/>
    <n v="0"/>
    <s v="Standard Class"/>
    <s v="Other"/>
    <n v="43"/>
    <n v="11782"/>
    <n v="7"/>
    <s v="Fan Shop"/>
    <s v="Africa"/>
    <s v="Antananarivo"/>
    <s v="Analamanga"/>
    <m/>
    <s v="Madagascar"/>
    <s v="East Africa"/>
    <n v="43"/>
    <x v="6"/>
    <n v="957"/>
    <s v="Diamondback Women's Serene Classic Comfort Bi"/>
    <n v="299.98001099999999"/>
    <n v="295.0300103351052"/>
    <n v="1"/>
    <n v="36"/>
    <n v="299.98001099999999"/>
    <n v="263.98001099999999"/>
    <s v="CASH"/>
    <x v="0"/>
  </r>
  <r>
    <n v="51110"/>
    <d v="2017-01-16T00:00:00"/>
    <x v="3"/>
    <n v="4"/>
    <d v="2017-01-20T00:00:00"/>
    <n v="1"/>
    <s v="Standard Class"/>
    <s v="Other"/>
    <n v="43"/>
    <n v="8511"/>
    <n v="7"/>
    <s v="Fan Shop"/>
    <s v="Africa"/>
    <s v="Dar es Salaam"/>
    <s v="Dar es Salaam"/>
    <m/>
    <s v="Tanzania"/>
    <s v="East Africa"/>
    <n v="43"/>
    <x v="6"/>
    <n v="957"/>
    <s v="Diamondback Women's Serene Classic Comfort Bi"/>
    <n v="299.98001099999999"/>
    <n v="295.0300103351052"/>
    <n v="1"/>
    <n v="39"/>
    <n v="299.98001099999999"/>
    <n v="260.98001099999999"/>
    <s v="CASH"/>
    <x v="0"/>
  </r>
  <r>
    <n v="41404"/>
    <d v="2016-08-27T00:00:00"/>
    <x v="5"/>
    <n v="4"/>
    <d v="2016-09-01T00:00:00"/>
    <n v="1"/>
    <s v="Standard Class"/>
    <s v="Other"/>
    <n v="43"/>
    <n v="2851"/>
    <n v="7"/>
    <s v="Fan Shop"/>
    <s v="Africa"/>
    <s v="Casablanca"/>
    <s v="Grand Casablanca"/>
    <m/>
    <s v="Morocco"/>
    <s v="North Africa"/>
    <n v="43"/>
    <x v="6"/>
    <n v="957"/>
    <s v="Diamondback Women's Serene Classic Comfort Bi"/>
    <n v="299.98001099999999"/>
    <n v="295.0300103351052"/>
    <n v="1"/>
    <n v="45"/>
    <n v="299.98001099999999"/>
    <n v="254.98001099999999"/>
    <s v="CASH"/>
    <x v="0"/>
  </r>
  <r>
    <n v="44485"/>
    <d v="2016-11-10T00:00:00"/>
    <x v="1"/>
    <n v="4"/>
    <d v="2016-11-16T00:00:00"/>
    <n v="1"/>
    <s v="Standard Class"/>
    <s v="Other"/>
    <n v="43"/>
    <n v="7393"/>
    <n v="7"/>
    <s v="Fan Shop"/>
    <s v="Africa"/>
    <s v="Johannesburg"/>
    <s v="Gauteng"/>
    <m/>
    <s v="South Africa"/>
    <s v="Southern Africa"/>
    <n v="43"/>
    <x v="6"/>
    <n v="957"/>
    <s v="Diamondback Women's Serene Classic Comfort Bi"/>
    <n v="299.98001099999999"/>
    <n v="295.0300103351052"/>
    <n v="1"/>
    <n v="51"/>
    <n v="299.98001099999999"/>
    <n v="248.98001099999999"/>
    <s v="CASH"/>
    <x v="0"/>
  </r>
  <r>
    <n v="45418"/>
    <d v="2016-10-24T00:00:00"/>
    <x v="3"/>
    <n v="4"/>
    <d v="2016-10-28T00:00:00"/>
    <n v="0"/>
    <s v="Standard Class"/>
    <s v="Other"/>
    <n v="43"/>
    <n v="9011"/>
    <n v="7"/>
    <s v="Fan Shop"/>
    <s v="Africa"/>
    <s v="Kampala"/>
    <s v="Kampala"/>
    <m/>
    <s v="Uganda"/>
    <s v="East Africa"/>
    <n v="43"/>
    <x v="6"/>
    <n v="957"/>
    <s v="Diamondback Women's Serene Classic Comfort Bi"/>
    <n v="299.98001099999999"/>
    <n v="295.0300103351052"/>
    <n v="1"/>
    <n v="54"/>
    <n v="299.98001099999999"/>
    <n v="245.98001099999999"/>
    <s v="CASH"/>
    <x v="0"/>
  </r>
  <r>
    <n v="45418"/>
    <d v="2016-10-24T00:00:00"/>
    <x v="3"/>
    <n v="4"/>
    <d v="2016-10-28T00:00:00"/>
    <n v="0"/>
    <s v="Standard Class"/>
    <s v="Other"/>
    <n v="43"/>
    <n v="9011"/>
    <n v="7"/>
    <s v="Fan Shop"/>
    <s v="Africa"/>
    <s v="Kampala"/>
    <s v="Kampala"/>
    <m/>
    <s v="Uganda"/>
    <s v="East Africa"/>
    <n v="43"/>
    <x v="6"/>
    <n v="957"/>
    <s v="Diamondback Women's Serene Classic Comfort Bi"/>
    <n v="299.98001099999999"/>
    <n v="295.0300103351052"/>
    <n v="1"/>
    <n v="60"/>
    <n v="299.98001099999999"/>
    <n v="239.98001099999999"/>
    <s v="CASH"/>
    <x v="0"/>
  </r>
  <r>
    <n v="46495"/>
    <d v="2016-09-11T00:00:00"/>
    <x v="0"/>
    <n v="1"/>
    <d v="2016-09-12T00:00:00"/>
    <n v="1"/>
    <s v="First Class"/>
    <s v="Other"/>
    <n v="18"/>
    <n v="10610"/>
    <n v="4"/>
    <s v="Apparel"/>
    <s v="Africa"/>
    <s v="Cape Town"/>
    <s v="Western Cape"/>
    <m/>
    <s v="South Africa"/>
    <s v="Southern Africa"/>
    <n v="18"/>
    <x v="4"/>
    <n v="403"/>
    <s v="Nike Men's CJ Elite 2 TD Football Cleat"/>
    <n v="129.9900055"/>
    <n v="110.80340837177086"/>
    <n v="1"/>
    <n v="5.1999998090000004"/>
    <n v="129.9900055"/>
    <n v="124.79000569099999"/>
    <s v="CASH"/>
    <x v="1"/>
  </r>
  <r>
    <n v="50236"/>
    <d v="2017-03-01T00:00:00"/>
    <x v="4"/>
    <n v="1"/>
    <d v="2017-03-02T00:00:00"/>
    <n v="1"/>
    <s v="First Class"/>
    <s v="Other"/>
    <n v="18"/>
    <n v="10046"/>
    <n v="4"/>
    <s v="Apparel"/>
    <s v="Africa"/>
    <s v="Fayún"/>
    <s v="Fayoum"/>
    <m/>
    <s v="Egypt"/>
    <s v="North Africa"/>
    <n v="18"/>
    <x v="4"/>
    <n v="403"/>
    <s v="Nike Men's CJ Elite 2 TD Football Cleat"/>
    <n v="129.9900055"/>
    <n v="110.80340837177086"/>
    <n v="1"/>
    <n v="7.1500000950000002"/>
    <n v="129.9900055"/>
    <n v="122.840005405"/>
    <s v="CASH"/>
    <x v="1"/>
  </r>
  <r>
    <n v="48978"/>
    <d v="2016-12-15T00:00:00"/>
    <x v="1"/>
    <n v="4"/>
    <d v="2016-12-21T00:00:00"/>
    <n v="0"/>
    <s v="Standard Class"/>
    <s v="Other"/>
    <n v="17"/>
    <n v="4429"/>
    <n v="4"/>
    <s v="Apparel"/>
    <s v="Africa"/>
    <s v="Edea"/>
    <s v="Littoral"/>
    <m/>
    <s v="Cameroon"/>
    <s v="Central Africa"/>
    <n v="17"/>
    <x v="5"/>
    <n v="365"/>
    <s v="Perfect Fitness Perfect Rip Deck"/>
    <n v="59.990001679999999"/>
    <n v="54.488929209402009"/>
    <n v="3"/>
    <n v="0"/>
    <n v="179.97000503999999"/>
    <n v="179.97000503999999"/>
    <s v="TRANSFER"/>
    <x v="2"/>
  </r>
  <r>
    <n v="50002"/>
    <d v="2016-12-30T00:00:00"/>
    <x v="2"/>
    <n v="4"/>
    <d v="2017-01-05T00:00:00"/>
    <n v="0"/>
    <s v="Standard Class"/>
    <s v="Other"/>
    <n v="17"/>
    <n v="8037"/>
    <n v="4"/>
    <s v="Apparel"/>
    <s v="Africa"/>
    <s v="Mogadishu"/>
    <s v="Benadir"/>
    <m/>
    <s v="Somalia"/>
    <s v="East Africa"/>
    <n v="17"/>
    <x v="5"/>
    <n v="365"/>
    <s v="Perfect Fitness Perfect Rip Deck"/>
    <n v="59.990001679999999"/>
    <n v="54.488929209402009"/>
    <n v="3"/>
    <n v="16.200000760000002"/>
    <n v="179.97000503999999"/>
    <n v="163.77000427999999"/>
    <s v="TRANSFER"/>
    <x v="2"/>
  </r>
  <r>
    <n v="50002"/>
    <d v="2016-12-30T00:00:00"/>
    <x v="2"/>
    <n v="4"/>
    <d v="2017-01-05T00:00:00"/>
    <n v="0"/>
    <s v="Standard Class"/>
    <s v="Other"/>
    <n v="17"/>
    <n v="8037"/>
    <n v="4"/>
    <s v="Apparel"/>
    <s v="Africa"/>
    <s v="Mogadishu"/>
    <s v="Benadir"/>
    <m/>
    <s v="Somalia"/>
    <s v="East Africa"/>
    <n v="17"/>
    <x v="5"/>
    <n v="365"/>
    <s v="Perfect Fitness Perfect Rip Deck"/>
    <n v="59.990001679999999"/>
    <n v="54.488929209402009"/>
    <n v="3"/>
    <n v="18"/>
    <n v="179.97000503999999"/>
    <n v="161.97000503999999"/>
    <s v="TRANSFER"/>
    <x v="2"/>
  </r>
  <r>
    <n v="47208"/>
    <d v="2016-11-20T00:00:00"/>
    <x v="0"/>
    <n v="4"/>
    <d v="2016-11-24T00:00:00"/>
    <n v="0"/>
    <s v="Standard Class"/>
    <s v="Other"/>
    <n v="24"/>
    <n v="9352"/>
    <n v="5"/>
    <s v="Golf"/>
    <s v="Africa"/>
    <s v="Minna"/>
    <s v="Niger"/>
    <m/>
    <s v="Nigeria"/>
    <s v="West Africa"/>
    <n v="24"/>
    <x v="7"/>
    <n v="502"/>
    <s v="Nike Men's Dri-FIT Victory Golf Polo"/>
    <n v="50"/>
    <n v="43.678035218757444"/>
    <n v="3"/>
    <n v="10.5"/>
    <n v="150"/>
    <n v="139.5"/>
    <s v="TRANSFER"/>
    <x v="2"/>
  </r>
  <r>
    <n v="43689"/>
    <d v="2016-09-29T00:00:00"/>
    <x v="1"/>
    <n v="4"/>
    <d v="2016-10-05T00:00:00"/>
    <n v="1"/>
    <s v="Standard Class"/>
    <s v="Other"/>
    <n v="9"/>
    <n v="10081"/>
    <n v="3"/>
    <s v="Footwear"/>
    <s v="Africa"/>
    <s v="Pretoria"/>
    <s v="Gauteng"/>
    <m/>
    <s v="South Africa"/>
    <s v="Southern Africa"/>
    <n v="9"/>
    <x v="0"/>
    <n v="191"/>
    <s v="Nike Men's Free 5.0+ Running Shoe"/>
    <n v="99.989997860000003"/>
    <n v="95.114003926871064"/>
    <n v="3"/>
    <n v="48"/>
    <n v="299.96999357999999"/>
    <n v="251.96999357999999"/>
    <s v="TRANSFER"/>
    <x v="2"/>
  </r>
  <r>
    <n v="43681"/>
    <d v="2016-09-29T00:00:00"/>
    <x v="1"/>
    <n v="4"/>
    <d v="2016-10-05T00:00:00"/>
    <n v="0"/>
    <s v="Standard Class"/>
    <s v="Other"/>
    <n v="9"/>
    <n v="9432"/>
    <n v="3"/>
    <s v="Footwear"/>
    <s v="Africa"/>
    <s v="Cairo"/>
    <s v="Cairo"/>
    <m/>
    <s v="Egypt"/>
    <s v="North Africa"/>
    <n v="9"/>
    <x v="0"/>
    <n v="191"/>
    <s v="Nike Men's Free 5.0+ Running Shoe"/>
    <n v="99.989997860000003"/>
    <n v="95.114003926871064"/>
    <n v="3"/>
    <n v="50.990001679999999"/>
    <n v="299.96999357999999"/>
    <n v="248.97999189999999"/>
    <s v="TRANSFER"/>
    <x v="2"/>
  </r>
  <r>
    <n v="44895"/>
    <d v="2016-10-17T00:00:00"/>
    <x v="3"/>
    <n v="4"/>
    <d v="2016-10-21T00:00:00"/>
    <n v="1"/>
    <s v="Standard Class"/>
    <s v="Other"/>
    <n v="17"/>
    <n v="695"/>
    <n v="4"/>
    <s v="Apparel"/>
    <s v="Africa"/>
    <s v="Chitungwiza"/>
    <s v="Harare"/>
    <m/>
    <s v="Zimbabwe"/>
    <s v="East Africa"/>
    <n v="17"/>
    <x v="5"/>
    <n v="365"/>
    <s v="Perfect Fitness Perfect Rip Deck"/>
    <n v="59.990001679999999"/>
    <n v="54.488929209402009"/>
    <n v="3"/>
    <n v="0"/>
    <n v="179.97000503999999"/>
    <n v="179.97000503999999"/>
    <s v="TRANSFER"/>
    <x v="2"/>
  </r>
  <r>
    <n v="50365"/>
    <d v="2017-05-01T00:00:00"/>
    <x v="3"/>
    <n v="4"/>
    <d v="2017-05-05T00:00:00"/>
    <n v="1"/>
    <s v="Standard Class"/>
    <s v="Other"/>
    <n v="17"/>
    <n v="9511"/>
    <n v="4"/>
    <s v="Apparel"/>
    <s v="Africa"/>
    <s v="Lagos"/>
    <s v="Lagos"/>
    <m/>
    <s v="Nigeria"/>
    <s v="West Africa"/>
    <n v="17"/>
    <x v="5"/>
    <n v="365"/>
    <s v="Perfect Fitness Perfect Rip Deck"/>
    <n v="59.990001679999999"/>
    <n v="54.488929209402009"/>
    <n v="3"/>
    <n v="0"/>
    <n v="179.97000503999999"/>
    <n v="179.97000503999999"/>
    <s v="TRANSFER"/>
    <x v="2"/>
  </r>
  <r>
    <n v="43908"/>
    <d v="2016-02-10T00:00:00"/>
    <x v="4"/>
    <n v="4"/>
    <d v="2016-02-16T00:00:00"/>
    <n v="0"/>
    <s v="Standard Class"/>
    <s v="Other"/>
    <n v="17"/>
    <n v="2035"/>
    <n v="4"/>
    <s v="Apparel"/>
    <s v="Africa"/>
    <s v="Harare"/>
    <s v="Harare"/>
    <m/>
    <s v="Zimbabwe"/>
    <s v="East Africa"/>
    <n v="17"/>
    <x v="5"/>
    <n v="365"/>
    <s v="Perfect Fitness Perfect Rip Deck"/>
    <n v="59.990001679999999"/>
    <n v="54.488929209402009"/>
    <n v="3"/>
    <n v="23.399999619999999"/>
    <n v="179.97000503999999"/>
    <n v="156.57000542"/>
    <s v="TRANSFER"/>
    <x v="2"/>
  </r>
  <r>
    <n v="50437"/>
    <d v="2017-06-01T00:00:00"/>
    <x v="1"/>
    <n v="4"/>
    <d v="2017-06-07T00:00:00"/>
    <n v="0"/>
    <s v="Standard Class"/>
    <s v="Other"/>
    <n v="26"/>
    <n v="6492"/>
    <n v="5"/>
    <s v="Golf"/>
    <s v="Africa"/>
    <s v="Khouribga"/>
    <s v="Chukotka Autonomous Okrug"/>
    <m/>
    <s v="Morocco"/>
    <s v="North Africa"/>
    <n v="26"/>
    <x v="9"/>
    <n v="567"/>
    <s v="adidas Men's Germany Black Crest Away Tee"/>
    <n v="25"/>
    <n v="17.922466723766668"/>
    <n v="3"/>
    <n v="2.25"/>
    <n v="75"/>
    <n v="72.75"/>
    <s v="TRANSFER"/>
    <x v="2"/>
  </r>
  <r>
    <n v="50566"/>
    <d v="2017-08-01T00:00:00"/>
    <x v="6"/>
    <n v="4"/>
    <d v="2017-08-07T00:00:00"/>
    <n v="0"/>
    <s v="Standard Class"/>
    <s v="Other"/>
    <n v="24"/>
    <n v="9112"/>
    <n v="5"/>
    <s v="Golf"/>
    <s v="Africa"/>
    <s v="Kinshasa"/>
    <s v="Kinshasa"/>
    <m/>
    <s v="Democratic Republic of the Congo"/>
    <s v="Central Africa"/>
    <n v="24"/>
    <x v="7"/>
    <n v="502"/>
    <s v="Nike Men's Dri-FIT Victory Golf Polo"/>
    <n v="50"/>
    <n v="43.678035218757444"/>
    <n v="3"/>
    <n v="8.25"/>
    <n v="150"/>
    <n v="141.75"/>
    <s v="TRANSFER"/>
    <x v="2"/>
  </r>
  <r>
    <n v="47468"/>
    <d v="2016-11-23T00:00:00"/>
    <x v="4"/>
    <n v="4"/>
    <d v="2016-11-29T00:00:00"/>
    <n v="0"/>
    <s v="Standard Class"/>
    <s v="Other"/>
    <n v="24"/>
    <n v="7532"/>
    <n v="5"/>
    <s v="Golf"/>
    <s v="Africa"/>
    <s v="Lubumbashi"/>
    <s v="Katanga"/>
    <m/>
    <s v="Democratic Republic of the Congo"/>
    <s v="Central Africa"/>
    <n v="24"/>
    <x v="7"/>
    <n v="502"/>
    <s v="Nike Men's Dri-FIT Victory Golf Polo"/>
    <n v="50"/>
    <n v="43.678035218757444"/>
    <n v="3"/>
    <n v="22.5"/>
    <n v="150"/>
    <n v="127.5"/>
    <s v="TRANSFER"/>
    <x v="2"/>
  </r>
  <r>
    <n v="43689"/>
    <d v="2016-09-29T00:00:00"/>
    <x v="1"/>
    <n v="4"/>
    <d v="2016-10-05T00:00:00"/>
    <n v="1"/>
    <s v="Standard Class"/>
    <s v="Other"/>
    <n v="29"/>
    <n v="10081"/>
    <n v="5"/>
    <s v="Golf"/>
    <s v="Africa"/>
    <s v="Pretoria"/>
    <s v="Gauteng"/>
    <m/>
    <s v="South Africa"/>
    <s v="Southern Africa"/>
    <n v="29"/>
    <x v="1"/>
    <n v="627"/>
    <s v="Under Armour Girls' Toddler Spine Surge Runni"/>
    <n v="39.990001679999999"/>
    <n v="34.198098313835338"/>
    <n v="3"/>
    <n v="20.38999939"/>
    <n v="119.97000503999999"/>
    <n v="99.58000564999999"/>
    <s v="TRANSFER"/>
    <x v="2"/>
  </r>
  <r>
    <n v="49528"/>
    <d v="2016-12-23T00:00:00"/>
    <x v="2"/>
    <n v="4"/>
    <d v="2016-12-29T00:00:00"/>
    <n v="0"/>
    <s v="Standard Class"/>
    <s v="Other"/>
    <n v="9"/>
    <n v="6950"/>
    <n v="3"/>
    <s v="Footwear"/>
    <s v="Africa"/>
    <s v="Annaba"/>
    <s v="Annaba"/>
    <m/>
    <s v="Algeria"/>
    <s v="North Africa"/>
    <n v="9"/>
    <x v="0"/>
    <n v="191"/>
    <s v="Nike Men's Free 5.0+ Running Shoe"/>
    <n v="99.989997860000003"/>
    <n v="95.114003926871064"/>
    <n v="3"/>
    <n v="39"/>
    <n v="299.96999357999999"/>
    <n v="260.96999357999999"/>
    <s v="TRANSFER"/>
    <x v="2"/>
  </r>
  <r>
    <n v="44474"/>
    <d v="2016-11-10T00:00:00"/>
    <x v="1"/>
    <n v="4"/>
    <d v="2016-11-16T00:00:00"/>
    <n v="1"/>
    <s v="Standard Class"/>
    <s v="Other"/>
    <n v="9"/>
    <n v="4830"/>
    <n v="3"/>
    <s v="Footwear"/>
    <s v="Africa"/>
    <s v="Djougou"/>
    <s v="Donga"/>
    <m/>
    <s v="Benin"/>
    <s v="West Africa"/>
    <n v="9"/>
    <x v="0"/>
    <n v="191"/>
    <s v="Nike Men's Free 5.0+ Running Shoe"/>
    <n v="99.989997860000003"/>
    <n v="95.114003926871064"/>
    <n v="3"/>
    <n v="53.990001679999999"/>
    <n v="299.96999357999999"/>
    <n v="245.97999189999999"/>
    <s v="TRANSFER"/>
    <x v="2"/>
  </r>
  <r>
    <n v="41832"/>
    <d v="2016-02-09T00:00:00"/>
    <x v="6"/>
    <n v="4"/>
    <d v="2016-02-15T00:00:00"/>
    <n v="0"/>
    <s v="Standard Class"/>
    <s v="Other"/>
    <n v="17"/>
    <n v="11797"/>
    <n v="4"/>
    <s v="Apparel"/>
    <s v="Africa"/>
    <s v="Pretoria"/>
    <s v="Gauteng"/>
    <m/>
    <s v="South Africa"/>
    <s v="Southern Africa"/>
    <n v="17"/>
    <x v="5"/>
    <n v="365"/>
    <s v="Perfect Fitness Perfect Rip Deck"/>
    <n v="59.990001679999999"/>
    <n v="54.488929209402009"/>
    <n v="3"/>
    <n v="21.600000380000001"/>
    <n v="179.97000503999999"/>
    <n v="158.37000465999998"/>
    <s v="TRANSFER"/>
    <x v="2"/>
  </r>
  <r>
    <n v="49765"/>
    <d v="2016-12-27T00:00:00"/>
    <x v="6"/>
    <n v="4"/>
    <d v="2017-01-02T00:00:00"/>
    <n v="1"/>
    <s v="Standard Class"/>
    <s v="Other"/>
    <n v="17"/>
    <n v="6967"/>
    <n v="4"/>
    <s v="Apparel"/>
    <s v="Africa"/>
    <s v="Keren"/>
    <s v="Anseba"/>
    <m/>
    <s v="Eritrea"/>
    <s v="East Africa"/>
    <n v="17"/>
    <x v="5"/>
    <n v="365"/>
    <s v="Perfect Fitness Perfect Rip Deck"/>
    <n v="59.990001679999999"/>
    <n v="54.488929209402009"/>
    <n v="3"/>
    <n v="23.399999619999999"/>
    <n v="179.97000503999999"/>
    <n v="156.57000542"/>
    <s v="TRANSFER"/>
    <x v="2"/>
  </r>
  <r>
    <n v="42885"/>
    <d v="2016-09-18T00:00:00"/>
    <x v="0"/>
    <n v="4"/>
    <d v="2016-09-22T00:00:00"/>
    <n v="1"/>
    <s v="Standard Class"/>
    <s v="Other"/>
    <n v="17"/>
    <n v="2891"/>
    <n v="4"/>
    <s v="Apparel"/>
    <s v="Africa"/>
    <s v="Kinshasa"/>
    <s v="Kinshasa"/>
    <m/>
    <s v="Democratic Republic of the Congo"/>
    <s v="Central Africa"/>
    <n v="17"/>
    <x v="5"/>
    <n v="365"/>
    <s v="Perfect Fitness Perfect Rip Deck"/>
    <n v="59.990001679999999"/>
    <n v="54.488929209402009"/>
    <n v="3"/>
    <n v="27"/>
    <n v="179.97000503999999"/>
    <n v="152.97000503999999"/>
    <s v="TRANSFER"/>
    <x v="2"/>
  </r>
  <r>
    <n v="50620"/>
    <d v="2017-08-01T00:00:00"/>
    <x v="6"/>
    <n v="4"/>
    <d v="2017-08-07T00:00:00"/>
    <n v="1"/>
    <s v="Standard Class"/>
    <s v="Other"/>
    <n v="17"/>
    <n v="9345"/>
    <n v="4"/>
    <s v="Apparel"/>
    <s v="Africa"/>
    <s v="Kinshasa"/>
    <s v="Kinshasa"/>
    <m/>
    <s v="Democratic Republic of the Congo"/>
    <s v="Central Africa"/>
    <n v="17"/>
    <x v="5"/>
    <n v="365"/>
    <s v="Perfect Fitness Perfect Rip Deck"/>
    <n v="59.990001679999999"/>
    <n v="54.488929209402009"/>
    <n v="3"/>
    <n v="27"/>
    <n v="179.97000503999999"/>
    <n v="152.97000503999999"/>
    <s v="TRANSFER"/>
    <x v="2"/>
  </r>
  <r>
    <n v="50620"/>
    <d v="2017-08-01T00:00:00"/>
    <x v="6"/>
    <n v="4"/>
    <d v="2017-08-07T00:00:00"/>
    <n v="1"/>
    <s v="Standard Class"/>
    <s v="Other"/>
    <n v="17"/>
    <n v="9345"/>
    <n v="4"/>
    <s v="Apparel"/>
    <s v="Africa"/>
    <s v="Kinshasa"/>
    <s v="Kinshasa"/>
    <m/>
    <s v="Democratic Republic of the Congo"/>
    <s v="Central Africa"/>
    <n v="17"/>
    <x v="5"/>
    <n v="365"/>
    <s v="Perfect Fitness Perfect Rip Deck"/>
    <n v="59.990001679999999"/>
    <n v="54.488929209402009"/>
    <n v="3"/>
    <n v="28.799999239999998"/>
    <n v="179.97000503999999"/>
    <n v="151.17000579999998"/>
    <s v="TRANSFER"/>
    <x v="2"/>
  </r>
  <r>
    <n v="46636"/>
    <d v="2016-11-11T00:00:00"/>
    <x v="2"/>
    <n v="4"/>
    <d v="2016-11-17T00:00:00"/>
    <n v="0"/>
    <s v="Standard Class"/>
    <s v="Other"/>
    <n v="17"/>
    <n v="3306"/>
    <n v="4"/>
    <s v="Apparel"/>
    <s v="Africa"/>
    <s v="Kinshasa"/>
    <s v="Kinshasa"/>
    <m/>
    <s v="Democratic Republic of the Congo"/>
    <s v="Central Africa"/>
    <n v="17"/>
    <x v="5"/>
    <n v="365"/>
    <s v="Perfect Fitness Perfect Rip Deck"/>
    <n v="59.990001679999999"/>
    <n v="54.488929209402009"/>
    <n v="3"/>
    <n v="32.38999939"/>
    <n v="179.97000503999999"/>
    <n v="147.58000564999998"/>
    <s v="TRANSFER"/>
    <x v="2"/>
  </r>
  <r>
    <n v="43268"/>
    <d v="2016-09-23T00:00:00"/>
    <x v="2"/>
    <n v="4"/>
    <d v="2016-09-29T00:00:00"/>
    <n v="0"/>
    <s v="Standard Class"/>
    <s v="Other"/>
    <n v="24"/>
    <n v="6670"/>
    <n v="5"/>
    <s v="Golf"/>
    <s v="Africa"/>
    <s v="Wad Madani"/>
    <s v="Gezira"/>
    <m/>
    <s v="Sudan"/>
    <s v="North Africa"/>
    <n v="24"/>
    <x v="7"/>
    <n v="502"/>
    <s v="Nike Men's Dri-FIT Victory Golf Polo"/>
    <n v="50"/>
    <n v="43.678035218757444"/>
    <n v="3"/>
    <n v="6"/>
    <n v="150"/>
    <n v="144"/>
    <s v="TRANSFER"/>
    <x v="2"/>
  </r>
  <r>
    <n v="48208"/>
    <d v="2016-04-12T00:00:00"/>
    <x v="6"/>
    <n v="4"/>
    <d v="2016-04-18T00:00:00"/>
    <n v="0"/>
    <s v="Standard Class"/>
    <s v="Other"/>
    <n v="29"/>
    <n v="9723"/>
    <n v="5"/>
    <s v="Golf"/>
    <s v="Africa"/>
    <s v="Marrakech"/>
    <s v="Marrakech-Tensift-Al Haouz"/>
    <m/>
    <s v="Morocco"/>
    <s v="North Africa"/>
    <n v="29"/>
    <x v="1"/>
    <n v="627"/>
    <s v="Under Armour Girls' Toddler Spine Surge Runni"/>
    <n v="39.990001679999999"/>
    <n v="34.198098313835338"/>
    <n v="3"/>
    <n v="6.5999999049999998"/>
    <n v="119.97000503999999"/>
    <n v="113.37000513499999"/>
    <s v="TRANSFER"/>
    <x v="2"/>
  </r>
  <r>
    <n v="43157"/>
    <d v="2016-09-21T00:00:00"/>
    <x v="4"/>
    <n v="4"/>
    <d v="2016-09-27T00:00:00"/>
    <n v="0"/>
    <s v="Standard Class"/>
    <s v="Other"/>
    <n v="24"/>
    <n v="1662"/>
    <n v="5"/>
    <s v="Golf"/>
    <s v="Africa"/>
    <s v="Ouagadougou"/>
    <s v="Centro"/>
    <m/>
    <s v="Burkina Faso"/>
    <s v="West Africa"/>
    <n v="24"/>
    <x v="7"/>
    <n v="502"/>
    <s v="Nike Men's Dri-FIT Victory Golf Polo"/>
    <n v="50"/>
    <n v="43.678035218757444"/>
    <n v="3"/>
    <n v="10.5"/>
    <n v="150"/>
    <n v="139.5"/>
    <s v="TRANSFER"/>
    <x v="2"/>
  </r>
  <r>
    <n v="48018"/>
    <d v="2016-01-12T00:00:00"/>
    <x v="6"/>
    <n v="4"/>
    <d v="2016-01-18T00:00:00"/>
    <n v="0"/>
    <s v="Standard Class"/>
    <s v="Other"/>
    <n v="24"/>
    <n v="2709"/>
    <n v="5"/>
    <s v="Golf"/>
    <s v="Africa"/>
    <s v="Harare"/>
    <s v="Harare"/>
    <m/>
    <s v="Zimbabwe"/>
    <s v="East Africa"/>
    <n v="24"/>
    <x v="7"/>
    <n v="502"/>
    <s v="Nike Men's Dri-FIT Victory Golf Polo"/>
    <n v="50"/>
    <n v="43.678035218757444"/>
    <n v="3"/>
    <n v="24"/>
    <n v="150"/>
    <n v="126"/>
    <s v="TRANSFER"/>
    <x v="2"/>
  </r>
  <r>
    <n v="46870"/>
    <d v="2016-11-15T00:00:00"/>
    <x v="6"/>
    <n v="4"/>
    <d v="2016-11-21T00:00:00"/>
    <n v="1"/>
    <s v="Standard Class"/>
    <s v="Other"/>
    <n v="29"/>
    <n v="12101"/>
    <n v="5"/>
    <s v="Golf"/>
    <s v="Africa"/>
    <s v="Bandundu"/>
    <s v="Bandundu"/>
    <m/>
    <s v="Democratic Republic of the Congo"/>
    <s v="Central Africa"/>
    <n v="29"/>
    <x v="1"/>
    <n v="627"/>
    <s v="Under Armour Girls' Toddler Spine Surge Runni"/>
    <n v="39.990001679999999"/>
    <n v="34.198098313835338"/>
    <n v="3"/>
    <n v="20.38999939"/>
    <n v="119.97000503999999"/>
    <n v="99.58000564999999"/>
    <s v="TRANSFER"/>
    <x v="2"/>
  </r>
  <r>
    <n v="45611"/>
    <d v="2016-10-27T00:00:00"/>
    <x v="1"/>
    <n v="4"/>
    <d v="2016-11-02T00:00:00"/>
    <n v="0"/>
    <s v="Standard Class"/>
    <s v="Other"/>
    <n v="24"/>
    <n v="8078"/>
    <n v="5"/>
    <s v="Golf"/>
    <s v="Africa"/>
    <s v="Casablanca"/>
    <s v="Grand Casablanca"/>
    <m/>
    <s v="Morocco"/>
    <s v="North Africa"/>
    <n v="24"/>
    <x v="7"/>
    <n v="502"/>
    <s v="Nike Men's Dri-FIT Victory Golf Polo"/>
    <n v="50"/>
    <n v="43.678035218757444"/>
    <n v="3"/>
    <n v="25.5"/>
    <n v="150"/>
    <n v="124.5"/>
    <s v="TRANSFER"/>
    <x v="2"/>
  </r>
  <r>
    <n v="42885"/>
    <d v="2016-09-18T00:00:00"/>
    <x v="0"/>
    <n v="4"/>
    <d v="2016-09-22T00:00:00"/>
    <n v="1"/>
    <s v="Standard Class"/>
    <s v="Other"/>
    <n v="41"/>
    <n v="2891"/>
    <n v="6"/>
    <s v="Outdoors"/>
    <s v="Africa"/>
    <s v="Kinshasa"/>
    <s v="Kinshasa"/>
    <m/>
    <s v="Democratic Republic of the Congo"/>
    <s v="Central Africa"/>
    <n v="41"/>
    <x v="2"/>
    <n v="917"/>
    <s v="Glove It Women's Mod Oval 3-Zip Carry All Gol"/>
    <n v="21.989999770000001"/>
    <n v="20.391999720066668"/>
    <n v="3"/>
    <n v="4.6199998860000004"/>
    <n v="65.969999310000006"/>
    <n v="61.349999424000004"/>
    <s v="TRANSFER"/>
    <x v="2"/>
  </r>
  <r>
    <n v="51248"/>
    <d v="2017-01-18T00:00:00"/>
    <x v="4"/>
    <n v="4"/>
    <d v="2017-01-24T00:00:00"/>
    <n v="0"/>
    <s v="Standard Class"/>
    <s v="Other"/>
    <n v="9"/>
    <n v="2540"/>
    <n v="3"/>
    <s v="Footwear"/>
    <s v="Africa"/>
    <s v="Casablanca"/>
    <s v="Grand Casablanca"/>
    <m/>
    <s v="Morocco"/>
    <s v="North Africa"/>
    <n v="9"/>
    <x v="0"/>
    <n v="191"/>
    <s v="Nike Men's Free 5.0+ Running Shoe"/>
    <n v="99.989997860000003"/>
    <n v="95.114003926871064"/>
    <n v="3"/>
    <n v="45"/>
    <n v="299.96999357999999"/>
    <n v="254.96999357999999"/>
    <s v="TRANSFER"/>
    <x v="2"/>
  </r>
  <r>
    <n v="48163"/>
    <d v="2016-04-12T00:00:00"/>
    <x v="6"/>
    <n v="4"/>
    <d v="2016-04-18T00:00:00"/>
    <n v="0"/>
    <s v="Standard Class"/>
    <s v="Other"/>
    <n v="17"/>
    <n v="4329"/>
    <n v="4"/>
    <s v="Apparel"/>
    <s v="Africa"/>
    <s v="Dakar"/>
    <s v="Dakar"/>
    <m/>
    <s v="Senegal"/>
    <s v="West Africa"/>
    <n v="17"/>
    <x v="5"/>
    <n v="365"/>
    <s v="Perfect Fitness Perfect Rip Deck"/>
    <n v="59.990001679999999"/>
    <n v="54.488929209402009"/>
    <n v="3"/>
    <n v="7.1999998090000004"/>
    <n v="179.97000503999999"/>
    <n v="172.770005231"/>
    <s v="TRANSFER"/>
    <x v="2"/>
  </r>
  <r>
    <n v="41569"/>
    <d v="2016-08-29T00:00:00"/>
    <x v="3"/>
    <n v="4"/>
    <d v="2016-09-02T00:00:00"/>
    <n v="0"/>
    <s v="Standard Class"/>
    <s v="Other"/>
    <n v="17"/>
    <n v="8841"/>
    <n v="4"/>
    <s v="Apparel"/>
    <s v="Africa"/>
    <s v="Alexandria"/>
    <s v="Alexandria"/>
    <m/>
    <s v="Egypt"/>
    <s v="North Africa"/>
    <n v="17"/>
    <x v="5"/>
    <n v="365"/>
    <s v="Perfect Fitness Perfect Rip Deck"/>
    <n v="59.990001679999999"/>
    <n v="54.488929209402009"/>
    <n v="3"/>
    <n v="9"/>
    <n v="179.97000503999999"/>
    <n v="170.97000503999999"/>
    <s v="TRANSFER"/>
    <x v="2"/>
  </r>
  <r>
    <n v="51255"/>
    <d v="2017-01-18T00:00:00"/>
    <x v="4"/>
    <n v="4"/>
    <d v="2017-01-24T00:00:00"/>
    <n v="1"/>
    <s v="Standard Class"/>
    <s v="Other"/>
    <n v="7"/>
    <n v="6248"/>
    <n v="2"/>
    <s v="Fitness"/>
    <s v="Africa"/>
    <s v="Abidjan"/>
    <s v="Lagunes"/>
    <m/>
    <s v="Ivory Coast"/>
    <s v="West Africa"/>
    <n v="7"/>
    <x v="13"/>
    <n v="135"/>
    <s v="Nike Dri-FIT Crew Sock 6 Pack"/>
    <n v="22"/>
    <n v="19.656208341820829"/>
    <n v="4"/>
    <n v="6.1599998469999999"/>
    <n v="88"/>
    <n v="81.840000153000005"/>
    <s v="CASH"/>
    <x v="1"/>
  </r>
  <r>
    <n v="50813"/>
    <d v="2017-11-01T00:00:00"/>
    <x v="4"/>
    <n v="2"/>
    <d v="2017-11-03T00:00:00"/>
    <n v="1"/>
    <s v="Second Class"/>
    <s v="Other"/>
    <n v="7"/>
    <n v="7832"/>
    <n v="2"/>
    <s v="Fitness"/>
    <s v="Africa"/>
    <s v="Lomé"/>
    <s v="Maritime"/>
    <m/>
    <s v="Togo"/>
    <s v="West Africa"/>
    <n v="7"/>
    <x v="13"/>
    <n v="135"/>
    <s v="Nike Dri-FIT Crew Sock 6 Pack"/>
    <n v="22"/>
    <n v="19.656208341820829"/>
    <n v="1"/>
    <n v="2.8599998950000001"/>
    <n v="22"/>
    <n v="19.140000104999999"/>
    <s v="DEBIT"/>
    <x v="2"/>
  </r>
  <r>
    <n v="50607"/>
    <d v="2017-08-01T00:00:00"/>
    <x v="6"/>
    <n v="4"/>
    <d v="2017-08-07T00:00:00"/>
    <n v="0"/>
    <s v="Standard Class"/>
    <s v="Other"/>
    <n v="7"/>
    <n v="1944"/>
    <n v="2"/>
    <s v="Fitness"/>
    <s v="Africa"/>
    <s v="Porto-Novo"/>
    <s v="Ouémé"/>
    <m/>
    <s v="Benin"/>
    <s v="West Africa"/>
    <n v="7"/>
    <x v="13"/>
    <n v="135"/>
    <s v="Nike Dri-FIT Crew Sock 6 Pack"/>
    <n v="22"/>
    <n v="19.656208341820829"/>
    <n v="5"/>
    <n v="7.6999998090000004"/>
    <n v="110"/>
    <n v="102.300000191"/>
    <s v="CASH"/>
    <x v="1"/>
  </r>
  <r>
    <n v="49413"/>
    <d v="2016-12-22T00:00:00"/>
    <x v="1"/>
    <n v="1"/>
    <d v="2016-12-23T00:00:00"/>
    <n v="1"/>
    <s v="First Class"/>
    <s v="Other"/>
    <n v="7"/>
    <n v="1788"/>
    <n v="2"/>
    <s v="Fitness"/>
    <s v="Africa"/>
    <s v="Ugep"/>
    <s v="Cross River"/>
    <m/>
    <s v="Nigeria"/>
    <s v="West Africa"/>
    <n v="7"/>
    <x v="13"/>
    <n v="135"/>
    <s v="Nike Dri-FIT Crew Sock 6 Pack"/>
    <n v="22"/>
    <n v="19.656208341820829"/>
    <n v="4"/>
    <n v="8.8000001910000005"/>
    <n v="88"/>
    <n v="79.199999809000005"/>
    <s v="DEBIT"/>
    <x v="2"/>
  </r>
  <r>
    <n v="49302"/>
    <d v="2016-12-20T00:00:00"/>
    <x v="6"/>
    <n v="4"/>
    <d v="2016-12-26T00:00:00"/>
    <n v="0"/>
    <s v="Standard Class"/>
    <s v="Other"/>
    <n v="7"/>
    <n v="8480"/>
    <n v="2"/>
    <s v="Fitness"/>
    <s v="Africa"/>
    <s v="Cairo"/>
    <s v="Cairo"/>
    <m/>
    <s v="Egypt"/>
    <s v="North Africa"/>
    <n v="7"/>
    <x v="13"/>
    <n v="135"/>
    <s v="Nike Dri-FIT Crew Sock 6 Pack"/>
    <n v="22"/>
    <n v="19.656208341820829"/>
    <n v="5"/>
    <n v="9.8999996190000008"/>
    <n v="110"/>
    <n v="100.100000381"/>
    <s v="DEBIT"/>
    <x v="2"/>
  </r>
  <r>
    <n v="49113"/>
    <d v="2016-12-17T00:00:00"/>
    <x v="5"/>
    <n v="2"/>
    <d v="2016-12-20T00:00:00"/>
    <n v="1"/>
    <s v="Second Class"/>
    <s v="Other"/>
    <n v="7"/>
    <n v="7465"/>
    <n v="2"/>
    <s v="Fitness"/>
    <s v="Africa"/>
    <s v="Luanda"/>
    <s v="Luanda"/>
    <m/>
    <s v="Angola"/>
    <s v="Central Africa"/>
    <n v="7"/>
    <x v="13"/>
    <n v="135"/>
    <s v="Nike Dri-FIT Crew Sock 6 Pack"/>
    <n v="22"/>
    <n v="19.656208341820829"/>
    <n v="2"/>
    <n v="6.5999999049999998"/>
    <n v="44"/>
    <n v="37.400000095000003"/>
    <s v="CASH"/>
    <x v="1"/>
  </r>
  <r>
    <n v="49109"/>
    <d v="2016-12-17T00:00:00"/>
    <x v="5"/>
    <n v="4"/>
    <d v="2016-12-22T00:00:00"/>
    <n v="1"/>
    <s v="Standard Class"/>
    <s v="Other"/>
    <n v="7"/>
    <n v="10173"/>
    <n v="2"/>
    <s v="Fitness"/>
    <s v="Africa"/>
    <s v="Kampala"/>
    <s v="Kampala"/>
    <m/>
    <s v="Uganda"/>
    <s v="East Africa"/>
    <n v="7"/>
    <x v="13"/>
    <n v="135"/>
    <s v="Nike Dri-FIT Crew Sock 6 Pack"/>
    <n v="22"/>
    <n v="19.656208341820829"/>
    <n v="4"/>
    <n v="10.56000042"/>
    <n v="88"/>
    <n v="77.439999580000006"/>
    <s v="TRANSFER"/>
    <x v="2"/>
  </r>
  <r>
    <n v="48029"/>
    <d v="2016-02-12T00:00:00"/>
    <x v="2"/>
    <n v="2"/>
    <d v="2016-02-16T00:00:00"/>
    <n v="1"/>
    <s v="Second Class"/>
    <s v="Other"/>
    <n v="7"/>
    <n v="3754"/>
    <n v="2"/>
    <s v="Fitness"/>
    <s v="Africa"/>
    <s v="Dar es Salaam"/>
    <s v="Dar es Salaam"/>
    <m/>
    <s v="Tanzania"/>
    <s v="East Africa"/>
    <n v="7"/>
    <x v="13"/>
    <n v="135"/>
    <s v="Nike Dri-FIT Crew Sock 6 Pack"/>
    <n v="22"/>
    <n v="19.656208341820829"/>
    <n v="5"/>
    <n v="13.19999981"/>
    <n v="110"/>
    <n v="96.800000190000006"/>
    <s v="CASH"/>
    <x v="1"/>
  </r>
  <r>
    <n v="47917"/>
    <d v="2016-11-30T00:00:00"/>
    <x v="4"/>
    <n v="4"/>
    <d v="2016-12-06T00:00:00"/>
    <n v="0"/>
    <s v="Standard Class"/>
    <s v="Other"/>
    <n v="7"/>
    <n v="7810"/>
    <n v="2"/>
    <s v="Fitness"/>
    <s v="Africa"/>
    <s v="Kinshasa"/>
    <s v="Kinshasa"/>
    <m/>
    <s v="Democratic Republic of the Congo"/>
    <s v="Central Africa"/>
    <n v="7"/>
    <x v="13"/>
    <n v="135"/>
    <s v="Nike Dri-FIT Crew Sock 6 Pack"/>
    <n v="22"/>
    <n v="19.656208341820829"/>
    <n v="3"/>
    <n v="13.19999981"/>
    <n v="66"/>
    <n v="52.800000189999999"/>
    <s v="TRANSFER"/>
    <x v="2"/>
  </r>
  <r>
    <n v="47330"/>
    <d v="2016-11-21T00:00:00"/>
    <x v="3"/>
    <n v="4"/>
    <d v="2016-11-25T00:00:00"/>
    <n v="1"/>
    <s v="Standard Class"/>
    <s v="Other"/>
    <n v="7"/>
    <n v="6370"/>
    <n v="2"/>
    <s v="Fitness"/>
    <s v="Africa"/>
    <s v="Kinshasa"/>
    <s v="Kinshasa"/>
    <m/>
    <s v="Democratic Republic of the Congo"/>
    <s v="Central Africa"/>
    <n v="7"/>
    <x v="13"/>
    <n v="135"/>
    <s v="Nike Dri-FIT Crew Sock 6 Pack"/>
    <n v="22"/>
    <n v="19.656208341820829"/>
    <n v="5"/>
    <n v="14.30000019"/>
    <n v="110"/>
    <n v="95.699999809999994"/>
    <s v="CASH"/>
    <x v="1"/>
  </r>
  <r>
    <n v="46984"/>
    <d v="2016-11-16T00:00:00"/>
    <x v="4"/>
    <n v="4"/>
    <d v="2016-11-22T00:00:00"/>
    <n v="1"/>
    <s v="Standard Class"/>
    <s v="Other"/>
    <n v="7"/>
    <n v="6374"/>
    <n v="2"/>
    <s v="Fitness"/>
    <s v="Africa"/>
    <s v="Kananga"/>
    <s v="Kasai-Occidental"/>
    <m/>
    <s v="Democratic Republic of the Congo"/>
    <s v="Central Africa"/>
    <n v="7"/>
    <x v="13"/>
    <n v="135"/>
    <s v="Nike Dri-FIT Crew Sock 6 Pack"/>
    <n v="22"/>
    <n v="19.656208341820829"/>
    <n v="1"/>
    <n v="3.7400000100000002"/>
    <n v="22"/>
    <n v="18.259999990000001"/>
    <s v="DEBIT"/>
    <x v="2"/>
  </r>
  <r>
    <n v="46687"/>
    <d v="2016-12-11T00:00:00"/>
    <x v="0"/>
    <n v="2"/>
    <d v="2016-12-13T00:00:00"/>
    <n v="1"/>
    <s v="Second Class"/>
    <s v="Other"/>
    <n v="7"/>
    <n v="12355"/>
    <n v="2"/>
    <s v="Fitness"/>
    <s v="Africa"/>
    <s v="Mbandaka"/>
    <s v="Équateur"/>
    <m/>
    <s v="Democratic Republic of the Congo"/>
    <s v="Central Africa"/>
    <n v="7"/>
    <x v="13"/>
    <n v="135"/>
    <s v="Nike Dri-FIT Crew Sock 6 Pack"/>
    <n v="22"/>
    <n v="19.656208341820829"/>
    <n v="4"/>
    <n v="11.43999958"/>
    <n v="88"/>
    <n v="76.560000419999994"/>
    <s v="TRANSFER"/>
    <x v="2"/>
  </r>
  <r>
    <n v="46443"/>
    <d v="2016-08-11T00:00:00"/>
    <x v="1"/>
    <n v="4"/>
    <d v="2016-08-17T00:00:00"/>
    <n v="0"/>
    <s v="Standard Class"/>
    <s v="Other"/>
    <n v="7"/>
    <n v="9727"/>
    <n v="2"/>
    <s v="Fitness"/>
    <s v="Africa"/>
    <s v="Lagos"/>
    <s v="Lagos"/>
    <m/>
    <s v="Nigeria"/>
    <s v="West Africa"/>
    <n v="7"/>
    <x v="13"/>
    <n v="135"/>
    <s v="Nike Dri-FIT Crew Sock 6 Pack"/>
    <n v="22"/>
    <n v="19.656208341820829"/>
    <n v="3"/>
    <n v="16.5"/>
    <n v="66"/>
    <n v="49.5"/>
    <s v="TRANSFER"/>
    <x v="2"/>
  </r>
  <r>
    <n v="46292"/>
    <d v="2016-06-11T00:00:00"/>
    <x v="5"/>
    <n v="4"/>
    <d v="2016-06-16T00:00:00"/>
    <n v="0"/>
    <s v="Standard Class"/>
    <s v="Other"/>
    <n v="7"/>
    <n v="1169"/>
    <n v="2"/>
    <s v="Fitness"/>
    <s v="Africa"/>
    <s v="Tamale"/>
    <s v="Northern"/>
    <m/>
    <s v="Ghana"/>
    <s v="West Africa"/>
    <n v="7"/>
    <x v="13"/>
    <n v="135"/>
    <s v="Nike Dri-FIT Crew Sock 6 Pack"/>
    <n v="22"/>
    <n v="19.656208341820829"/>
    <n v="1"/>
    <n v="4.4000000950000002"/>
    <n v="22"/>
    <n v="17.599999905000001"/>
    <s v="CASH"/>
    <x v="1"/>
  </r>
  <r>
    <n v="45219"/>
    <d v="2016-10-22T00:00:00"/>
    <x v="5"/>
    <n v="4"/>
    <d v="2016-10-27T00:00:00"/>
    <n v="1"/>
    <s v="Standard Class"/>
    <s v="Other"/>
    <n v="7"/>
    <n v="7269"/>
    <n v="2"/>
    <s v="Fitness"/>
    <s v="Africa"/>
    <s v="Abidjan"/>
    <s v="Lagunes"/>
    <m/>
    <s v="Ivory Coast"/>
    <s v="West Africa"/>
    <n v="7"/>
    <x v="13"/>
    <n v="135"/>
    <s v="Nike Dri-FIT Crew Sock 6 Pack"/>
    <n v="22"/>
    <n v="19.656208341820829"/>
    <n v="2"/>
    <n v="11"/>
    <n v="44"/>
    <n v="33"/>
    <s v="DEBIT"/>
    <x v="2"/>
  </r>
  <r>
    <n v="44567"/>
    <d v="2016-12-10T00:00:00"/>
    <x v="5"/>
    <n v="4"/>
    <d v="2016-12-15T00:00:00"/>
    <n v="0"/>
    <s v="Standard Class"/>
    <s v="Other"/>
    <n v="7"/>
    <n v="2588"/>
    <n v="2"/>
    <s v="Fitness"/>
    <s v="Africa"/>
    <s v="Rabat"/>
    <s v="Rabat-Salé-Zemmour-Zaer"/>
    <m/>
    <s v="Morocco"/>
    <s v="North Africa"/>
    <n v="7"/>
    <x v="13"/>
    <n v="135"/>
    <s v="Nike Dri-FIT Crew Sock 6 Pack"/>
    <n v="22"/>
    <n v="19.656208341820829"/>
    <n v="2"/>
    <n v="0.439999998"/>
    <n v="44"/>
    <n v="43.560000002000002"/>
    <s v="CASH"/>
    <x v="1"/>
  </r>
  <r>
    <n v="44504"/>
    <d v="2016-11-10T00:00:00"/>
    <x v="1"/>
    <n v="4"/>
    <d v="2016-11-16T00:00:00"/>
    <n v="1"/>
    <s v="Standard Class"/>
    <s v="Other"/>
    <n v="7"/>
    <n v="8544"/>
    <n v="2"/>
    <s v="Fitness"/>
    <s v="Africa"/>
    <s v="Dakar"/>
    <s v="Dakar"/>
    <m/>
    <s v="Senegal"/>
    <s v="West Africa"/>
    <n v="7"/>
    <x v="13"/>
    <n v="135"/>
    <s v="Nike Dri-FIT Crew Sock 6 Pack"/>
    <n v="22"/>
    <n v="19.656208341820829"/>
    <n v="3"/>
    <n v="0"/>
    <n v="66"/>
    <n v="66"/>
    <s v="DEBIT"/>
    <x v="2"/>
  </r>
  <r>
    <n v="44279"/>
    <d v="2016-08-10T00:00:00"/>
    <x v="4"/>
    <n v="4"/>
    <d v="2016-08-16T00:00:00"/>
    <n v="1"/>
    <s v="Standard Class"/>
    <s v="Other"/>
    <n v="7"/>
    <n v="11412"/>
    <n v="2"/>
    <s v="Fitness"/>
    <s v="Africa"/>
    <s v="Kaduna"/>
    <s v="Kaduna"/>
    <m/>
    <s v="Nigeria"/>
    <s v="West Africa"/>
    <n v="7"/>
    <x v="13"/>
    <n v="135"/>
    <s v="Nike Dri-FIT Crew Sock 6 Pack"/>
    <n v="22"/>
    <n v="19.656208341820829"/>
    <n v="4"/>
    <n v="14.079999920000001"/>
    <n v="88"/>
    <n v="73.920000079999994"/>
    <s v="CASH"/>
    <x v="1"/>
  </r>
  <r>
    <n v="42307"/>
    <d v="2016-09-09T00:00:00"/>
    <x v="2"/>
    <n v="4"/>
    <d v="2016-09-15T00:00:00"/>
    <n v="0"/>
    <s v="Standard Class"/>
    <s v="Other"/>
    <n v="7"/>
    <n v="10428"/>
    <n v="2"/>
    <s v="Fitness"/>
    <s v="Africa"/>
    <s v="Kinshasa"/>
    <s v="Kinshasa"/>
    <m/>
    <s v="Democratic Republic of the Congo"/>
    <s v="Central Africa"/>
    <n v="7"/>
    <x v="13"/>
    <n v="135"/>
    <s v="Nike Dri-FIT Crew Sock 6 Pack"/>
    <n v="22"/>
    <n v="19.656208341820829"/>
    <n v="3"/>
    <n v="1.980000019"/>
    <n v="66"/>
    <n v="64.019999980999998"/>
    <s v="DEBIT"/>
    <x v="2"/>
  </r>
  <r>
    <n v="42210"/>
    <d v="2016-08-09T00:00:00"/>
    <x v="6"/>
    <n v="4"/>
    <d v="2016-08-15T00:00:00"/>
    <n v="1"/>
    <s v="Standard Class"/>
    <s v="Other"/>
    <n v="7"/>
    <n v="8663"/>
    <n v="2"/>
    <s v="Fitness"/>
    <s v="Africa"/>
    <s v="Thies Nones"/>
    <s v="Thiès"/>
    <m/>
    <s v="Senegal"/>
    <s v="West Africa"/>
    <n v="7"/>
    <x v="13"/>
    <n v="135"/>
    <s v="Nike Dri-FIT Crew Sock 6 Pack"/>
    <n v="22"/>
    <n v="19.656208341820829"/>
    <n v="2"/>
    <n v="0.87999999500000003"/>
    <n v="44"/>
    <n v="43.120000005000001"/>
    <s v="CASH"/>
    <x v="1"/>
  </r>
  <r>
    <n v="41735"/>
    <d v="2016-01-09T00:00:00"/>
    <x v="5"/>
    <n v="0"/>
    <d v="2016-01-09T00:00:00"/>
    <n v="0"/>
    <s v="Same Day"/>
    <s v="Same Day - On Time"/>
    <n v="7"/>
    <n v="7114"/>
    <n v="2"/>
    <s v="Fitness"/>
    <s v="Africa"/>
    <s v="Orán"/>
    <s v="Oran"/>
    <m/>
    <s v="Algeria"/>
    <s v="North Africa"/>
    <n v="7"/>
    <x v="13"/>
    <n v="135"/>
    <s v="Nike Dri-FIT Crew Sock 6 Pack"/>
    <n v="22"/>
    <n v="19.656208341820829"/>
    <n v="2"/>
    <n v="1.3200000519999999"/>
    <n v="44"/>
    <n v="42.679999948000003"/>
    <s v="DEBIT"/>
    <x v="2"/>
  </r>
  <r>
    <n v="41304"/>
    <d v="2016-08-25T00:00:00"/>
    <x v="1"/>
    <n v="2"/>
    <d v="2016-08-29T00:00:00"/>
    <n v="1"/>
    <s v="Second Class"/>
    <s v="Other"/>
    <n v="7"/>
    <n v="9316"/>
    <n v="2"/>
    <s v="Fitness"/>
    <s v="Africa"/>
    <s v="Kenitra"/>
    <s v="Gharb-Chrarda-Beni Hssen"/>
    <m/>
    <s v="Morocco"/>
    <s v="North Africa"/>
    <n v="7"/>
    <x v="13"/>
    <n v="135"/>
    <s v="Nike Dri-FIT Crew Sock 6 Pack"/>
    <n v="22"/>
    <n v="19.656208341820829"/>
    <n v="4"/>
    <n v="15.84000015"/>
    <n v="88"/>
    <n v="72.159999850000005"/>
    <s v="DEBIT"/>
    <x v="2"/>
  </r>
  <r>
    <n v="51048"/>
    <d v="2017-01-15T00:00:00"/>
    <x v="0"/>
    <n v="4"/>
    <d v="2017-01-19T00:00:00"/>
    <n v="0"/>
    <s v="Standard Class"/>
    <s v="Other"/>
    <n v="7"/>
    <n v="5884"/>
    <n v="2"/>
    <s v="Fitness"/>
    <s v="Africa"/>
    <s v="Kuito"/>
    <s v="Bayelsa"/>
    <m/>
    <s v="Angola"/>
    <s v="Central Africa"/>
    <n v="7"/>
    <x v="13"/>
    <n v="134"/>
    <s v="Nike Women's Legend V-Neck T-Shirt"/>
    <n v="25"/>
    <n v="23.551858392987498"/>
    <n v="1"/>
    <n v="0.75"/>
    <n v="25"/>
    <n v="24.25"/>
    <s v="DEBIT"/>
    <x v="2"/>
  </r>
  <r>
    <n v="50392"/>
    <d v="2017-05-01T00:00:00"/>
    <x v="3"/>
    <n v="4"/>
    <d v="2017-05-05T00:00:00"/>
    <n v="0"/>
    <s v="Standard Class"/>
    <s v="Other"/>
    <n v="7"/>
    <n v="4580"/>
    <n v="2"/>
    <s v="Fitness"/>
    <s v="Africa"/>
    <s v="Port Elizabeth"/>
    <s v="Eastern Cape"/>
    <m/>
    <s v="South Africa"/>
    <s v="Southern Africa"/>
    <n v="7"/>
    <x v="13"/>
    <n v="134"/>
    <s v="Nike Women's Legend V-Neck T-Shirt"/>
    <n v="25"/>
    <n v="23.551858392987498"/>
    <n v="5"/>
    <n v="6.25"/>
    <n v="125"/>
    <n v="118.75"/>
    <s v="CASH"/>
    <x v="1"/>
  </r>
  <r>
    <n v="50036"/>
    <d v="2016-12-31T00:00:00"/>
    <x v="5"/>
    <n v="4"/>
    <d v="2017-01-05T00:00:00"/>
    <n v="0"/>
    <s v="Standard Class"/>
    <s v="Other"/>
    <n v="7"/>
    <n v="11696"/>
    <n v="2"/>
    <s v="Fitness"/>
    <s v="Africa"/>
    <s v="Kaduna"/>
    <s v="Kaduna"/>
    <m/>
    <s v="Nigeria"/>
    <s v="West Africa"/>
    <n v="7"/>
    <x v="13"/>
    <n v="134"/>
    <s v="Nike Women's Legend V-Neck T-Shirt"/>
    <n v="25"/>
    <n v="23.551858392987498"/>
    <n v="1"/>
    <n v="1"/>
    <n v="25"/>
    <n v="24"/>
    <s v="CASH"/>
    <x v="1"/>
  </r>
  <r>
    <n v="49416"/>
    <d v="2016-12-22T00:00:00"/>
    <x v="1"/>
    <n v="1"/>
    <d v="2016-12-23T00:00:00"/>
    <n v="1"/>
    <s v="First Class"/>
    <s v="Other"/>
    <n v="7"/>
    <n v="7680"/>
    <n v="2"/>
    <s v="Fitness"/>
    <s v="Africa"/>
    <s v="Kenitra"/>
    <s v="Gharb-Chrarda-Beni Hssen"/>
    <m/>
    <s v="Morocco"/>
    <s v="North Africa"/>
    <n v="7"/>
    <x v="13"/>
    <n v="134"/>
    <s v="Nike Women's Legend V-Neck T-Shirt"/>
    <n v="25"/>
    <n v="23.551858392987498"/>
    <n v="4"/>
    <n v="5"/>
    <n v="100"/>
    <n v="95"/>
    <s v="DEBIT"/>
    <x v="2"/>
  </r>
  <r>
    <n v="48888"/>
    <d v="2016-12-14T00:00:00"/>
    <x v="4"/>
    <n v="4"/>
    <d v="2016-12-20T00:00:00"/>
    <n v="0"/>
    <s v="Standard Class"/>
    <s v="Other"/>
    <n v="7"/>
    <n v="9402"/>
    <n v="2"/>
    <s v="Fitness"/>
    <s v="Africa"/>
    <s v="Pretoria"/>
    <s v="Gauteng"/>
    <m/>
    <s v="South Africa"/>
    <s v="Southern Africa"/>
    <n v="7"/>
    <x v="13"/>
    <n v="134"/>
    <s v="Nike Women's Legend V-Neck T-Shirt"/>
    <n v="25"/>
    <n v="23.551858392987498"/>
    <n v="1"/>
    <n v="1.75"/>
    <n v="25"/>
    <n v="23.25"/>
    <s v="CASH"/>
    <x v="1"/>
  </r>
  <r>
    <n v="48317"/>
    <d v="2016-06-12T00:00:00"/>
    <x v="0"/>
    <n v="2"/>
    <d v="2016-06-14T00:00:00"/>
    <n v="1"/>
    <s v="Second Class"/>
    <s v="Other"/>
    <n v="7"/>
    <n v="10454"/>
    <n v="2"/>
    <s v="Fitness"/>
    <s v="Africa"/>
    <s v="Alexandria"/>
    <s v="Alexandria"/>
    <m/>
    <s v="Egypt"/>
    <s v="North Africa"/>
    <n v="7"/>
    <x v="13"/>
    <n v="134"/>
    <s v="Nike Women's Legend V-Neck T-Shirt"/>
    <n v="25"/>
    <n v="23.551858392987498"/>
    <n v="3"/>
    <n v="4.1300001139999996"/>
    <n v="75"/>
    <n v="70.869999886000002"/>
    <s v="DEBIT"/>
    <x v="2"/>
  </r>
  <r>
    <n v="47783"/>
    <d v="2016-11-28T00:00:00"/>
    <x v="3"/>
    <n v="0"/>
    <d v="2016-11-28T00:00:00"/>
    <n v="1"/>
    <s v="Same Day"/>
    <s v="Other"/>
    <n v="7"/>
    <n v="10794"/>
    <n v="2"/>
    <s v="Fitness"/>
    <s v="Africa"/>
    <s v="Hargeisa"/>
    <s v="Woqooyi Galbeed"/>
    <m/>
    <s v="Somalia"/>
    <s v="East Africa"/>
    <n v="7"/>
    <x v="13"/>
    <n v="134"/>
    <s v="Nike Women's Legend V-Neck T-Shirt"/>
    <n v="25"/>
    <n v="23.551858392987498"/>
    <n v="2"/>
    <n v="0"/>
    <n v="50"/>
    <n v="50"/>
    <s v="CASH"/>
    <x v="1"/>
  </r>
  <r>
    <n v="47734"/>
    <d v="2016-11-27T00:00:00"/>
    <x v="0"/>
    <n v="4"/>
    <d v="2016-12-01T00:00:00"/>
    <n v="1"/>
    <s v="Standard Class"/>
    <s v="Other"/>
    <n v="7"/>
    <n v="10173"/>
    <n v="2"/>
    <s v="Fitness"/>
    <s v="Africa"/>
    <s v="Mwanza"/>
    <s v="Mwanza"/>
    <m/>
    <s v="Tanzania"/>
    <s v="East Africa"/>
    <n v="7"/>
    <x v="13"/>
    <n v="134"/>
    <s v="Nike Women's Legend V-Neck T-Shirt"/>
    <n v="25"/>
    <n v="23.551858392987498"/>
    <n v="2"/>
    <n v="2"/>
    <n v="50"/>
    <n v="48"/>
    <s v="DEBIT"/>
    <x v="2"/>
  </r>
  <r>
    <n v="47253"/>
    <d v="2016-11-20T00:00:00"/>
    <x v="0"/>
    <n v="1"/>
    <d v="2016-11-21T00:00:00"/>
    <n v="1"/>
    <s v="First Class"/>
    <s v="Other"/>
    <n v="7"/>
    <n v="7302"/>
    <n v="2"/>
    <s v="Fitness"/>
    <s v="Africa"/>
    <s v="Benghazi"/>
    <s v="Benghazi"/>
    <m/>
    <s v="Libya"/>
    <s v="North Africa"/>
    <n v="7"/>
    <x v="13"/>
    <n v="134"/>
    <s v="Nike Women's Legend V-Neck T-Shirt"/>
    <n v="25"/>
    <n v="23.551858392987498"/>
    <n v="4"/>
    <n v="3"/>
    <n v="100"/>
    <n v="97"/>
    <s v="CASH"/>
    <x v="1"/>
  </r>
  <r>
    <n v="46701"/>
    <d v="2016-12-11T00:00:00"/>
    <x v="0"/>
    <n v="4"/>
    <d v="2016-12-15T00:00:00"/>
    <n v="0"/>
    <s v="Standard Class"/>
    <s v="Other"/>
    <n v="7"/>
    <n v="3144"/>
    <n v="2"/>
    <s v="Fitness"/>
    <s v="Africa"/>
    <s v="Luanda"/>
    <s v="Luanda"/>
    <m/>
    <s v="Angola"/>
    <s v="Central Africa"/>
    <n v="7"/>
    <x v="13"/>
    <n v="134"/>
    <s v="Nike Women's Legend V-Neck T-Shirt"/>
    <n v="25"/>
    <n v="23.551858392987498"/>
    <n v="4"/>
    <n v="13"/>
    <n v="100"/>
    <n v="87"/>
    <s v="TRANSFER"/>
    <x v="2"/>
  </r>
  <r>
    <n v="46307"/>
    <d v="2016-06-11T00:00:00"/>
    <x v="5"/>
    <n v="4"/>
    <d v="2016-06-16T00:00:00"/>
    <n v="0"/>
    <s v="Standard Class"/>
    <s v="Other"/>
    <n v="7"/>
    <n v="4098"/>
    <n v="2"/>
    <s v="Fitness"/>
    <s v="Africa"/>
    <s v="Bandundu"/>
    <s v="Bandundu"/>
    <m/>
    <s v="Democratic Republic of the Congo"/>
    <s v="Central Africa"/>
    <n v="7"/>
    <x v="13"/>
    <n v="134"/>
    <s v="Nike Women's Legend V-Neck T-Shirt"/>
    <n v="25"/>
    <n v="23.551858392987498"/>
    <n v="3"/>
    <n v="6.75"/>
    <n v="75"/>
    <n v="68.25"/>
    <s v="TRANSFER"/>
    <x v="2"/>
  </r>
  <r>
    <n v="46041"/>
    <d v="2016-03-11T00:00:00"/>
    <x v="2"/>
    <n v="2"/>
    <d v="2016-03-15T00:00:00"/>
    <n v="0"/>
    <s v="Second Class"/>
    <s v="Other"/>
    <n v="7"/>
    <n v="11667"/>
    <n v="2"/>
    <s v="Fitness"/>
    <s v="Africa"/>
    <s v="Cairo"/>
    <s v="Cairo"/>
    <m/>
    <s v="Egypt"/>
    <s v="North Africa"/>
    <n v="7"/>
    <x v="13"/>
    <n v="134"/>
    <s v="Nike Women's Legend V-Neck T-Shirt"/>
    <n v="25"/>
    <n v="23.551858392987498"/>
    <n v="1"/>
    <n v="3.75"/>
    <n v="25"/>
    <n v="21.25"/>
    <s v="CASH"/>
    <x v="1"/>
  </r>
  <r>
    <n v="46495"/>
    <d v="2016-09-11T00:00:00"/>
    <x v="0"/>
    <n v="1"/>
    <d v="2016-09-12T00:00:00"/>
    <n v="1"/>
    <s v="First Class"/>
    <s v="Other"/>
    <n v="9"/>
    <n v="10610"/>
    <n v="3"/>
    <s v="Footwear"/>
    <s v="Africa"/>
    <s v="Cape Town"/>
    <s v="Western Cape"/>
    <m/>
    <s v="South Africa"/>
    <s v="Southern Africa"/>
    <n v="9"/>
    <x v="0"/>
    <n v="191"/>
    <s v="Nike Men's Free 5.0+ Running Shoe"/>
    <n v="99.989997860000003"/>
    <n v="95.114003926871064"/>
    <n v="2"/>
    <n v="30"/>
    <n v="199.97999572000001"/>
    <n v="169.97999572000001"/>
    <s v="CASH"/>
    <x v="1"/>
  </r>
  <r>
    <n v="50668"/>
    <d v="2017-09-01T00:00:00"/>
    <x v="2"/>
    <n v="1"/>
    <d v="2017-09-04T00:00:00"/>
    <n v="1"/>
    <s v="First Class"/>
    <s v="Other"/>
    <n v="17"/>
    <n v="6448"/>
    <n v="4"/>
    <s v="Apparel"/>
    <s v="Africa"/>
    <s v="Ibadan"/>
    <s v="Oyo"/>
    <m/>
    <s v="Nigeria"/>
    <s v="West Africa"/>
    <n v="17"/>
    <x v="5"/>
    <n v="365"/>
    <s v="Perfect Fitness Perfect Rip Deck"/>
    <n v="59.990001679999999"/>
    <n v="54.488929209402009"/>
    <n v="2"/>
    <n v="21.600000380000001"/>
    <n v="119.98000336"/>
    <n v="98.38000298"/>
    <s v="CASH"/>
    <x v="1"/>
  </r>
  <r>
    <n v="50668"/>
    <d v="2017-09-01T00:00:00"/>
    <x v="2"/>
    <n v="1"/>
    <d v="2017-09-04T00:00:00"/>
    <n v="1"/>
    <s v="First Class"/>
    <s v="Other"/>
    <n v="24"/>
    <n v="6448"/>
    <n v="5"/>
    <s v="Golf"/>
    <s v="Africa"/>
    <s v="Ibadan"/>
    <s v="Oyo"/>
    <m/>
    <s v="Nigeria"/>
    <s v="West Africa"/>
    <n v="24"/>
    <x v="7"/>
    <n v="502"/>
    <s v="Nike Men's Dri-FIT Victory Golf Polo"/>
    <n v="50"/>
    <n v="43.678035218757444"/>
    <n v="2"/>
    <n v="4"/>
    <n v="100"/>
    <n v="96"/>
    <s v="CASH"/>
    <x v="1"/>
  </r>
  <r>
    <n v="45319"/>
    <d v="2016-10-23T00:00:00"/>
    <x v="0"/>
    <n v="1"/>
    <d v="2016-10-24T00:00:00"/>
    <n v="1"/>
    <s v="First Class"/>
    <s v="Other"/>
    <n v="24"/>
    <n v="3298"/>
    <n v="5"/>
    <s v="Golf"/>
    <s v="Africa"/>
    <s v="Katsina"/>
    <s v="Katsina"/>
    <m/>
    <s v="Nigeria"/>
    <s v="West Africa"/>
    <n v="24"/>
    <x v="7"/>
    <n v="502"/>
    <s v="Nike Men's Dri-FIT Victory Golf Polo"/>
    <n v="50"/>
    <n v="43.678035218757444"/>
    <n v="2"/>
    <n v="5"/>
    <n v="100"/>
    <n v="95"/>
    <s v="CASH"/>
    <x v="1"/>
  </r>
  <r>
    <n v="50236"/>
    <d v="2017-03-01T00:00:00"/>
    <x v="4"/>
    <n v="1"/>
    <d v="2017-03-02T00:00:00"/>
    <n v="1"/>
    <s v="First Class"/>
    <s v="Other"/>
    <n v="13"/>
    <n v="10046"/>
    <n v="3"/>
    <s v="Footwear"/>
    <s v="Africa"/>
    <s v="Fayún"/>
    <s v="Fayoum"/>
    <m/>
    <s v="Egypt"/>
    <s v="North Africa"/>
    <n v="13"/>
    <x v="3"/>
    <n v="282"/>
    <s v="Under Armour Women's Ignite PIP VI Slide"/>
    <n v="31.989999770000001"/>
    <n v="27.763856872771434"/>
    <n v="4"/>
    <n v="21.75"/>
    <n v="127.95999908"/>
    <n v="106.20999908"/>
    <s v="CASH"/>
    <x v="1"/>
  </r>
  <r>
    <n v="48164"/>
    <d v="2016-04-12T00:00:00"/>
    <x v="6"/>
    <n v="1"/>
    <d v="2016-04-13T00:00:00"/>
    <n v="1"/>
    <s v="First Class"/>
    <s v="Other"/>
    <n v="29"/>
    <n v="2911"/>
    <n v="5"/>
    <s v="Golf"/>
    <s v="Africa"/>
    <s v="Dakar"/>
    <s v="Dakar"/>
    <m/>
    <s v="Senegal"/>
    <s v="West Africa"/>
    <n v="29"/>
    <x v="1"/>
    <n v="627"/>
    <s v="Under Armour Girls' Toddler Spine Surge Runni"/>
    <n v="39.990001679999999"/>
    <n v="34.198098313835338"/>
    <n v="4"/>
    <n v="11.19999981"/>
    <n v="159.96000672"/>
    <n v="148.76000690999999"/>
    <s v="CASH"/>
    <x v="1"/>
  </r>
  <r>
    <n v="50668"/>
    <d v="2017-09-01T00:00:00"/>
    <x v="2"/>
    <n v="1"/>
    <d v="2017-09-04T00:00:00"/>
    <n v="1"/>
    <s v="First Class"/>
    <s v="Other"/>
    <n v="24"/>
    <n v="6448"/>
    <n v="5"/>
    <s v="Golf"/>
    <s v="Africa"/>
    <s v="Ibadan"/>
    <s v="Oyo"/>
    <m/>
    <s v="Nigeria"/>
    <s v="West Africa"/>
    <n v="24"/>
    <x v="7"/>
    <n v="502"/>
    <s v="Nike Men's Dri-FIT Victory Golf Polo"/>
    <n v="50"/>
    <n v="43.678035218757444"/>
    <n v="4"/>
    <n v="40"/>
    <n v="200"/>
    <n v="160"/>
    <s v="CASH"/>
    <x v="1"/>
  </r>
  <r>
    <n v="46461"/>
    <d v="2016-09-11T00:00:00"/>
    <x v="0"/>
    <n v="1"/>
    <d v="2016-09-12T00:00:00"/>
    <n v="1"/>
    <s v="First Class"/>
    <s v="Other"/>
    <n v="24"/>
    <n v="6742"/>
    <n v="5"/>
    <s v="Golf"/>
    <s v="Africa"/>
    <s v="Bur Sudan"/>
    <s v="Red Sea"/>
    <m/>
    <s v="Sudan"/>
    <s v="North Africa"/>
    <n v="24"/>
    <x v="7"/>
    <n v="502"/>
    <s v="Nike Men's Dri-FIT Victory Golf Polo"/>
    <n v="50"/>
    <n v="43.678035218757444"/>
    <n v="5"/>
    <n v="17.5"/>
    <n v="250"/>
    <n v="232.5"/>
    <s v="CASH"/>
    <x v="0"/>
  </r>
  <r>
    <n v="48164"/>
    <d v="2016-04-12T00:00:00"/>
    <x v="6"/>
    <n v="1"/>
    <d v="2016-04-13T00:00:00"/>
    <n v="1"/>
    <s v="First Class"/>
    <s v="Other"/>
    <n v="29"/>
    <n v="2911"/>
    <n v="5"/>
    <s v="Golf"/>
    <s v="Africa"/>
    <s v="Dakar"/>
    <s v="Dakar"/>
    <m/>
    <s v="Senegal"/>
    <s v="West Africa"/>
    <n v="29"/>
    <x v="1"/>
    <n v="627"/>
    <s v="Under Armour Girls' Toddler Spine Surge Runni"/>
    <n v="39.990001679999999"/>
    <n v="34.198098313835338"/>
    <n v="5"/>
    <n v="31.989999770000001"/>
    <n v="199.9500084"/>
    <n v="167.96000863"/>
    <s v="CASH"/>
    <x v="1"/>
  </r>
  <r>
    <n v="50668"/>
    <d v="2017-09-01T00:00:00"/>
    <x v="2"/>
    <n v="1"/>
    <d v="2017-09-04T00:00:00"/>
    <n v="1"/>
    <s v="First Class"/>
    <s v="Other"/>
    <n v="24"/>
    <n v="6448"/>
    <n v="5"/>
    <s v="Golf"/>
    <s v="Africa"/>
    <s v="Ibadan"/>
    <s v="Oyo"/>
    <m/>
    <s v="Nigeria"/>
    <s v="West Africa"/>
    <n v="24"/>
    <x v="7"/>
    <n v="502"/>
    <s v="Nike Men's Dri-FIT Victory Golf Polo"/>
    <n v="50"/>
    <n v="43.678035218757444"/>
    <n v="5"/>
    <n v="50"/>
    <n v="250"/>
    <n v="200"/>
    <s v="CASH"/>
    <x v="1"/>
  </r>
  <r>
    <n v="45738"/>
    <d v="2016-10-29T00:00:00"/>
    <x v="5"/>
    <n v="0"/>
    <d v="2016-10-29T00:00:00"/>
    <n v="1"/>
    <s v="Same Day"/>
    <s v="Other"/>
    <n v="12"/>
    <n v="9909"/>
    <n v="3"/>
    <s v="Footwear"/>
    <s v="Africa"/>
    <s v="Mwanza"/>
    <s v="Mwanza"/>
    <m/>
    <s v="Tanzania"/>
    <s v="East Africa"/>
    <n v="12"/>
    <x v="14"/>
    <n v="249"/>
    <s v="Under Armour Women's Micro G Skulpt Running S"/>
    <n v="54.97000122"/>
    <n v="38.635001181666667"/>
    <n v="2"/>
    <n v="6.0500001909999996"/>
    <n v="109.94000244"/>
    <n v="103.89000224900001"/>
    <s v="CASH"/>
    <x v="1"/>
  </r>
  <r>
    <n v="45738"/>
    <d v="2016-10-29T00:00:00"/>
    <x v="5"/>
    <n v="0"/>
    <d v="2016-10-29T00:00:00"/>
    <n v="1"/>
    <s v="Same Day"/>
    <s v="Other"/>
    <n v="17"/>
    <n v="9909"/>
    <n v="4"/>
    <s v="Apparel"/>
    <s v="Africa"/>
    <s v="Mwanza"/>
    <s v="Mwanza"/>
    <m/>
    <s v="Tanzania"/>
    <s v="East Africa"/>
    <n v="17"/>
    <x v="5"/>
    <n v="365"/>
    <s v="Perfect Fitness Perfect Rip Deck"/>
    <n v="59.990001679999999"/>
    <n v="54.488929209402009"/>
    <n v="5"/>
    <n v="21"/>
    <n v="299.9500084"/>
    <n v="278.9500084"/>
    <s v="CASH"/>
    <x v="0"/>
  </r>
  <r>
    <n v="44854"/>
    <d v="2016-10-16T00:00:00"/>
    <x v="0"/>
    <n v="2"/>
    <d v="2016-10-18T00:00:00"/>
    <n v="1"/>
    <s v="Second Class"/>
    <s v="Other"/>
    <n v="3"/>
    <n v="3731"/>
    <n v="2"/>
    <s v="Fitness"/>
    <s v="Africa"/>
    <s v="Fayún"/>
    <s v="Fayoum"/>
    <m/>
    <s v="Egypt"/>
    <s v="North Africa"/>
    <n v="3"/>
    <x v="15"/>
    <n v="44"/>
    <s v="adidas Men's F10 Messi TRX FG Soccer Cleat"/>
    <n v="59.990001679999999"/>
    <n v="57.194418487916671"/>
    <n v="1"/>
    <n v="15"/>
    <n v="59.990001679999999"/>
    <n v="44.990001679999999"/>
    <s v="CASH"/>
    <x v="1"/>
  </r>
  <r>
    <n v="50812"/>
    <d v="2017-11-01T00:00:00"/>
    <x v="4"/>
    <n v="2"/>
    <d v="2017-11-03T00:00:00"/>
    <n v="1"/>
    <s v="Second Class"/>
    <s v="Other"/>
    <n v="18"/>
    <n v="2205"/>
    <n v="4"/>
    <s v="Apparel"/>
    <s v="Africa"/>
    <s v="Lomé"/>
    <s v="Maritime"/>
    <m/>
    <s v="Togo"/>
    <s v="West Africa"/>
    <n v="18"/>
    <x v="4"/>
    <n v="403"/>
    <s v="Nike Men's CJ Elite 2 TD Football Cleat"/>
    <n v="129.9900055"/>
    <n v="110.80340837177086"/>
    <n v="1"/>
    <n v="3.9000000950000002"/>
    <n v="129.9900055"/>
    <n v="126.090005405"/>
    <s v="CASH"/>
    <x v="1"/>
  </r>
  <r>
    <n v="42789"/>
    <d v="2016-09-16T00:00:00"/>
    <x v="2"/>
    <n v="2"/>
    <d v="2016-09-20T00:00:00"/>
    <n v="1"/>
    <s v="Second Class"/>
    <s v="Other"/>
    <n v="18"/>
    <n v="2773"/>
    <n v="4"/>
    <s v="Apparel"/>
    <s v="Africa"/>
    <s v="Rabat"/>
    <s v="Rabat-Salé-Zemmour-Zaer"/>
    <m/>
    <s v="Morocco"/>
    <s v="North Africa"/>
    <n v="18"/>
    <x v="4"/>
    <n v="403"/>
    <s v="Nike Men's CJ Elite 2 TD Football Cleat"/>
    <n v="129.9900055"/>
    <n v="110.80340837177086"/>
    <n v="1"/>
    <n v="20.799999239999998"/>
    <n v="129.9900055"/>
    <n v="109.19000625999999"/>
    <s v="CASH"/>
    <x v="1"/>
  </r>
  <r>
    <n v="44143"/>
    <d v="2016-06-10T00:00:00"/>
    <x v="2"/>
    <n v="2"/>
    <d v="2016-06-14T00:00:00"/>
    <n v="1"/>
    <s v="Second Class"/>
    <s v="Other"/>
    <n v="18"/>
    <n v="8766"/>
    <n v="4"/>
    <s v="Apparel"/>
    <s v="Africa"/>
    <s v="Bulawayo"/>
    <s v="Bulawayo"/>
    <m/>
    <s v="Zimbabwe"/>
    <s v="East Africa"/>
    <n v="18"/>
    <x v="4"/>
    <n v="403"/>
    <s v="Nike Men's CJ Elite 2 TD Football Cleat"/>
    <n v="129.9900055"/>
    <n v="110.80340837177086"/>
    <n v="1"/>
    <n v="32.5"/>
    <n v="129.9900055"/>
    <n v="97.490005499999995"/>
    <s v="CASH"/>
    <x v="1"/>
  </r>
  <r>
    <n v="50812"/>
    <d v="2017-11-01T00:00:00"/>
    <x v="4"/>
    <n v="2"/>
    <d v="2017-11-03T00:00:00"/>
    <n v="1"/>
    <s v="Second Class"/>
    <s v="Other"/>
    <n v="43"/>
    <n v="2205"/>
    <n v="7"/>
    <s v="Fan Shop"/>
    <s v="Africa"/>
    <s v="Lomé"/>
    <s v="Maritime"/>
    <m/>
    <s v="Togo"/>
    <s v="West Africa"/>
    <n v="43"/>
    <x v="6"/>
    <n v="957"/>
    <s v="Diamondback Women's Serene Classic Comfort Bi"/>
    <n v="299.98001099999999"/>
    <n v="295.0300103351052"/>
    <n v="1"/>
    <n v="15"/>
    <n v="299.98001099999999"/>
    <n v="284.98001099999999"/>
    <s v="CASH"/>
    <x v="0"/>
  </r>
  <r>
    <n v="50812"/>
    <d v="2017-11-01T00:00:00"/>
    <x v="4"/>
    <n v="2"/>
    <d v="2017-11-03T00:00:00"/>
    <n v="1"/>
    <s v="Second Class"/>
    <s v="Other"/>
    <n v="43"/>
    <n v="2205"/>
    <n v="7"/>
    <s v="Fan Shop"/>
    <s v="Africa"/>
    <s v="Lomé"/>
    <s v="Maritime"/>
    <m/>
    <s v="Togo"/>
    <s v="West Africa"/>
    <n v="43"/>
    <x v="6"/>
    <n v="957"/>
    <s v="Diamondback Women's Serene Classic Comfort Bi"/>
    <n v="299.98001099999999"/>
    <n v="295.0300103351052"/>
    <n v="1"/>
    <n v="16.5"/>
    <n v="299.98001099999999"/>
    <n v="283.48001099999999"/>
    <s v="CASH"/>
    <x v="0"/>
  </r>
  <r>
    <n v="48365"/>
    <d v="2016-07-12T00:00:00"/>
    <x v="6"/>
    <n v="2"/>
    <d v="2016-07-14T00:00:00"/>
    <n v="1"/>
    <s v="Second Class"/>
    <s v="Other"/>
    <n v="43"/>
    <n v="10948"/>
    <n v="7"/>
    <s v="Fan Shop"/>
    <s v="Africa"/>
    <s v="Malanje"/>
    <s v="Malanje"/>
    <m/>
    <s v="Angola"/>
    <s v="Central Africa"/>
    <n v="43"/>
    <x v="6"/>
    <n v="957"/>
    <s v="Diamondback Women's Serene Classic Comfort Bi"/>
    <n v="299.98001099999999"/>
    <n v="295.0300103351052"/>
    <n v="1"/>
    <n v="45"/>
    <n v="299.98001099999999"/>
    <n v="254.98001099999999"/>
    <s v="CASH"/>
    <x v="0"/>
  </r>
  <r>
    <n v="44507"/>
    <d v="2016-11-10T00:00:00"/>
    <x v="1"/>
    <n v="4"/>
    <d v="2016-11-16T00:00:00"/>
    <n v="0"/>
    <s v="Standard Class"/>
    <s v="Other"/>
    <n v="7"/>
    <n v="7783"/>
    <n v="2"/>
    <s v="Fitness"/>
    <s v="Africa"/>
    <s v="El Jadida"/>
    <s v="Doukkala-Abda"/>
    <m/>
    <s v="Morocco"/>
    <s v="North Africa"/>
    <n v="7"/>
    <x v="13"/>
    <n v="134"/>
    <s v="Nike Women's Legend V-Neck T-Shirt"/>
    <n v="25"/>
    <n v="23.551858392987498"/>
    <n v="3"/>
    <n v="11.25"/>
    <n v="75"/>
    <n v="63.75"/>
    <s v="DEBIT"/>
    <x v="2"/>
  </r>
  <r>
    <n v="44424"/>
    <d v="2016-10-10T00:00:00"/>
    <x v="3"/>
    <n v="1"/>
    <d v="2016-10-11T00:00:00"/>
    <n v="1"/>
    <s v="First Class"/>
    <s v="Other"/>
    <n v="7"/>
    <n v="2360"/>
    <n v="2"/>
    <s v="Fitness"/>
    <s v="Africa"/>
    <s v="Khouribga"/>
    <s v="Chukotka Autonomous Okrug"/>
    <m/>
    <s v="Morocco"/>
    <s v="North Africa"/>
    <n v="7"/>
    <x v="13"/>
    <n v="134"/>
    <s v="Nike Women's Legend V-Neck T-Shirt"/>
    <n v="25"/>
    <n v="23.551858392987498"/>
    <n v="2"/>
    <n v="7.5"/>
    <n v="50"/>
    <n v="42.5"/>
    <s v="CASH"/>
    <x v="1"/>
  </r>
  <r>
    <n v="43461"/>
    <d v="2016-09-26T00:00:00"/>
    <x v="3"/>
    <n v="4"/>
    <d v="2016-09-30T00:00:00"/>
    <n v="0"/>
    <s v="Standard Class"/>
    <s v="Other"/>
    <n v="7"/>
    <n v="1209"/>
    <n v="2"/>
    <s v="Fitness"/>
    <s v="Africa"/>
    <s v="Port Harcourt"/>
    <s v="Rivers"/>
    <m/>
    <s v="Nigeria"/>
    <s v="West Africa"/>
    <n v="7"/>
    <x v="13"/>
    <n v="134"/>
    <s v="Nike Women's Legend V-Neck T-Shirt"/>
    <n v="25"/>
    <n v="23.551858392987498"/>
    <n v="4"/>
    <n v="16"/>
    <n v="100"/>
    <n v="84"/>
    <s v="TRANSFER"/>
    <x v="2"/>
  </r>
  <r>
    <n v="42859"/>
    <d v="2016-09-17T00:00:00"/>
    <x v="5"/>
    <n v="4"/>
    <d v="2016-09-22T00:00:00"/>
    <n v="1"/>
    <s v="Standard Class"/>
    <s v="Other"/>
    <n v="7"/>
    <n v="3421"/>
    <n v="2"/>
    <s v="Fitness"/>
    <s v="Africa"/>
    <s v="Lagos"/>
    <s v="Lagos"/>
    <m/>
    <s v="Nigeria"/>
    <s v="West Africa"/>
    <n v="7"/>
    <x v="13"/>
    <n v="134"/>
    <s v="Nike Women's Legend V-Neck T-Shirt"/>
    <n v="25"/>
    <n v="23.551858392987498"/>
    <n v="2"/>
    <n v="2.5"/>
    <n v="50"/>
    <n v="47.5"/>
    <s v="CASH"/>
    <x v="1"/>
  </r>
  <r>
    <n v="42352"/>
    <d v="2016-10-09T00:00:00"/>
    <x v="0"/>
    <n v="4"/>
    <d v="2016-10-13T00:00:00"/>
    <n v="0"/>
    <s v="Standard Class"/>
    <s v="Other"/>
    <n v="7"/>
    <n v="1303"/>
    <n v="2"/>
    <s v="Fitness"/>
    <s v="Africa"/>
    <s v="Nzérékoré"/>
    <s v="Nzérékoré"/>
    <m/>
    <s v="Guinea"/>
    <s v="West Africa"/>
    <n v="7"/>
    <x v="13"/>
    <n v="134"/>
    <s v="Nike Women's Legend V-Neck T-Shirt"/>
    <n v="25"/>
    <n v="23.551858392987498"/>
    <n v="3"/>
    <n v="13.5"/>
    <n v="75"/>
    <n v="61.5"/>
    <s v="DEBIT"/>
    <x v="2"/>
  </r>
  <r>
    <n v="42106"/>
    <d v="2016-06-09T00:00:00"/>
    <x v="1"/>
    <n v="4"/>
    <d v="2016-06-15T00:00:00"/>
    <n v="0"/>
    <s v="Standard Class"/>
    <s v="Other"/>
    <n v="7"/>
    <n v="11307"/>
    <n v="2"/>
    <s v="Fitness"/>
    <s v="Africa"/>
    <s v="Likasi"/>
    <s v="Katanga"/>
    <m/>
    <s v="Democratic Republic of the Congo"/>
    <s v="Central Africa"/>
    <n v="7"/>
    <x v="13"/>
    <n v="134"/>
    <s v="Nike Women's Legend V-Neck T-Shirt"/>
    <n v="25"/>
    <n v="23.551858392987498"/>
    <n v="4"/>
    <n v="2"/>
    <n v="100"/>
    <n v="98"/>
    <s v="DEBIT"/>
    <x v="2"/>
  </r>
  <r>
    <n v="41726"/>
    <d v="2016-01-09T00:00:00"/>
    <x v="5"/>
    <n v="4"/>
    <d v="2016-01-14T00:00:00"/>
    <n v="0"/>
    <s v="Standard Class"/>
    <s v="Other"/>
    <n v="7"/>
    <n v="8254"/>
    <n v="2"/>
    <s v="Fitness"/>
    <s v="Africa"/>
    <s v="Cairo"/>
    <s v="Cairo"/>
    <m/>
    <s v="Egypt"/>
    <s v="North Africa"/>
    <n v="7"/>
    <x v="13"/>
    <n v="134"/>
    <s v="Nike Women's Legend V-Neck T-Shirt"/>
    <n v="25"/>
    <n v="23.551858392987498"/>
    <n v="3"/>
    <n v="15"/>
    <n v="75"/>
    <n v="60"/>
    <s v="TRANSFER"/>
    <x v="2"/>
  </r>
  <r>
    <n v="41711"/>
    <d v="2016-08-31T00:00:00"/>
    <x v="4"/>
    <n v="4"/>
    <d v="2016-09-06T00:00:00"/>
    <n v="0"/>
    <s v="Standard Class"/>
    <s v="Other"/>
    <n v="7"/>
    <n v="11531"/>
    <n v="2"/>
    <s v="Fitness"/>
    <s v="Africa"/>
    <s v="Lagos"/>
    <s v="Lagos"/>
    <m/>
    <s v="Nigeria"/>
    <s v="West Africa"/>
    <n v="7"/>
    <x v="13"/>
    <n v="134"/>
    <s v="Nike Women's Legend V-Neck T-Shirt"/>
    <n v="25"/>
    <n v="23.551858392987498"/>
    <n v="3"/>
    <n v="18.75"/>
    <n v="75"/>
    <n v="56.25"/>
    <s v="TRANSFER"/>
    <x v="2"/>
  </r>
  <r>
    <n v="46921"/>
    <d v="2016-11-15T00:00:00"/>
    <x v="6"/>
    <n v="1"/>
    <d v="2016-11-16T00:00:00"/>
    <n v="1"/>
    <s v="First Class"/>
    <s v="Other"/>
    <n v="9"/>
    <n v="10731"/>
    <n v="3"/>
    <s v="Footwear"/>
    <s v="Africa"/>
    <s v="Kalemie"/>
    <s v="Katanga"/>
    <m/>
    <s v="Democratic Republic of the Congo"/>
    <s v="Central Africa"/>
    <n v="9"/>
    <x v="0"/>
    <n v="191"/>
    <s v="Nike Men's Free 5.0+ Running Shoe"/>
    <n v="99.989997860000003"/>
    <n v="95.114003926871064"/>
    <n v="1"/>
    <n v="7"/>
    <n v="99.989997860000003"/>
    <n v="92.989997860000003"/>
    <s v="CASH"/>
    <x v="1"/>
  </r>
  <r>
    <n v="45445"/>
    <d v="2016-10-25T00:00:00"/>
    <x v="6"/>
    <n v="1"/>
    <d v="2016-10-26T00:00:00"/>
    <n v="1"/>
    <s v="First Class"/>
    <s v="Other"/>
    <n v="9"/>
    <n v="1443"/>
    <n v="3"/>
    <s v="Footwear"/>
    <s v="Africa"/>
    <s v="Enugu"/>
    <s v="Enugu"/>
    <m/>
    <s v="Nigeria"/>
    <s v="West Africa"/>
    <n v="9"/>
    <x v="0"/>
    <n v="191"/>
    <s v="Nike Men's Free 5.0+ Running Shoe"/>
    <n v="99.989997860000003"/>
    <n v="95.114003926871064"/>
    <n v="1"/>
    <n v="9"/>
    <n v="99.989997860000003"/>
    <n v="90.989997860000003"/>
    <s v="CASH"/>
    <x v="1"/>
  </r>
  <r>
    <n v="45575"/>
    <d v="2016-10-27T00:00:00"/>
    <x v="1"/>
    <n v="1"/>
    <d v="2016-10-28T00:00:00"/>
    <n v="1"/>
    <s v="First Class"/>
    <s v="Other"/>
    <n v="18"/>
    <n v="3519"/>
    <n v="4"/>
    <s v="Apparel"/>
    <s v="Africa"/>
    <s v="Mombasa"/>
    <s v="Costa Rica"/>
    <m/>
    <s v="Kenya"/>
    <s v="East Africa"/>
    <n v="18"/>
    <x v="4"/>
    <n v="403"/>
    <s v="Nike Men's CJ Elite 2 TD Football Cleat"/>
    <n v="129.9900055"/>
    <n v="110.80340837177086"/>
    <n v="1"/>
    <n v="1.2999999520000001"/>
    <n v="129.9900055"/>
    <n v="128.69000554799999"/>
    <s v="CASH"/>
    <x v="1"/>
  </r>
  <r>
    <n v="50395"/>
    <d v="2017-05-01T00:00:00"/>
    <x v="3"/>
    <n v="1"/>
    <d v="2017-05-02T00:00:00"/>
    <n v="1"/>
    <s v="First Class"/>
    <s v="Other"/>
    <n v="18"/>
    <n v="9414"/>
    <n v="4"/>
    <s v="Apparel"/>
    <s v="Africa"/>
    <s v="Port Elizabeth"/>
    <s v="Eastern Cape"/>
    <m/>
    <s v="South Africa"/>
    <s v="Southern Africa"/>
    <n v="18"/>
    <x v="4"/>
    <n v="403"/>
    <s v="Nike Men's CJ Elite 2 TD Football Cleat"/>
    <n v="129.9900055"/>
    <n v="110.80340837177086"/>
    <n v="1"/>
    <n v="7.1500000950000002"/>
    <n v="129.9900055"/>
    <n v="122.840005405"/>
    <s v="CASH"/>
    <x v="1"/>
  </r>
  <r>
    <n v="42019"/>
    <d v="2016-05-09T00:00:00"/>
    <x v="3"/>
    <n v="1"/>
    <d v="2016-05-10T00:00:00"/>
    <n v="1"/>
    <s v="First Class"/>
    <s v="Other"/>
    <n v="18"/>
    <n v="10954"/>
    <n v="4"/>
    <s v="Apparel"/>
    <s v="Africa"/>
    <s v="Niamey"/>
    <s v="Niamey"/>
    <m/>
    <s v="Niger"/>
    <s v="West Africa"/>
    <n v="18"/>
    <x v="4"/>
    <n v="403"/>
    <s v="Nike Men's CJ Elite 2 TD Football Cleat"/>
    <n v="129.9900055"/>
    <n v="110.80340837177086"/>
    <n v="1"/>
    <n v="7.1500000950000002"/>
    <n v="129.9900055"/>
    <n v="122.840005405"/>
    <s v="CASH"/>
    <x v="1"/>
  </r>
  <r>
    <n v="49048"/>
    <d v="2016-12-16T00:00:00"/>
    <x v="2"/>
    <n v="1"/>
    <d v="2016-12-19T00:00:00"/>
    <n v="1"/>
    <s v="First Class"/>
    <s v="Other"/>
    <n v="17"/>
    <n v="2131"/>
    <n v="4"/>
    <s v="Apparel"/>
    <s v="Africa"/>
    <s v="Kuito"/>
    <s v="Bayelsa"/>
    <m/>
    <s v="Angola"/>
    <s v="Central Africa"/>
    <n v="17"/>
    <x v="5"/>
    <n v="365"/>
    <s v="Perfect Fitness Perfect Rip Deck"/>
    <n v="59.990001679999999"/>
    <n v="54.488929209402009"/>
    <n v="1"/>
    <n v="5.4000000950000002"/>
    <n v="59.990001679999999"/>
    <n v="54.590001584999996"/>
    <s v="CASH"/>
    <x v="1"/>
  </r>
  <r>
    <n v="49048"/>
    <d v="2016-12-16T00:00:00"/>
    <x v="2"/>
    <n v="1"/>
    <d v="2016-12-19T00:00:00"/>
    <n v="1"/>
    <s v="First Class"/>
    <s v="Other"/>
    <n v="18"/>
    <n v="2131"/>
    <n v="4"/>
    <s v="Apparel"/>
    <s v="Africa"/>
    <s v="Kuito"/>
    <s v="Bayelsa"/>
    <m/>
    <s v="Angola"/>
    <s v="Central Africa"/>
    <n v="18"/>
    <x v="4"/>
    <n v="403"/>
    <s v="Nike Men's CJ Elite 2 TD Football Cleat"/>
    <n v="129.9900055"/>
    <n v="110.80340837177086"/>
    <n v="1"/>
    <n v="15.600000380000001"/>
    <n v="129.9900055"/>
    <n v="114.39000512"/>
    <s v="CASH"/>
    <x v="1"/>
  </r>
  <r>
    <n v="49048"/>
    <d v="2016-12-16T00:00:00"/>
    <x v="2"/>
    <n v="1"/>
    <d v="2016-12-19T00:00:00"/>
    <n v="1"/>
    <s v="First Class"/>
    <s v="Other"/>
    <n v="18"/>
    <n v="2131"/>
    <n v="4"/>
    <s v="Apparel"/>
    <s v="Africa"/>
    <s v="Kuito"/>
    <s v="Bayelsa"/>
    <m/>
    <s v="Angola"/>
    <s v="Central Africa"/>
    <n v="18"/>
    <x v="4"/>
    <n v="403"/>
    <s v="Nike Men's CJ Elite 2 TD Football Cleat"/>
    <n v="129.9900055"/>
    <n v="110.80340837177086"/>
    <n v="1"/>
    <n v="16.899999619999999"/>
    <n v="129.9900055"/>
    <n v="113.09000587999999"/>
    <s v="CASH"/>
    <x v="1"/>
  </r>
  <r>
    <n v="45592"/>
    <d v="2016-10-27T00:00:00"/>
    <x v="1"/>
    <n v="1"/>
    <d v="2016-10-28T00:00:00"/>
    <n v="1"/>
    <s v="First Class"/>
    <s v="Other"/>
    <n v="18"/>
    <n v="3804"/>
    <n v="4"/>
    <s v="Apparel"/>
    <s v="Africa"/>
    <s v="Sohag"/>
    <s v="Sohag"/>
    <m/>
    <s v="Egypt"/>
    <s v="North Africa"/>
    <n v="18"/>
    <x v="4"/>
    <n v="403"/>
    <s v="Nike Men's CJ Elite 2 TD Football Cleat"/>
    <n v="129.9900055"/>
    <n v="110.80340837177086"/>
    <n v="1"/>
    <n v="20.799999239999998"/>
    <n v="129.9900055"/>
    <n v="109.19000625999999"/>
    <s v="CASH"/>
    <x v="1"/>
  </r>
  <r>
    <n v="45592"/>
    <d v="2016-10-27T00:00:00"/>
    <x v="1"/>
    <n v="1"/>
    <d v="2016-10-28T00:00:00"/>
    <n v="1"/>
    <s v="First Class"/>
    <s v="Other"/>
    <n v="18"/>
    <n v="3804"/>
    <n v="4"/>
    <s v="Apparel"/>
    <s v="Africa"/>
    <s v="Sohag"/>
    <s v="Sohag"/>
    <m/>
    <s v="Egypt"/>
    <s v="North Africa"/>
    <n v="18"/>
    <x v="4"/>
    <n v="403"/>
    <s v="Nike Men's CJ Elite 2 TD Football Cleat"/>
    <n v="129.9900055"/>
    <n v="110.80340837177086"/>
    <n v="1"/>
    <n v="22.100000380000001"/>
    <n v="129.9900055"/>
    <n v="107.89000512"/>
    <s v="CASH"/>
    <x v="1"/>
  </r>
  <r>
    <n v="42930"/>
    <d v="2016-09-18T00:00:00"/>
    <x v="0"/>
    <n v="1"/>
    <d v="2016-09-19T00:00:00"/>
    <n v="1"/>
    <s v="First Class"/>
    <s v="Other"/>
    <n v="18"/>
    <n v="4276"/>
    <n v="4"/>
    <s v="Apparel"/>
    <s v="Africa"/>
    <s v="Chitungwiza"/>
    <s v="Harare"/>
    <m/>
    <s v="Zimbabwe"/>
    <s v="East Africa"/>
    <n v="18"/>
    <x v="4"/>
    <n v="403"/>
    <s v="Nike Men's CJ Elite 2 TD Football Cleat"/>
    <n v="129.9900055"/>
    <n v="110.80340837177086"/>
    <n v="1"/>
    <n v="23.399999619999999"/>
    <n v="129.9900055"/>
    <n v="106.59000587999999"/>
    <s v="CASH"/>
    <x v="1"/>
  </r>
  <r>
    <n v="50395"/>
    <d v="2017-05-01T00:00:00"/>
    <x v="3"/>
    <n v="1"/>
    <d v="2017-05-02T00:00:00"/>
    <n v="1"/>
    <s v="First Class"/>
    <s v="Other"/>
    <n v="24"/>
    <n v="9414"/>
    <n v="5"/>
    <s v="Golf"/>
    <s v="Africa"/>
    <s v="Port Elizabeth"/>
    <s v="Eastern Cape"/>
    <m/>
    <s v="South Africa"/>
    <s v="Southern Africa"/>
    <n v="24"/>
    <x v="7"/>
    <n v="502"/>
    <s v="Nike Men's Dri-FIT Victory Golf Polo"/>
    <n v="50"/>
    <n v="43.678035218757444"/>
    <n v="1"/>
    <n v="5"/>
    <n v="50"/>
    <n v="45"/>
    <s v="CASH"/>
    <x v="1"/>
  </r>
  <r>
    <n v="49703"/>
    <d v="2016-12-26T00:00:00"/>
    <x v="3"/>
    <n v="1"/>
    <d v="2016-12-27T00:00:00"/>
    <n v="1"/>
    <s v="First Class"/>
    <s v="Other"/>
    <n v="41"/>
    <n v="6045"/>
    <n v="6"/>
    <s v="Outdoors"/>
    <s v="Africa"/>
    <s v="Cape Town"/>
    <s v="Western Cape"/>
    <m/>
    <s v="South Africa"/>
    <s v="Southern Africa"/>
    <n v="41"/>
    <x v="2"/>
    <n v="917"/>
    <s v="Glove It Women's Mod Oval 3-Zip Carry All Gol"/>
    <n v="21.989999770000001"/>
    <n v="20.391999720066668"/>
    <n v="1"/>
    <n v="3.7400000100000002"/>
    <n v="21.989999770000001"/>
    <n v="18.249999760000001"/>
    <s v="CASH"/>
    <x v="1"/>
  </r>
  <r>
    <n v="42930"/>
    <d v="2016-09-18T00:00:00"/>
    <x v="0"/>
    <n v="1"/>
    <d v="2016-09-19T00:00:00"/>
    <n v="1"/>
    <s v="First Class"/>
    <s v="Other"/>
    <n v="43"/>
    <n v="4276"/>
    <n v="7"/>
    <s v="Fan Shop"/>
    <s v="Africa"/>
    <s v="Chitungwiza"/>
    <s v="Harare"/>
    <m/>
    <s v="Zimbabwe"/>
    <s v="East Africa"/>
    <n v="43"/>
    <x v="6"/>
    <n v="957"/>
    <s v="Diamondback Women's Serene Classic Comfort Bi"/>
    <n v="299.98001099999999"/>
    <n v="295.0300103351052"/>
    <n v="1"/>
    <n v="3"/>
    <n v="299.98001099999999"/>
    <n v="296.98001099999999"/>
    <s v="CASH"/>
    <x v="0"/>
  </r>
  <r>
    <n v="45445"/>
    <d v="2016-10-25T00:00:00"/>
    <x v="6"/>
    <n v="1"/>
    <d v="2016-10-26T00:00:00"/>
    <n v="1"/>
    <s v="First Class"/>
    <s v="Other"/>
    <n v="43"/>
    <n v="1443"/>
    <n v="7"/>
    <s v="Fan Shop"/>
    <s v="Africa"/>
    <s v="Enugu"/>
    <s v="Enugu"/>
    <m/>
    <s v="Nigeria"/>
    <s v="West Africa"/>
    <n v="43"/>
    <x v="6"/>
    <n v="957"/>
    <s v="Diamondback Women's Serene Classic Comfort Bi"/>
    <n v="299.98001099999999"/>
    <n v="295.0300103351052"/>
    <n v="1"/>
    <n v="36"/>
    <n v="299.98001099999999"/>
    <n v="263.98001099999999"/>
    <s v="CASH"/>
    <x v="0"/>
  </r>
  <r>
    <n v="49048"/>
    <d v="2016-12-16T00:00:00"/>
    <x v="2"/>
    <n v="1"/>
    <d v="2016-12-19T00:00:00"/>
    <n v="1"/>
    <s v="First Class"/>
    <s v="Other"/>
    <n v="43"/>
    <n v="2131"/>
    <n v="7"/>
    <s v="Fan Shop"/>
    <s v="Africa"/>
    <s v="Kuito"/>
    <s v="Bayelsa"/>
    <m/>
    <s v="Angola"/>
    <s v="Central Africa"/>
    <n v="43"/>
    <x v="6"/>
    <n v="957"/>
    <s v="Diamondback Women's Serene Classic Comfort Bi"/>
    <n v="299.98001099999999"/>
    <n v="295.0300103351052"/>
    <n v="1"/>
    <n v="39"/>
    <n v="299.98001099999999"/>
    <n v="260.98001099999999"/>
    <s v="CASH"/>
    <x v="0"/>
  </r>
  <r>
    <n v="50395"/>
    <d v="2017-05-01T00:00:00"/>
    <x v="3"/>
    <n v="1"/>
    <d v="2017-05-02T00:00:00"/>
    <n v="1"/>
    <s v="First Class"/>
    <s v="Other"/>
    <n v="43"/>
    <n v="9414"/>
    <n v="7"/>
    <s v="Fan Shop"/>
    <s v="Africa"/>
    <s v="Port Elizabeth"/>
    <s v="Eastern Cape"/>
    <m/>
    <s v="South Africa"/>
    <s v="Southern Africa"/>
    <n v="43"/>
    <x v="6"/>
    <n v="957"/>
    <s v="Diamondback Women's Serene Classic Comfort Bi"/>
    <n v="299.98001099999999"/>
    <n v="295.0300103351052"/>
    <n v="1"/>
    <n v="54"/>
    <n v="299.98001099999999"/>
    <n v="245.98001099999999"/>
    <s v="CASH"/>
    <x v="0"/>
  </r>
  <r>
    <n v="41702"/>
    <d v="2016-08-31T00:00:00"/>
    <x v="4"/>
    <n v="1"/>
    <d v="2016-09-01T00:00:00"/>
    <n v="1"/>
    <s v="First Class"/>
    <s v="Other"/>
    <n v="9"/>
    <n v="4147"/>
    <n v="3"/>
    <s v="Footwear"/>
    <s v="Africa"/>
    <s v="Ibadan"/>
    <s v="Oyo"/>
    <m/>
    <s v="Nigeria"/>
    <s v="West Africa"/>
    <n v="9"/>
    <x v="0"/>
    <n v="191"/>
    <s v="Nike Men's Free 5.0+ Running Shoe"/>
    <n v="99.989997860000003"/>
    <n v="95.114003926871064"/>
    <n v="2"/>
    <n v="0"/>
    <n v="199.97999572000001"/>
    <n v="199.97999572000001"/>
    <s v="CASH"/>
    <x v="1"/>
  </r>
  <r>
    <n v="45592"/>
    <d v="2016-10-27T00:00:00"/>
    <x v="1"/>
    <n v="1"/>
    <d v="2016-10-28T00:00:00"/>
    <n v="1"/>
    <s v="First Class"/>
    <s v="Other"/>
    <n v="9"/>
    <n v="3804"/>
    <n v="3"/>
    <s v="Footwear"/>
    <s v="Africa"/>
    <s v="Sohag"/>
    <s v="Sohag"/>
    <m/>
    <s v="Egypt"/>
    <s v="North Africa"/>
    <n v="9"/>
    <x v="0"/>
    <n v="191"/>
    <s v="Nike Men's Free 5.0+ Running Shoe"/>
    <n v="99.989997860000003"/>
    <n v="95.114003926871064"/>
    <n v="2"/>
    <n v="18"/>
    <n v="199.97999572000001"/>
    <n v="181.97999572000001"/>
    <s v="CASH"/>
    <x v="1"/>
  </r>
  <r>
    <n v="45592"/>
    <d v="2016-10-27T00:00:00"/>
    <x v="1"/>
    <n v="1"/>
    <d v="2016-10-28T00:00:00"/>
    <n v="1"/>
    <s v="First Class"/>
    <s v="Other"/>
    <n v="24"/>
    <n v="3804"/>
    <n v="5"/>
    <s v="Golf"/>
    <s v="Africa"/>
    <s v="Sohag"/>
    <s v="Sohag"/>
    <m/>
    <s v="Egypt"/>
    <s v="North Africa"/>
    <n v="24"/>
    <x v="7"/>
    <n v="502"/>
    <s v="Nike Men's Dri-FIT Victory Golf Polo"/>
    <n v="50"/>
    <n v="43.678035218757444"/>
    <n v="2"/>
    <n v="4"/>
    <n v="100"/>
    <n v="96"/>
    <s v="CASH"/>
    <x v="1"/>
  </r>
  <r>
    <n v="41702"/>
    <d v="2016-08-31T00:00:00"/>
    <x v="4"/>
    <n v="1"/>
    <d v="2016-09-01T00:00:00"/>
    <n v="1"/>
    <s v="First Class"/>
    <s v="Other"/>
    <n v="6"/>
    <n v="4147"/>
    <n v="2"/>
    <s v="Fitness"/>
    <s v="Africa"/>
    <s v="Ibadan"/>
    <s v="Oyo"/>
    <m/>
    <s v="Nigeria"/>
    <s v="West Africa"/>
    <n v="6"/>
    <x v="11"/>
    <n v="116"/>
    <s v="Nike Men's Comfort 2 Slide"/>
    <n v="44.990001679999999"/>
    <n v="30.409585080374999"/>
    <n v="3"/>
    <n v="2.7000000480000002"/>
    <n v="134.97000503999999"/>
    <n v="132.270004992"/>
    <s v="CASH"/>
    <x v="1"/>
  </r>
  <r>
    <n v="42930"/>
    <d v="2016-09-18T00:00:00"/>
    <x v="0"/>
    <n v="1"/>
    <d v="2016-09-19T00:00:00"/>
    <n v="1"/>
    <s v="First Class"/>
    <s v="Other"/>
    <n v="9"/>
    <n v="4276"/>
    <n v="3"/>
    <s v="Footwear"/>
    <s v="Africa"/>
    <s v="Chitungwiza"/>
    <s v="Harare"/>
    <m/>
    <s v="Zimbabwe"/>
    <s v="East Africa"/>
    <n v="9"/>
    <x v="0"/>
    <n v="191"/>
    <s v="Nike Men's Free 5.0+ Running Shoe"/>
    <n v="99.989997860000003"/>
    <n v="95.114003926871064"/>
    <n v="3"/>
    <n v="3"/>
    <n v="299.96999357999999"/>
    <n v="296.96999357999999"/>
    <s v="CASH"/>
    <x v="0"/>
  </r>
  <r>
    <n v="41702"/>
    <d v="2016-08-31T00:00:00"/>
    <x v="4"/>
    <n v="1"/>
    <d v="2016-09-01T00:00:00"/>
    <n v="1"/>
    <s v="First Class"/>
    <s v="Other"/>
    <n v="24"/>
    <n v="4147"/>
    <n v="5"/>
    <s v="Golf"/>
    <s v="Africa"/>
    <s v="Ibadan"/>
    <s v="Oyo"/>
    <m/>
    <s v="Nigeria"/>
    <s v="West Africa"/>
    <n v="24"/>
    <x v="7"/>
    <n v="502"/>
    <s v="Nike Men's Dri-FIT Victory Golf Polo"/>
    <n v="50"/>
    <n v="43.678035218757444"/>
    <n v="3"/>
    <n v="8.25"/>
    <n v="150"/>
    <n v="141.75"/>
    <s v="CASH"/>
    <x v="1"/>
  </r>
  <r>
    <n v="45445"/>
    <d v="2016-10-25T00:00:00"/>
    <x v="6"/>
    <n v="1"/>
    <d v="2016-10-26T00:00:00"/>
    <n v="1"/>
    <s v="First Class"/>
    <s v="Other"/>
    <n v="24"/>
    <n v="1443"/>
    <n v="5"/>
    <s v="Golf"/>
    <s v="Africa"/>
    <s v="Enugu"/>
    <s v="Enugu"/>
    <m/>
    <s v="Nigeria"/>
    <s v="West Africa"/>
    <n v="24"/>
    <x v="7"/>
    <n v="502"/>
    <s v="Nike Men's Dri-FIT Victory Golf Polo"/>
    <n v="50"/>
    <n v="43.678035218757444"/>
    <n v="3"/>
    <n v="13.5"/>
    <n v="150"/>
    <n v="136.5"/>
    <s v="CASH"/>
    <x v="1"/>
  </r>
  <r>
    <n v="43976"/>
    <d v="2016-03-10T00:00:00"/>
    <x v="1"/>
    <n v="4"/>
    <d v="2016-03-16T00:00:00"/>
    <n v="0"/>
    <s v="Standard Class"/>
    <s v="Other"/>
    <n v="9"/>
    <n v="1171"/>
    <n v="3"/>
    <s v="Footwear"/>
    <s v="Africa"/>
    <s v="Stellenbosch"/>
    <s v="Western Cape"/>
    <m/>
    <s v="South Africa"/>
    <s v="Southern Africa"/>
    <n v="9"/>
    <x v="0"/>
    <n v="191"/>
    <s v="Nike Men's Free 5.0+ Running Shoe"/>
    <n v="99.989997860000003"/>
    <n v="95.114003926871064"/>
    <n v="2"/>
    <n v="0"/>
    <n v="199.97999572000001"/>
    <n v="199.97999572000001"/>
    <s v="CASH"/>
    <x v="1"/>
  </r>
  <r>
    <n v="51110"/>
    <d v="2017-01-16T00:00:00"/>
    <x v="3"/>
    <n v="4"/>
    <d v="2017-01-20T00:00:00"/>
    <n v="1"/>
    <s v="Standard Class"/>
    <s v="Other"/>
    <n v="17"/>
    <n v="8511"/>
    <n v="4"/>
    <s v="Apparel"/>
    <s v="Africa"/>
    <s v="Dar es Salaam"/>
    <s v="Dar es Salaam"/>
    <m/>
    <s v="Tanzania"/>
    <s v="East Africa"/>
    <n v="17"/>
    <x v="5"/>
    <n v="365"/>
    <s v="Perfect Fitness Perfect Rip Deck"/>
    <n v="59.990001679999999"/>
    <n v="54.488929209402009"/>
    <n v="2"/>
    <n v="6.5999999049999998"/>
    <n v="119.98000336"/>
    <n v="113.38000345499999"/>
    <s v="CASH"/>
    <x v="1"/>
  </r>
  <r>
    <n v="43976"/>
    <d v="2016-03-10T00:00:00"/>
    <x v="1"/>
    <n v="4"/>
    <d v="2016-03-16T00:00:00"/>
    <n v="0"/>
    <s v="Standard Class"/>
    <s v="Other"/>
    <n v="17"/>
    <n v="1171"/>
    <n v="4"/>
    <s v="Apparel"/>
    <s v="Africa"/>
    <s v="Stellenbosch"/>
    <s v="Western Cape"/>
    <m/>
    <s v="South Africa"/>
    <s v="Southern Africa"/>
    <n v="17"/>
    <x v="5"/>
    <n v="365"/>
    <s v="Perfect Fitness Perfect Rip Deck"/>
    <n v="59.990001679999999"/>
    <n v="54.488929209402009"/>
    <n v="2"/>
    <n v="12"/>
    <n v="119.98000336"/>
    <n v="107.98000336"/>
    <s v="CASH"/>
    <x v="1"/>
  </r>
  <r>
    <n v="49384"/>
    <d v="2016-12-21T00:00:00"/>
    <x v="4"/>
    <n v="4"/>
    <d v="2016-12-27T00:00:00"/>
    <n v="1"/>
    <s v="Standard Class"/>
    <s v="Other"/>
    <n v="17"/>
    <n v="3358"/>
    <n v="4"/>
    <s v="Apparel"/>
    <s v="Africa"/>
    <s v="Algiers"/>
    <s v="Algiers"/>
    <m/>
    <s v="Algeria"/>
    <s v="North Africa"/>
    <n v="17"/>
    <x v="5"/>
    <n v="365"/>
    <s v="Perfect Fitness Perfect Rip Deck"/>
    <n v="59.990001679999999"/>
    <n v="54.488929209402009"/>
    <n v="2"/>
    <n v="30"/>
    <n v="119.98000336"/>
    <n v="89.980003359999998"/>
    <s v="CASH"/>
    <x v="1"/>
  </r>
  <r>
    <n v="43976"/>
    <d v="2016-03-10T00:00:00"/>
    <x v="1"/>
    <n v="4"/>
    <d v="2016-03-16T00:00:00"/>
    <n v="0"/>
    <s v="Standard Class"/>
    <s v="Other"/>
    <n v="29"/>
    <n v="1171"/>
    <n v="5"/>
    <s v="Golf"/>
    <s v="Africa"/>
    <s v="Stellenbosch"/>
    <s v="Western Cape"/>
    <m/>
    <s v="South Africa"/>
    <s v="Southern Africa"/>
    <n v="29"/>
    <x v="1"/>
    <n v="627"/>
    <s v="Under Armour Girls' Toddler Spine Surge Runni"/>
    <n v="39.990001679999999"/>
    <n v="34.198098313835338"/>
    <n v="2"/>
    <n v="8"/>
    <n v="79.980003359999998"/>
    <n v="71.980003359999998"/>
    <s v="CASH"/>
    <x v="1"/>
  </r>
  <r>
    <n v="41322"/>
    <d v="2016-08-26T00:00:00"/>
    <x v="2"/>
    <n v="4"/>
    <d v="2016-09-01T00:00:00"/>
    <n v="0"/>
    <s v="Standard Class"/>
    <s v="Other"/>
    <n v="29"/>
    <n v="2924"/>
    <n v="5"/>
    <s v="Golf"/>
    <s v="Africa"/>
    <s v="Soweto"/>
    <s v="Gauteng"/>
    <m/>
    <s v="South Africa"/>
    <s v="Southern Africa"/>
    <n v="29"/>
    <x v="1"/>
    <n v="627"/>
    <s v="Under Armour Girls' Toddler Spine Surge Runni"/>
    <n v="39.990001679999999"/>
    <n v="34.198098313835338"/>
    <n v="2"/>
    <n v="9.6000003809999992"/>
    <n v="79.980003359999998"/>
    <n v="70.380002978999997"/>
    <s v="CASH"/>
    <x v="1"/>
  </r>
  <r>
    <n v="45454"/>
    <d v="2016-10-25T00:00:00"/>
    <x v="6"/>
    <n v="4"/>
    <d v="2016-10-31T00:00:00"/>
    <n v="1"/>
    <s v="Standard Class"/>
    <s v="Other"/>
    <n v="24"/>
    <n v="2260"/>
    <n v="5"/>
    <s v="Golf"/>
    <s v="Africa"/>
    <s v="Maputo"/>
    <s v="Maputo City"/>
    <m/>
    <s v="Mozambique"/>
    <s v="East Africa"/>
    <n v="24"/>
    <x v="7"/>
    <n v="502"/>
    <s v="Nike Men's Dri-FIT Victory Golf Polo"/>
    <n v="50"/>
    <n v="43.678035218757444"/>
    <n v="2"/>
    <n v="15"/>
    <n v="100"/>
    <n v="85"/>
    <s v="CASH"/>
    <x v="1"/>
  </r>
  <r>
    <n v="47908"/>
    <d v="2016-11-30T00:00:00"/>
    <x v="4"/>
    <n v="4"/>
    <d v="2016-12-06T00:00:00"/>
    <n v="0"/>
    <s v="Standard Class"/>
    <s v="Other"/>
    <n v="40"/>
    <n v="6944"/>
    <n v="6"/>
    <s v="Outdoors"/>
    <s v="Africa"/>
    <s v="Dakar"/>
    <s v="Dakar"/>
    <m/>
    <s v="Senegal"/>
    <s v="West Africa"/>
    <n v="40"/>
    <x v="8"/>
    <n v="905"/>
    <s v="Team Golf Texas Longhorns Putter Grip"/>
    <n v="24.989999770000001"/>
    <n v="20.52742837007143"/>
    <n v="2"/>
    <n v="1"/>
    <n v="49.979999540000001"/>
    <n v="48.979999540000001"/>
    <s v="CASH"/>
    <x v="1"/>
  </r>
  <r>
    <n v="45454"/>
    <d v="2016-10-25T00:00:00"/>
    <x v="6"/>
    <n v="4"/>
    <d v="2016-10-31T00:00:00"/>
    <n v="1"/>
    <s v="Standard Class"/>
    <s v="Other"/>
    <n v="41"/>
    <n v="2260"/>
    <n v="6"/>
    <s v="Outdoors"/>
    <s v="Africa"/>
    <s v="Maputo"/>
    <s v="Maputo City"/>
    <m/>
    <s v="Mozambique"/>
    <s v="East Africa"/>
    <n v="41"/>
    <x v="2"/>
    <n v="924"/>
    <s v="Glove It Urban Brick Golf Towel"/>
    <n v="15.989999770000001"/>
    <n v="16.143866608000003"/>
    <n v="2"/>
    <n v="1.7599999900000001"/>
    <n v="31.979999540000001"/>
    <n v="30.219999550000001"/>
    <s v="CASH"/>
    <x v="1"/>
  </r>
  <r>
    <n v="49384"/>
    <d v="2016-12-21T00:00:00"/>
    <x v="4"/>
    <n v="4"/>
    <d v="2016-12-27T00:00:00"/>
    <n v="1"/>
    <s v="Standard Class"/>
    <s v="Other"/>
    <n v="37"/>
    <n v="3358"/>
    <n v="6"/>
    <s v="Outdoors"/>
    <s v="Africa"/>
    <s v="Algiers"/>
    <s v="Algiers"/>
    <m/>
    <s v="Algeria"/>
    <s v="North Africa"/>
    <n v="37"/>
    <x v="3"/>
    <n v="818"/>
    <s v="Titleist Pro V1x Golf Balls"/>
    <n v="47.990001679999999"/>
    <n v="51.274287170714288"/>
    <n v="2"/>
    <n v="15.35999966"/>
    <n v="95.980003359999998"/>
    <n v="80.620003699999998"/>
    <s v="CASH"/>
    <x v="1"/>
  </r>
  <r>
    <n v="42920"/>
    <d v="2016-09-18T00:00:00"/>
    <x v="0"/>
    <n v="4"/>
    <d v="2016-09-22T00:00:00"/>
    <n v="1"/>
    <s v="Standard Class"/>
    <s v="Other"/>
    <n v="36"/>
    <n v="716"/>
    <n v="6"/>
    <s v="Outdoors"/>
    <s v="Africa"/>
    <s v="Port Harcourt"/>
    <s v="Rivers"/>
    <m/>
    <s v="Nigeria"/>
    <s v="West Africa"/>
    <n v="36"/>
    <x v="12"/>
    <n v="804"/>
    <s v="Glove It Women's Imperial Golf Glove"/>
    <n v="19.989999770000001"/>
    <n v="13.643874764125"/>
    <n v="2"/>
    <n v="6.8000001909999996"/>
    <n v="39.979999540000001"/>
    <n v="33.179999348999999"/>
    <s v="CASH"/>
    <x v="1"/>
  </r>
  <r>
    <n v="46951"/>
    <d v="2016-11-16T00:00:00"/>
    <x v="4"/>
    <n v="4"/>
    <d v="2016-11-22T00:00:00"/>
    <n v="0"/>
    <s v="Standard Class"/>
    <s v="Other"/>
    <n v="29"/>
    <n v="6408"/>
    <n v="5"/>
    <s v="Golf"/>
    <s v="Africa"/>
    <s v="Zaria"/>
    <s v="Kaduna"/>
    <m/>
    <s v="Nigeria"/>
    <s v="West Africa"/>
    <n v="29"/>
    <x v="1"/>
    <n v="642"/>
    <s v="Columbia Men's PFG Anchor Tough T-Shirt"/>
    <n v="30"/>
    <n v="37.315110652333338"/>
    <n v="3"/>
    <n v="22.5"/>
    <n v="90"/>
    <n v="67.5"/>
    <s v="CASH"/>
    <x v="1"/>
  </r>
  <r>
    <n v="50364"/>
    <d v="2017-05-01T00:00:00"/>
    <x v="3"/>
    <n v="4"/>
    <d v="2017-05-05T00:00:00"/>
    <n v="1"/>
    <s v="Standard Class"/>
    <s v="Other"/>
    <n v="17"/>
    <n v="9082"/>
    <n v="4"/>
    <s v="Apparel"/>
    <s v="Africa"/>
    <s v="Lagos"/>
    <s v="Lagos"/>
    <m/>
    <s v="Nigeria"/>
    <s v="West Africa"/>
    <n v="17"/>
    <x v="5"/>
    <n v="365"/>
    <s v="Perfect Fitness Perfect Rip Deck"/>
    <n v="59.990001679999999"/>
    <n v="54.488929209402009"/>
    <n v="3"/>
    <n v="1.7999999520000001"/>
    <n v="179.97000503999999"/>
    <n v="178.17000508799998"/>
    <s v="CASH"/>
    <x v="1"/>
  </r>
  <r>
    <n v="42198"/>
    <d v="2016-07-09T00:00:00"/>
    <x v="5"/>
    <n v="4"/>
    <d v="2016-07-14T00:00:00"/>
    <n v="0"/>
    <s v="Standard Class"/>
    <s v="Other"/>
    <n v="17"/>
    <n v="2111"/>
    <n v="4"/>
    <s v="Apparel"/>
    <s v="Africa"/>
    <s v="Orán"/>
    <s v="Oran"/>
    <m/>
    <s v="Algeria"/>
    <s v="North Africa"/>
    <n v="17"/>
    <x v="5"/>
    <n v="365"/>
    <s v="Perfect Fitness Perfect Rip Deck"/>
    <n v="59.990001679999999"/>
    <n v="54.488929209402009"/>
    <n v="3"/>
    <n v="3.5999999049999998"/>
    <n v="179.97000503999999"/>
    <n v="176.37000513499999"/>
    <s v="CASH"/>
    <x v="1"/>
  </r>
  <r>
    <n v="42198"/>
    <d v="2016-07-09T00:00:00"/>
    <x v="5"/>
    <n v="4"/>
    <d v="2016-07-14T00:00:00"/>
    <n v="0"/>
    <s v="Standard Class"/>
    <s v="Other"/>
    <n v="17"/>
    <n v="2111"/>
    <n v="4"/>
    <s v="Apparel"/>
    <s v="Africa"/>
    <s v="Orán"/>
    <s v="Oran"/>
    <m/>
    <s v="Algeria"/>
    <s v="North Africa"/>
    <n v="17"/>
    <x v="5"/>
    <n v="365"/>
    <s v="Perfect Fitness Perfect Rip Deck"/>
    <n v="59.990001679999999"/>
    <n v="54.488929209402009"/>
    <n v="3"/>
    <n v="5.4000000950000002"/>
    <n v="179.97000503999999"/>
    <n v="174.57000494499999"/>
    <s v="CASH"/>
    <x v="1"/>
  </r>
  <r>
    <n v="46907"/>
    <d v="2016-11-15T00:00:00"/>
    <x v="6"/>
    <n v="4"/>
    <d v="2016-11-21T00:00:00"/>
    <n v="0"/>
    <s v="Standard Class"/>
    <s v="Other"/>
    <n v="17"/>
    <n v="2324"/>
    <n v="4"/>
    <s v="Apparel"/>
    <s v="Africa"/>
    <s v="Abakaliki"/>
    <s v="Ebonyi"/>
    <m/>
    <s v="Nigeria"/>
    <s v="West Africa"/>
    <n v="17"/>
    <x v="5"/>
    <n v="365"/>
    <s v="Perfect Fitness Perfect Rip Deck"/>
    <n v="59.990001679999999"/>
    <n v="54.488929209402009"/>
    <n v="3"/>
    <n v="7.1999998090000004"/>
    <n v="179.97000503999999"/>
    <n v="172.770005231"/>
    <s v="CASH"/>
    <x v="1"/>
  </r>
  <r>
    <n v="41322"/>
    <d v="2016-08-26T00:00:00"/>
    <x v="2"/>
    <n v="4"/>
    <d v="2016-09-01T00:00:00"/>
    <n v="0"/>
    <s v="Standard Class"/>
    <s v="Other"/>
    <n v="17"/>
    <n v="2924"/>
    <n v="4"/>
    <s v="Apparel"/>
    <s v="Africa"/>
    <s v="Soweto"/>
    <s v="Gauteng"/>
    <m/>
    <s v="South Africa"/>
    <s v="Southern Africa"/>
    <n v="17"/>
    <x v="5"/>
    <n v="365"/>
    <s v="Perfect Fitness Perfect Rip Deck"/>
    <n v="59.990001679999999"/>
    <n v="54.488929209402009"/>
    <n v="3"/>
    <n v="9"/>
    <n v="179.97000503999999"/>
    <n v="170.97000503999999"/>
    <s v="CASH"/>
    <x v="1"/>
  </r>
  <r>
    <n v="50213"/>
    <d v="2017-02-01T00:00:00"/>
    <x v="4"/>
    <n v="4"/>
    <d v="2017-02-07T00:00:00"/>
    <n v="0"/>
    <s v="Standard Class"/>
    <s v="Other"/>
    <n v="17"/>
    <n v="3405"/>
    <n v="4"/>
    <s v="Apparel"/>
    <s v="Africa"/>
    <s v="Minna"/>
    <s v="Niger"/>
    <m/>
    <s v="Nigeria"/>
    <s v="West Africa"/>
    <n v="17"/>
    <x v="5"/>
    <n v="365"/>
    <s v="Perfect Fitness Perfect Rip Deck"/>
    <n v="59.990001679999999"/>
    <n v="54.488929209402009"/>
    <n v="3"/>
    <n v="21.600000380000001"/>
    <n v="179.97000503999999"/>
    <n v="158.37000465999998"/>
    <s v="CASH"/>
    <x v="1"/>
  </r>
  <r>
    <n v="48622"/>
    <d v="2016-10-12T00:00:00"/>
    <x v="4"/>
    <n v="4"/>
    <d v="2016-10-18T00:00:00"/>
    <n v="0"/>
    <s v="Standard Class"/>
    <s v="Other"/>
    <n v="24"/>
    <n v="3150"/>
    <n v="5"/>
    <s v="Golf"/>
    <s v="Africa"/>
    <s v="Kinshasa"/>
    <s v="Kinshasa"/>
    <m/>
    <s v="Democratic Republic of the Congo"/>
    <s v="Central Africa"/>
    <n v="24"/>
    <x v="7"/>
    <n v="502"/>
    <s v="Nike Men's Dri-FIT Victory Golf Polo"/>
    <n v="50"/>
    <n v="43.678035218757444"/>
    <n v="3"/>
    <n v="30"/>
    <n v="150"/>
    <n v="120"/>
    <s v="CASH"/>
    <x v="1"/>
  </r>
  <r>
    <n v="48622"/>
    <d v="2016-10-12T00:00:00"/>
    <x v="4"/>
    <n v="4"/>
    <d v="2016-10-18T00:00:00"/>
    <n v="0"/>
    <s v="Standard Class"/>
    <s v="Other"/>
    <n v="24"/>
    <n v="3150"/>
    <n v="5"/>
    <s v="Golf"/>
    <s v="Africa"/>
    <s v="Kinshasa"/>
    <s v="Kinshasa"/>
    <m/>
    <s v="Democratic Republic of the Congo"/>
    <s v="Central Africa"/>
    <n v="24"/>
    <x v="7"/>
    <n v="502"/>
    <s v="Nike Men's Dri-FIT Victory Golf Polo"/>
    <n v="50"/>
    <n v="43.678035218757444"/>
    <n v="3"/>
    <n v="37.5"/>
    <n v="150"/>
    <n v="112.5"/>
    <s v="CASH"/>
    <x v="1"/>
  </r>
  <r>
    <n v="44027"/>
    <d v="2016-04-10T00:00:00"/>
    <x v="0"/>
    <n v="4"/>
    <d v="2016-04-14T00:00:00"/>
    <n v="0"/>
    <s v="Standard Class"/>
    <s v="Other"/>
    <n v="40"/>
    <n v="4594"/>
    <n v="6"/>
    <s v="Outdoors"/>
    <s v="Africa"/>
    <s v="Kano"/>
    <s v="Kano"/>
    <m/>
    <s v="Nigeria"/>
    <s v="West Africa"/>
    <n v="40"/>
    <x v="8"/>
    <n v="893"/>
    <s v="Team Golf Pittsburgh Steelers Putter Grip"/>
    <n v="24.989999770000001"/>
    <n v="19.858499913833334"/>
    <n v="3"/>
    <n v="12"/>
    <n v="74.969999310000006"/>
    <n v="62.969999310000006"/>
    <s v="CASH"/>
    <x v="1"/>
  </r>
  <r>
    <n v="46745"/>
    <d v="2016-11-13T00:00:00"/>
    <x v="0"/>
    <n v="4"/>
    <d v="2016-11-17T00:00:00"/>
    <n v="1"/>
    <s v="Standard Class"/>
    <s v="Other"/>
    <n v="36"/>
    <n v="9444"/>
    <n v="6"/>
    <s v="Outdoors"/>
    <s v="Africa"/>
    <s v="Maxixe"/>
    <s v="Inhambane"/>
    <m/>
    <s v="Mozambique"/>
    <s v="East Africa"/>
    <n v="36"/>
    <x v="12"/>
    <n v="804"/>
    <s v="Glove It Women's Imperial Golf Glove"/>
    <n v="19.989999770000001"/>
    <n v="13.643874764125"/>
    <n v="4"/>
    <n v="4"/>
    <n v="79.959999080000003"/>
    <n v="75.959999080000003"/>
    <s v="CASH"/>
    <x v="1"/>
  </r>
  <r>
    <n v="49172"/>
    <d v="2016-12-18T00:00:00"/>
    <x v="0"/>
    <n v="4"/>
    <d v="2016-12-22T00:00:00"/>
    <n v="0"/>
    <s v="Standard Class"/>
    <s v="Other"/>
    <n v="11"/>
    <n v="7687"/>
    <n v="3"/>
    <s v="Footwear"/>
    <s v="Africa"/>
    <s v="Constantina"/>
    <s v="Constantine"/>
    <m/>
    <s v="Algeria"/>
    <s v="North Africa"/>
    <n v="11"/>
    <x v="16"/>
    <n v="235"/>
    <s v="Under Armour Hustle Storm Medium Duffle Bag"/>
    <n v="34.990001679999999"/>
    <n v="25.521801568600001"/>
    <n v="4"/>
    <n v="23.790000920000001"/>
    <n v="139.96000672"/>
    <n v="116.1700058"/>
    <s v="CASH"/>
    <x v="1"/>
  </r>
  <r>
    <n v="44485"/>
    <d v="2016-11-10T00:00:00"/>
    <x v="1"/>
    <n v="4"/>
    <d v="2016-11-16T00:00:00"/>
    <n v="1"/>
    <s v="Standard Class"/>
    <s v="Other"/>
    <n v="9"/>
    <n v="7393"/>
    <n v="3"/>
    <s v="Footwear"/>
    <s v="Africa"/>
    <s v="Johannesburg"/>
    <s v="Gauteng"/>
    <m/>
    <s v="South Africa"/>
    <s v="Southern Africa"/>
    <n v="9"/>
    <x v="0"/>
    <n v="172"/>
    <s v="Nike Women's Tempo Shorts"/>
    <n v="30"/>
    <n v="34.094166694333332"/>
    <n v="4"/>
    <n v="24"/>
    <n v="120"/>
    <n v="96"/>
    <s v="CASH"/>
    <x v="1"/>
  </r>
  <r>
    <n v="12827"/>
    <d v="2015-07-07T00:00:00"/>
    <x v="6"/>
    <n v="2"/>
    <d v="2015-07-09T00:00:00"/>
    <n v="1"/>
    <s v="Second Class"/>
    <s v="Other"/>
    <n v="9"/>
    <n v="542"/>
    <n v="3"/>
    <s v="Footwear"/>
    <s v="Europe"/>
    <s v="Dortmund"/>
    <s v="North Rhine-Westphalia"/>
    <m/>
    <s v="Germany"/>
    <s v="Western Europe"/>
    <n v="9"/>
    <x v="0"/>
    <n v="191"/>
    <s v="Nike Men's Free 5.0+ Running Shoe"/>
    <n v="99.989997860000003"/>
    <n v="95.114003926871064"/>
    <n v="3"/>
    <n v="6"/>
    <n v="299.96999357999999"/>
    <n v="293.96999357999999"/>
    <s v="CASH"/>
    <x v="0"/>
  </r>
  <r>
    <n v="63936"/>
    <d v="2017-07-22T00:00:00"/>
    <x v="5"/>
    <n v="2"/>
    <d v="2017-07-25T00:00:00"/>
    <n v="0"/>
    <s v="Second Class"/>
    <s v="Other"/>
    <n v="9"/>
    <n v="11329"/>
    <n v="3"/>
    <s v="Footwear"/>
    <s v="Europe"/>
    <s v="Drancy"/>
    <s v="Île-de-France"/>
    <m/>
    <s v="France"/>
    <s v="Western Europe"/>
    <n v="9"/>
    <x v="0"/>
    <n v="191"/>
    <s v="Nike Men's Free 5.0+ Running Shoe"/>
    <n v="99.989997860000003"/>
    <n v="95.114003926871064"/>
    <n v="3"/>
    <n v="30"/>
    <n v="299.96999357999999"/>
    <n v="269.96999357999999"/>
    <s v="CASH"/>
    <x v="0"/>
  </r>
  <r>
    <n v="65030"/>
    <d v="2017-07-08T00:00:00"/>
    <x v="5"/>
    <n v="2"/>
    <d v="2017-07-11T00:00:00"/>
    <n v="1"/>
    <s v="Second Class"/>
    <s v="Other"/>
    <n v="9"/>
    <n v="3570"/>
    <n v="3"/>
    <s v="Footwear"/>
    <s v="Europe"/>
    <s v="Nantes"/>
    <s v="Pays de la Loire"/>
    <m/>
    <s v="France"/>
    <s v="Western Europe"/>
    <n v="9"/>
    <x v="0"/>
    <n v="191"/>
    <s v="Nike Men's Free 5.0+ Running Shoe"/>
    <n v="99.989997860000003"/>
    <n v="95.114003926871064"/>
    <n v="3"/>
    <n v="74.989997860000003"/>
    <n v="299.96999357999999"/>
    <n v="224.97999571999998"/>
    <s v="CASH"/>
    <x v="0"/>
  </r>
  <r>
    <n v="18108"/>
    <d v="2015-09-22T00:00:00"/>
    <x v="6"/>
    <n v="2"/>
    <d v="2015-09-24T00:00:00"/>
    <n v="1"/>
    <s v="Second Class"/>
    <s v="Other"/>
    <n v="17"/>
    <n v="650"/>
    <n v="4"/>
    <s v="Apparel"/>
    <s v="Europe"/>
    <s v="Groningen"/>
    <s v="Groningen"/>
    <m/>
    <s v="Netherlands"/>
    <s v="Western Europe"/>
    <n v="17"/>
    <x v="5"/>
    <n v="365"/>
    <s v="Perfect Fitness Perfect Rip Deck"/>
    <n v="59.990001679999999"/>
    <n v="54.488929209402009"/>
    <n v="3"/>
    <n v="3.5999999049999998"/>
    <n v="179.97000503999999"/>
    <n v="176.37000513499999"/>
    <s v="CASH"/>
    <x v="1"/>
  </r>
  <r>
    <n v="62571"/>
    <d v="2017-02-07T00:00:00"/>
    <x v="6"/>
    <n v="2"/>
    <d v="2017-02-09T00:00:00"/>
    <n v="0"/>
    <s v="Second Class"/>
    <s v="Other"/>
    <n v="17"/>
    <n v="9353"/>
    <n v="4"/>
    <s v="Apparel"/>
    <s v="Europe"/>
    <s v="Gateshead"/>
    <s v="England"/>
    <m/>
    <s v="United Kingdom"/>
    <s v="Northern Europe"/>
    <n v="17"/>
    <x v="5"/>
    <n v="365"/>
    <s v="Perfect Fitness Perfect Rip Deck"/>
    <n v="59.990001679999999"/>
    <n v="54.488929209402009"/>
    <n v="3"/>
    <n v="12.600000380000001"/>
    <n v="179.97000503999999"/>
    <n v="167.37000465999998"/>
    <s v="CASH"/>
    <x v="1"/>
  </r>
  <r>
    <n v="17162"/>
    <d v="2015-08-09T00:00:00"/>
    <x v="0"/>
    <n v="2"/>
    <d v="2015-08-11T00:00:00"/>
    <n v="1"/>
    <s v="Second Class"/>
    <s v="Other"/>
    <n v="17"/>
    <n v="54"/>
    <n v="4"/>
    <s v="Apparel"/>
    <s v="Europe"/>
    <s v="Eastbourne"/>
    <s v="England"/>
    <m/>
    <s v="United Kingdom"/>
    <s v="Northern Europe"/>
    <n v="17"/>
    <x v="5"/>
    <n v="365"/>
    <s v="Perfect Fitness Perfect Rip Deck"/>
    <n v="59.990001679999999"/>
    <n v="54.488929209402009"/>
    <n v="3"/>
    <n v="16.200000760000002"/>
    <n v="179.97000503999999"/>
    <n v="163.77000427999999"/>
    <s v="CASH"/>
    <x v="1"/>
  </r>
  <r>
    <n v="65922"/>
    <d v="2017-08-20T00:00:00"/>
    <x v="0"/>
    <n v="2"/>
    <d v="2017-08-22T00:00:00"/>
    <n v="1"/>
    <s v="Second Class"/>
    <s v="Other"/>
    <n v="17"/>
    <n v="12151"/>
    <n v="4"/>
    <s v="Apparel"/>
    <s v="Europe"/>
    <s v="Hayange"/>
    <s v="Alsace-Champagne-Ardenne-Lorraine"/>
    <m/>
    <s v="France"/>
    <s v="Western Europe"/>
    <n v="17"/>
    <x v="5"/>
    <n v="365"/>
    <s v="Perfect Fitness Perfect Rip Deck"/>
    <n v="59.990001679999999"/>
    <n v="54.488929209402009"/>
    <n v="3"/>
    <n v="18"/>
    <n v="179.97000503999999"/>
    <n v="161.97000503999999"/>
    <s v="CASH"/>
    <x v="1"/>
  </r>
  <r>
    <n v="63936"/>
    <d v="2017-07-22T00:00:00"/>
    <x v="5"/>
    <n v="2"/>
    <d v="2017-07-25T00:00:00"/>
    <n v="0"/>
    <s v="Second Class"/>
    <s v="Other"/>
    <n v="24"/>
    <n v="11329"/>
    <n v="5"/>
    <s v="Golf"/>
    <s v="Europe"/>
    <s v="Drancy"/>
    <s v="Île-de-France"/>
    <m/>
    <s v="France"/>
    <s v="Western Europe"/>
    <n v="24"/>
    <x v="7"/>
    <n v="502"/>
    <s v="Nike Men's Dri-FIT Victory Golf Polo"/>
    <n v="50"/>
    <n v="43.678035218757444"/>
    <n v="3"/>
    <n v="10.5"/>
    <n v="150"/>
    <n v="139.5"/>
    <s v="CASH"/>
    <x v="1"/>
  </r>
  <r>
    <n v="64813"/>
    <d v="2017-04-08T00:00:00"/>
    <x v="5"/>
    <n v="2"/>
    <d v="2017-04-11T00:00:00"/>
    <n v="1"/>
    <s v="Second Class"/>
    <s v="Other"/>
    <n v="29"/>
    <n v="10018"/>
    <n v="5"/>
    <s v="Golf"/>
    <s v="Europe"/>
    <s v="Portsmouth"/>
    <s v="England"/>
    <m/>
    <s v="United Kingdom"/>
    <s v="Northern Europe"/>
    <n v="29"/>
    <x v="1"/>
    <n v="627"/>
    <s v="Under Armour Girls' Toddler Spine Surge Runni"/>
    <n v="39.990001679999999"/>
    <n v="34.198098313835338"/>
    <n v="3"/>
    <n v="12"/>
    <n v="119.97000503999999"/>
    <n v="107.97000503999999"/>
    <s v="CASH"/>
    <x v="1"/>
  </r>
  <r>
    <n v="67892"/>
    <d v="2017-09-18T00:00:00"/>
    <x v="3"/>
    <n v="2"/>
    <d v="2017-09-20T00:00:00"/>
    <n v="1"/>
    <s v="Second Class"/>
    <s v="Other"/>
    <n v="24"/>
    <n v="3182"/>
    <n v="5"/>
    <s v="Golf"/>
    <s v="Europe"/>
    <s v="Gelsenkirchen"/>
    <s v="North Rhine-Westphalia"/>
    <m/>
    <s v="Germany"/>
    <s v="Western Europe"/>
    <n v="24"/>
    <x v="7"/>
    <n v="502"/>
    <s v="Nike Men's Dri-FIT Victory Golf Polo"/>
    <n v="50"/>
    <n v="43.678035218757444"/>
    <n v="3"/>
    <n v="37.5"/>
    <n v="150"/>
    <n v="112.5"/>
    <s v="CASH"/>
    <x v="1"/>
  </r>
  <r>
    <n v="12525"/>
    <d v="2015-02-07T00:00:00"/>
    <x v="5"/>
    <n v="2"/>
    <d v="2015-02-10T00:00:00"/>
    <n v="1"/>
    <s v="Second Class"/>
    <s v="Other"/>
    <n v="41"/>
    <n v="4936"/>
    <n v="6"/>
    <s v="Outdoors"/>
    <s v="Europe"/>
    <s v="Nice"/>
    <s v="Provence-Alpes-Côte d'Azur"/>
    <m/>
    <s v="France"/>
    <s v="Western Europe"/>
    <n v="41"/>
    <x v="2"/>
    <n v="917"/>
    <s v="Glove It Women's Mod Oval 3-Zip Carry All Gol"/>
    <n v="21.989999770000001"/>
    <n v="20.391999720066668"/>
    <n v="3"/>
    <n v="10.56000042"/>
    <n v="65.969999310000006"/>
    <n v="55.409998890000004"/>
    <s v="CASH"/>
    <x v="1"/>
  </r>
  <r>
    <n v="71077"/>
    <d v="2017-03-11T00:00:00"/>
    <x v="5"/>
    <n v="2"/>
    <d v="2017-03-14T00:00:00"/>
    <n v="1"/>
    <s v="Second Class"/>
    <s v="Other"/>
    <n v="65"/>
    <n v="14630"/>
    <n v="10"/>
    <s v="Technology"/>
    <s v="Europe"/>
    <s v="Perugia"/>
    <s v="Umbria"/>
    <m/>
    <s v="Italy"/>
    <s v="Southern Europe"/>
    <n v="65"/>
    <x v="17"/>
    <n v="1352"/>
    <s v="Industrial consumer electronics"/>
    <n v="252.88000489999999"/>
    <n v="203.36417164041666"/>
    <n v="1"/>
    <n v="0"/>
    <n v="252.88000489999999"/>
    <n v="252.88000489999999"/>
    <s v="DEBIT"/>
    <x v="2"/>
  </r>
  <r>
    <n v="69703"/>
    <d v="2017-10-14T00:00:00"/>
    <x v="5"/>
    <n v="2"/>
    <d v="2017-10-17T00:00:00"/>
    <n v="1"/>
    <s v="Second Class"/>
    <s v="Other"/>
    <n v="62"/>
    <n v="13256"/>
    <n v="10"/>
    <s v="Technology"/>
    <s v="Europe"/>
    <s v="Nuremberg"/>
    <s v="Bavaria"/>
    <m/>
    <s v="Germany"/>
    <s v="Western Europe"/>
    <n v="62"/>
    <x v="18"/>
    <n v="1349"/>
    <s v="Web Camera"/>
    <n v="452.0400085"/>
    <n v="338.67539386846153"/>
    <n v="1"/>
    <n v="4.5199999809999998"/>
    <n v="452.0400085"/>
    <n v="447.52000851899999"/>
    <s v="DEBIT"/>
    <x v="2"/>
  </r>
  <r>
    <n v="71112"/>
    <d v="2017-04-11T00:00:00"/>
    <x v="6"/>
    <n v="2"/>
    <d v="2017-04-13T00:00:00"/>
    <n v="1"/>
    <s v="Second Class"/>
    <s v="Other"/>
    <n v="65"/>
    <n v="14665"/>
    <n v="10"/>
    <s v="Technology"/>
    <s v="Europe"/>
    <s v="Reims"/>
    <s v="Alsace-Champagne-Ardenne-Lorraine"/>
    <m/>
    <s v="France"/>
    <s v="Western Europe"/>
    <n v="65"/>
    <x v="17"/>
    <n v="1352"/>
    <s v="Industrial consumer electronics"/>
    <n v="252.88000489999999"/>
    <n v="203.36417164041666"/>
    <n v="1"/>
    <n v="2.5299999710000001"/>
    <n v="252.88000489999999"/>
    <n v="250.35000492899999"/>
    <s v="DEBIT"/>
    <x v="2"/>
  </r>
  <r>
    <n v="69810"/>
    <d v="2017-10-16T00:00:00"/>
    <x v="3"/>
    <n v="2"/>
    <d v="2017-10-18T00:00:00"/>
    <n v="1"/>
    <s v="Second Class"/>
    <s v="Other"/>
    <n v="62"/>
    <n v="13363"/>
    <n v="10"/>
    <s v="Technology"/>
    <s v="Europe"/>
    <s v="Halle"/>
    <s v="Saxony-Anhalt"/>
    <m/>
    <s v="Germany"/>
    <s v="Western Europe"/>
    <n v="62"/>
    <x v="18"/>
    <n v="1349"/>
    <s v="Web Camera"/>
    <n v="452.0400085"/>
    <n v="338.67539386846153"/>
    <n v="1"/>
    <n v="9.0399999619999996"/>
    <n v="452.0400085"/>
    <n v="443.00000853799997"/>
    <s v="DEBIT"/>
    <x v="2"/>
  </r>
  <r>
    <n v="71092"/>
    <d v="2017-03-11T00:00:00"/>
    <x v="5"/>
    <n v="2"/>
    <d v="2017-03-14T00:00:00"/>
    <n v="1"/>
    <s v="Second Class"/>
    <s v="Other"/>
    <n v="65"/>
    <n v="14645"/>
    <n v="10"/>
    <s v="Technology"/>
    <s v="Europe"/>
    <s v="Bremerhaven"/>
    <s v="Bremen"/>
    <m/>
    <s v="Germany"/>
    <s v="Western Europe"/>
    <n v="65"/>
    <x v="17"/>
    <n v="1352"/>
    <s v="Industrial consumer electronics"/>
    <n v="252.88000489999999"/>
    <n v="203.36417164041666"/>
    <n v="1"/>
    <n v="7.5900001530000001"/>
    <n v="252.88000489999999"/>
    <n v="245.29000474699998"/>
    <s v="DEBIT"/>
    <x v="2"/>
  </r>
  <r>
    <n v="69610"/>
    <d v="2017-10-13T00:00:00"/>
    <x v="2"/>
    <n v="2"/>
    <d v="2017-10-17T00:00:00"/>
    <n v="1"/>
    <s v="Second Class"/>
    <s v="Other"/>
    <n v="62"/>
    <n v="13163"/>
    <n v="10"/>
    <s v="Technology"/>
    <s v="Europe"/>
    <s v="Portici"/>
    <s v="Campania"/>
    <m/>
    <s v="Italy"/>
    <s v="Southern Europe"/>
    <n v="62"/>
    <x v="18"/>
    <n v="1349"/>
    <s v="Web Camera"/>
    <n v="452.0400085"/>
    <n v="338.67539386846153"/>
    <n v="1"/>
    <n v="18.079999919999999"/>
    <n v="452.0400085"/>
    <n v="433.96000858000002"/>
    <s v="DEBIT"/>
    <x v="2"/>
  </r>
  <r>
    <n v="71000"/>
    <d v="2017-02-11T00:00:00"/>
    <x v="5"/>
    <n v="2"/>
    <d v="2017-02-14T00:00:00"/>
    <n v="1"/>
    <s v="Second Class"/>
    <s v="Other"/>
    <n v="65"/>
    <n v="14553"/>
    <n v="10"/>
    <s v="Technology"/>
    <s v="Europe"/>
    <s v="Bielefeld"/>
    <s v="North Rhine-Westphalia"/>
    <m/>
    <s v="Germany"/>
    <s v="Western Europe"/>
    <n v="65"/>
    <x v="17"/>
    <n v="1352"/>
    <s v="Industrial consumer electronics"/>
    <n v="252.88000489999999"/>
    <n v="203.36417164041666"/>
    <n v="1"/>
    <n v="12.64000034"/>
    <n v="252.88000489999999"/>
    <n v="240.24000455999999"/>
    <s v="DEBIT"/>
    <x v="2"/>
  </r>
  <r>
    <n v="70734"/>
    <d v="2017-10-29T00:00:00"/>
    <x v="0"/>
    <n v="2"/>
    <d v="2017-10-31T00:00:00"/>
    <n v="1"/>
    <s v="Second Class"/>
    <s v="Other"/>
    <n v="64"/>
    <n v="14287"/>
    <n v="10"/>
    <s v="Technology"/>
    <s v="Europe"/>
    <s v="London"/>
    <s v="England"/>
    <m/>
    <s v="United Kingdom"/>
    <s v="Northern Europe"/>
    <n v="64"/>
    <x v="19"/>
    <n v="1351"/>
    <s v="Dell Laptop"/>
    <n v="1500"/>
    <n v="1293.21250629"/>
    <n v="1"/>
    <n v="82.5"/>
    <n v="1500"/>
    <n v="1417.5"/>
    <s v="DEBIT"/>
    <x v="2"/>
  </r>
  <r>
    <n v="69626"/>
    <d v="2017-10-13T00:00:00"/>
    <x v="2"/>
    <n v="2"/>
    <d v="2017-10-17T00:00:00"/>
    <n v="0"/>
    <s v="Second Class"/>
    <s v="Other"/>
    <n v="62"/>
    <n v="13179"/>
    <n v="10"/>
    <s v="Technology"/>
    <s v="Europe"/>
    <s v="Drancy"/>
    <s v="Île-de-France"/>
    <m/>
    <s v="France"/>
    <s v="Western Europe"/>
    <n v="62"/>
    <x v="18"/>
    <n v="1349"/>
    <s v="Web Camera"/>
    <n v="452.0400085"/>
    <n v="338.67539386846153"/>
    <n v="1"/>
    <n v="24.86000061"/>
    <n v="452.0400085"/>
    <n v="427.18000789000001"/>
    <s v="DEBIT"/>
    <x v="2"/>
  </r>
  <r>
    <n v="69482"/>
    <d v="2017-11-10T00:00:00"/>
    <x v="2"/>
    <n v="2"/>
    <d v="2017-11-14T00:00:00"/>
    <n v="1"/>
    <s v="Second Class"/>
    <s v="Other"/>
    <n v="62"/>
    <n v="13035"/>
    <n v="10"/>
    <s v="Technology"/>
    <s v="Europe"/>
    <s v="Duisburg"/>
    <s v="North Rhine-Westphalia"/>
    <m/>
    <s v="Germany"/>
    <s v="Western Europe"/>
    <n v="62"/>
    <x v="18"/>
    <n v="1349"/>
    <s v="Web Camera"/>
    <n v="452.0400085"/>
    <n v="338.67539386846153"/>
    <n v="1"/>
    <n v="24.86000061"/>
    <n v="452.0400085"/>
    <n v="427.18000789000001"/>
    <s v="DEBIT"/>
    <x v="2"/>
  </r>
  <r>
    <n v="70769"/>
    <d v="2017-10-30T00:00:00"/>
    <x v="3"/>
    <n v="2"/>
    <d v="2017-11-01T00:00:00"/>
    <n v="1"/>
    <s v="Second Class"/>
    <s v="Other"/>
    <n v="64"/>
    <n v="14322"/>
    <n v="10"/>
    <s v="Technology"/>
    <s v="Europe"/>
    <s v="Bradford"/>
    <s v="England"/>
    <m/>
    <s v="United Kingdom"/>
    <s v="Northern Europe"/>
    <n v="64"/>
    <x v="19"/>
    <n v="1351"/>
    <s v="Dell Laptop"/>
    <n v="1500"/>
    <n v="1293.21250629"/>
    <n v="1"/>
    <n v="105"/>
    <n v="1500"/>
    <n v="1395"/>
    <s v="DEBIT"/>
    <x v="2"/>
  </r>
  <r>
    <n v="69643"/>
    <d v="2017-10-13T00:00:00"/>
    <x v="2"/>
    <n v="2"/>
    <d v="2017-10-17T00:00:00"/>
    <n v="1"/>
    <s v="Second Class"/>
    <s v="Other"/>
    <n v="62"/>
    <n v="13196"/>
    <n v="10"/>
    <s v="Technology"/>
    <s v="Europe"/>
    <s v="Agrigento"/>
    <s v="Sicily"/>
    <m/>
    <s v="Italy"/>
    <s v="Southern Europe"/>
    <n v="62"/>
    <x v="18"/>
    <n v="1349"/>
    <s v="Web Camera"/>
    <n v="452.0400085"/>
    <n v="338.67539386846153"/>
    <n v="1"/>
    <n v="31.63999939"/>
    <n v="452.0400085"/>
    <n v="420.40000910999998"/>
    <s v="DEBIT"/>
    <x v="2"/>
  </r>
  <r>
    <n v="71051"/>
    <d v="2017-03-11T00:00:00"/>
    <x v="5"/>
    <n v="2"/>
    <d v="2017-03-14T00:00:00"/>
    <n v="0"/>
    <s v="Second Class"/>
    <s v="Other"/>
    <n v="65"/>
    <n v="14604"/>
    <n v="10"/>
    <s v="Technology"/>
    <s v="Europe"/>
    <s v="Oldham"/>
    <s v="England"/>
    <m/>
    <s v="United Kingdom"/>
    <s v="Northern Europe"/>
    <n v="65"/>
    <x v="17"/>
    <n v="1352"/>
    <s v="Industrial consumer electronics"/>
    <n v="252.88000489999999"/>
    <n v="203.36417164041666"/>
    <n v="1"/>
    <n v="22.760000229999999"/>
    <n v="252.88000489999999"/>
    <n v="230.12000466999999"/>
    <s v="DEBIT"/>
    <x v="2"/>
  </r>
  <r>
    <n v="69408"/>
    <d v="2017-10-10T00:00:00"/>
    <x v="6"/>
    <n v="2"/>
    <d v="2017-10-12T00:00:00"/>
    <n v="1"/>
    <s v="Second Class"/>
    <s v="Other"/>
    <n v="62"/>
    <n v="12961"/>
    <n v="10"/>
    <s v="Technology"/>
    <s v="Europe"/>
    <s v="Palermo"/>
    <s v="Sicily"/>
    <m/>
    <s v="Italy"/>
    <s v="Southern Europe"/>
    <n v="62"/>
    <x v="18"/>
    <n v="1349"/>
    <s v="Web Camera"/>
    <n v="452.0400085"/>
    <n v="338.67539386846153"/>
    <n v="1"/>
    <n v="40.680000309999997"/>
    <n v="452.0400085"/>
    <n v="411.36000819000003"/>
    <s v="DEBIT"/>
    <x v="2"/>
  </r>
  <r>
    <n v="71123"/>
    <d v="2017-04-11T00:00:00"/>
    <x v="6"/>
    <n v="2"/>
    <d v="2017-04-13T00:00:00"/>
    <n v="1"/>
    <s v="Second Class"/>
    <s v="Other"/>
    <n v="65"/>
    <n v="14676"/>
    <n v="10"/>
    <s v="Technology"/>
    <s v="Europe"/>
    <s v="Madrid"/>
    <s v="Madrid"/>
    <m/>
    <s v="Spain"/>
    <s v="Southern Europe"/>
    <n v="65"/>
    <x v="17"/>
    <n v="1352"/>
    <s v="Industrial consumer electronics"/>
    <n v="252.88000489999999"/>
    <n v="203.36417164041666"/>
    <n v="1"/>
    <n v="22.760000229999999"/>
    <n v="252.88000489999999"/>
    <n v="230.12000466999999"/>
    <s v="DEBIT"/>
    <x v="2"/>
  </r>
  <r>
    <n v="70534"/>
    <d v="2017-10-26T00:00:00"/>
    <x v="1"/>
    <n v="2"/>
    <d v="2017-10-30T00:00:00"/>
    <n v="1"/>
    <s v="Second Class"/>
    <s v="Other"/>
    <n v="64"/>
    <n v="14087"/>
    <n v="10"/>
    <s v="Technology"/>
    <s v="Europe"/>
    <s v="Nancy"/>
    <s v="Alsace-Champagne-Ardenne-Lorraine"/>
    <m/>
    <s v="France"/>
    <s v="Western Europe"/>
    <n v="64"/>
    <x v="19"/>
    <n v="1351"/>
    <s v="Dell Laptop"/>
    <n v="1500"/>
    <n v="1293.21250629"/>
    <n v="1"/>
    <n v="135"/>
    <n v="1500"/>
    <n v="1365"/>
    <s v="DEBIT"/>
    <x v="2"/>
  </r>
  <r>
    <n v="69641"/>
    <d v="2017-10-13T00:00:00"/>
    <x v="2"/>
    <n v="2"/>
    <d v="2017-10-17T00:00:00"/>
    <n v="0"/>
    <s v="Second Class"/>
    <s v="Other"/>
    <n v="62"/>
    <n v="13194"/>
    <n v="10"/>
    <s v="Technology"/>
    <s v="Europe"/>
    <s v="Girona"/>
    <s v="Catalonia"/>
    <m/>
    <s v="Spain"/>
    <s v="Southern Europe"/>
    <n v="62"/>
    <x v="18"/>
    <n v="1349"/>
    <s v="Web Camera"/>
    <n v="452.0400085"/>
    <n v="338.67539386846153"/>
    <n v="1"/>
    <n v="45.200000760000002"/>
    <n v="452.0400085"/>
    <n v="406.84000773999998"/>
    <s v="DEBIT"/>
    <x v="2"/>
  </r>
  <r>
    <n v="70960"/>
    <d v="2017-01-11T00:00:00"/>
    <x v="4"/>
    <n v="2"/>
    <d v="2017-01-13T00:00:00"/>
    <n v="1"/>
    <s v="Second Class"/>
    <s v="Other"/>
    <n v="65"/>
    <n v="14513"/>
    <n v="10"/>
    <s v="Technology"/>
    <s v="Europe"/>
    <s v="Laon"/>
    <s v="Nord-Pas-de-Calais-Picardie"/>
    <m/>
    <s v="France"/>
    <s v="Western Europe"/>
    <n v="65"/>
    <x v="17"/>
    <n v="1352"/>
    <s v="Industrial consumer electronics"/>
    <n v="252.88000489999999"/>
    <n v="203.36417164041666"/>
    <n v="1"/>
    <n v="25.290000920000001"/>
    <n v="252.88000489999999"/>
    <n v="227.59000397999998"/>
    <s v="DEBIT"/>
    <x v="2"/>
  </r>
  <r>
    <n v="69908"/>
    <d v="2017-10-17T00:00:00"/>
    <x v="6"/>
    <n v="2"/>
    <d v="2017-10-19T00:00:00"/>
    <n v="1"/>
    <s v="Second Class"/>
    <s v="Other"/>
    <n v="62"/>
    <n v="13461"/>
    <n v="10"/>
    <s v="Technology"/>
    <s v="Europe"/>
    <s v="Hartlepool"/>
    <s v="England"/>
    <m/>
    <s v="United Kingdom"/>
    <s v="Northern Europe"/>
    <n v="62"/>
    <x v="18"/>
    <n v="1349"/>
    <s v="Web Camera"/>
    <n v="452.0400085"/>
    <n v="338.67539386846153"/>
    <n v="1"/>
    <n v="67.809997559999999"/>
    <n v="452.0400085"/>
    <n v="384.23001094"/>
    <s v="DEBIT"/>
    <x v="2"/>
  </r>
  <r>
    <n v="70957"/>
    <d v="2017-01-11T00:00:00"/>
    <x v="4"/>
    <n v="2"/>
    <d v="2017-01-13T00:00:00"/>
    <n v="1"/>
    <s v="Second Class"/>
    <s v="Other"/>
    <n v="65"/>
    <n v="14510"/>
    <n v="10"/>
    <s v="Technology"/>
    <s v="Europe"/>
    <s v="Pontault-Combault"/>
    <s v="Île-de-France"/>
    <m/>
    <s v="France"/>
    <s v="Western Europe"/>
    <n v="65"/>
    <x v="17"/>
    <n v="1352"/>
    <s v="Industrial consumer electronics"/>
    <n v="252.88000489999999"/>
    <n v="203.36417164041666"/>
    <n v="1"/>
    <n v="37.930000309999997"/>
    <n v="252.88000489999999"/>
    <n v="214.95000458999999"/>
    <s v="DEBIT"/>
    <x v="2"/>
  </r>
  <r>
    <n v="69637"/>
    <d v="2017-10-13T00:00:00"/>
    <x v="2"/>
    <n v="2"/>
    <d v="2017-10-17T00:00:00"/>
    <n v="1"/>
    <s v="Second Class"/>
    <s v="Other"/>
    <n v="62"/>
    <n v="13190"/>
    <n v="10"/>
    <s v="Technology"/>
    <s v="Europe"/>
    <s v="La Rochelle"/>
    <s v="Aquitaine-Limousin-Poitou-Charentes"/>
    <m/>
    <s v="France"/>
    <s v="Western Europe"/>
    <n v="62"/>
    <x v="18"/>
    <n v="1349"/>
    <s v="Web Camera"/>
    <n v="452.0400085"/>
    <n v="338.67539386846153"/>
    <n v="1"/>
    <n v="72.33000183"/>
    <n v="452.0400085"/>
    <n v="379.71000666999998"/>
    <s v="DEBIT"/>
    <x v="2"/>
  </r>
  <r>
    <n v="70955"/>
    <d v="2017-01-11T00:00:00"/>
    <x v="4"/>
    <n v="2"/>
    <d v="2017-01-13T00:00:00"/>
    <n v="1"/>
    <s v="Second Class"/>
    <s v="Other"/>
    <n v="65"/>
    <n v="14508"/>
    <n v="10"/>
    <s v="Technology"/>
    <s v="Europe"/>
    <s v="Edinburgh"/>
    <s v="Scotland"/>
    <m/>
    <s v="United Kingdom"/>
    <s v="Northern Europe"/>
    <n v="65"/>
    <x v="17"/>
    <n v="1352"/>
    <s v="Industrial consumer electronics"/>
    <n v="252.88000489999999"/>
    <n v="203.36417164041666"/>
    <n v="1"/>
    <n v="42.990001679999999"/>
    <n v="252.88000489999999"/>
    <n v="209.89000321999998"/>
    <s v="DEBIT"/>
    <x v="2"/>
  </r>
  <r>
    <n v="70919"/>
    <d v="2017-01-11T00:00:00"/>
    <x v="4"/>
    <n v="2"/>
    <d v="2017-01-13T00:00:00"/>
    <n v="1"/>
    <s v="Second Class"/>
    <s v="Other"/>
    <n v="65"/>
    <n v="14472"/>
    <n v="10"/>
    <s v="Technology"/>
    <s v="Europe"/>
    <s v="Acerra"/>
    <s v="Campania"/>
    <m/>
    <s v="Italy"/>
    <s v="Southern Europe"/>
    <n v="65"/>
    <x v="17"/>
    <n v="1352"/>
    <s v="Industrial consumer electronics"/>
    <n v="252.88000489999999"/>
    <n v="203.36417164041666"/>
    <n v="1"/>
    <n v="42.990001679999999"/>
    <n v="252.88000489999999"/>
    <n v="209.89000321999998"/>
    <s v="DEBIT"/>
    <x v="2"/>
  </r>
  <r>
    <n v="71009"/>
    <d v="2017-02-11T00:00:00"/>
    <x v="5"/>
    <n v="2"/>
    <d v="2017-02-14T00:00:00"/>
    <n v="1"/>
    <s v="Second Class"/>
    <s v="Other"/>
    <n v="65"/>
    <n v="14562"/>
    <n v="10"/>
    <s v="Technology"/>
    <s v="Europe"/>
    <s v="Hanover"/>
    <s v="Lower Saxony"/>
    <m/>
    <s v="Germany"/>
    <s v="Western Europe"/>
    <n v="65"/>
    <x v="17"/>
    <n v="1352"/>
    <s v="Industrial consumer electronics"/>
    <n v="252.88000489999999"/>
    <n v="203.36417164041666"/>
    <n v="1"/>
    <n v="42.990001679999999"/>
    <n v="252.88000489999999"/>
    <n v="209.89000321999998"/>
    <s v="DEBIT"/>
    <x v="2"/>
  </r>
  <r>
    <n v="69653"/>
    <d v="2017-10-13T00:00:00"/>
    <x v="2"/>
    <n v="2"/>
    <d v="2017-10-17T00:00:00"/>
    <n v="1"/>
    <s v="Second Class"/>
    <s v="Other"/>
    <n v="62"/>
    <n v="13206"/>
    <n v="10"/>
    <s v="Technology"/>
    <s v="Europe"/>
    <s v="Manchester"/>
    <s v="England"/>
    <m/>
    <s v="United Kingdom"/>
    <s v="Northern Europe"/>
    <n v="62"/>
    <x v="18"/>
    <n v="1349"/>
    <s v="Web Camera"/>
    <n v="452.0400085"/>
    <n v="338.67539386846153"/>
    <n v="1"/>
    <n v="81.370002749999998"/>
    <n v="452.0400085"/>
    <n v="370.67000574999997"/>
    <s v="DEBIT"/>
    <x v="2"/>
  </r>
  <r>
    <n v="69527"/>
    <d v="2017-11-10T00:00:00"/>
    <x v="2"/>
    <n v="2"/>
    <d v="2017-11-14T00:00:00"/>
    <n v="1"/>
    <s v="Second Class"/>
    <s v="Other"/>
    <n v="62"/>
    <n v="13080"/>
    <n v="10"/>
    <s v="Technology"/>
    <s v="Europe"/>
    <s v="Messina"/>
    <s v="Sicily"/>
    <m/>
    <s v="Italy"/>
    <s v="Southern Europe"/>
    <n v="62"/>
    <x v="18"/>
    <n v="1349"/>
    <s v="Web Camera"/>
    <n v="452.0400085"/>
    <n v="338.67539386846153"/>
    <n v="1"/>
    <n v="81.370002749999998"/>
    <n v="452.0400085"/>
    <n v="370.67000574999997"/>
    <s v="DEBIT"/>
    <x v="2"/>
  </r>
  <r>
    <n v="71080"/>
    <d v="2017-03-11T00:00:00"/>
    <x v="5"/>
    <n v="2"/>
    <d v="2017-03-14T00:00:00"/>
    <n v="1"/>
    <s v="Second Class"/>
    <s v="Other"/>
    <n v="65"/>
    <n v="14633"/>
    <n v="10"/>
    <s v="Technology"/>
    <s v="Europe"/>
    <s v="Wilhelmshaven"/>
    <s v="Lower Saxony"/>
    <m/>
    <s v="Germany"/>
    <s v="Western Europe"/>
    <n v="65"/>
    <x v="17"/>
    <n v="1352"/>
    <s v="Industrial consumer electronics"/>
    <n v="252.88000489999999"/>
    <n v="203.36417164041666"/>
    <n v="1"/>
    <n v="45.520000459999999"/>
    <n v="252.88000489999999"/>
    <n v="207.36000443999998"/>
    <s v="DEBIT"/>
    <x v="2"/>
  </r>
  <r>
    <n v="70544"/>
    <d v="2017-10-26T00:00:00"/>
    <x v="1"/>
    <n v="2"/>
    <d v="2017-10-30T00:00:00"/>
    <n v="1"/>
    <s v="Second Class"/>
    <s v="Other"/>
    <n v="64"/>
    <n v="14097"/>
    <n v="10"/>
    <s v="Technology"/>
    <s v="Europe"/>
    <s v="Letchworth"/>
    <s v="England"/>
    <m/>
    <s v="United Kingdom"/>
    <s v="Northern Europe"/>
    <n v="64"/>
    <x v="19"/>
    <n v="1351"/>
    <s v="Dell Laptop"/>
    <n v="1500"/>
    <n v="1293.21250629"/>
    <n v="1"/>
    <n v="300"/>
    <n v="1500"/>
    <n v="1200"/>
    <s v="DEBIT"/>
    <x v="2"/>
  </r>
  <r>
    <n v="69471"/>
    <d v="2017-11-10T00:00:00"/>
    <x v="2"/>
    <n v="2"/>
    <d v="2017-11-14T00:00:00"/>
    <n v="0"/>
    <s v="Second Class"/>
    <s v="Other"/>
    <n v="62"/>
    <n v="13024"/>
    <n v="10"/>
    <s v="Technology"/>
    <s v="Europe"/>
    <s v="Kilwinning"/>
    <s v="Scotland"/>
    <m/>
    <s v="United Kingdom"/>
    <s v="Northern Europe"/>
    <n v="62"/>
    <x v="18"/>
    <n v="1349"/>
    <s v="Web Camera"/>
    <n v="452.0400085"/>
    <n v="338.67539386846153"/>
    <n v="1"/>
    <n v="113.01000209999999"/>
    <n v="452.0400085"/>
    <n v="339.03000639999999"/>
    <s v="DEBIT"/>
    <x v="2"/>
  </r>
  <r>
    <n v="68879"/>
    <d v="2017-02-10T00:00:00"/>
    <x v="2"/>
    <n v="2"/>
    <d v="2017-02-14T00:00:00"/>
    <n v="1"/>
    <s v="Second Class"/>
    <s v="Other"/>
    <n v="4"/>
    <n v="778"/>
    <n v="2"/>
    <s v="Fitness"/>
    <s v="Europe"/>
    <s v="Villeneuve-le-Roi"/>
    <s v="Île-de-France"/>
    <m/>
    <s v="France"/>
    <s v="Western Europe"/>
    <n v="4"/>
    <x v="20"/>
    <n v="60"/>
    <s v="SOLE E25 Elliptical"/>
    <n v="999.98999019999997"/>
    <n v="584.19000239999991"/>
    <n v="1"/>
    <n v="10"/>
    <n v="999.98999019999997"/>
    <n v="989.98999019999997"/>
    <s v="DEBIT"/>
    <x v="2"/>
  </r>
  <r>
    <n v="67214"/>
    <d v="2017-08-09T00:00:00"/>
    <x v="4"/>
    <n v="2"/>
    <d v="2017-08-11T00:00:00"/>
    <n v="1"/>
    <s v="Second Class"/>
    <s v="Other"/>
    <n v="2"/>
    <n v="7146"/>
    <n v="2"/>
    <s v="Fitness"/>
    <s v="Europe"/>
    <s v="Barakaldo"/>
    <s v="Basque Country"/>
    <m/>
    <s v="Spain"/>
    <s v="Southern Europe"/>
    <n v="2"/>
    <x v="21"/>
    <n v="24"/>
    <s v="Elevation Training Mask 2.0"/>
    <n v="79.989997860000003"/>
    <n v="71.369997974"/>
    <n v="1"/>
    <n v="1.6000000240000001"/>
    <n v="79.989997860000003"/>
    <n v="78.389997836000006"/>
    <s v="DEBIT"/>
    <x v="2"/>
  </r>
  <r>
    <n v="17810"/>
    <d v="2015-09-17T00:00:00"/>
    <x v="1"/>
    <n v="2"/>
    <d v="2015-09-21T00:00:00"/>
    <n v="1"/>
    <s v="Second Class"/>
    <s v="Other"/>
    <n v="3"/>
    <n v="6365"/>
    <n v="2"/>
    <s v="Fitness"/>
    <s v="Europe"/>
    <s v="Stockholm"/>
    <s v="Stockholm"/>
    <m/>
    <s v="Sweden"/>
    <s v="Northern Europe"/>
    <n v="3"/>
    <x v="15"/>
    <n v="44"/>
    <s v="adidas Men's F10 Messi TRX FG Soccer Cleat"/>
    <n v="59.990001679999999"/>
    <n v="57.194418487916671"/>
    <n v="1"/>
    <n v="7.8000001909999996"/>
    <n v="59.990001679999999"/>
    <n v="52.190001488999997"/>
    <s v="DEBIT"/>
    <x v="2"/>
  </r>
  <r>
    <n v="18793"/>
    <d v="2015-02-10T00:00:00"/>
    <x v="6"/>
    <n v="2"/>
    <d v="2015-02-12T00:00:00"/>
    <n v="1"/>
    <s v="Second Class"/>
    <s v="Other"/>
    <n v="13"/>
    <n v="8422"/>
    <n v="3"/>
    <s v="Footwear"/>
    <s v="Europe"/>
    <s v="Aylesbury"/>
    <s v="England"/>
    <m/>
    <s v="United Kingdom"/>
    <s v="Northern Europe"/>
    <n v="13"/>
    <x v="3"/>
    <n v="278"/>
    <s v="Under Armour Men's Compression EV SL Slide"/>
    <n v="44.990001679999999"/>
    <n v="31.547668386333335"/>
    <n v="1"/>
    <n v="1.7999999520000001"/>
    <n v="44.990001679999999"/>
    <n v="43.190001727999999"/>
    <s v="DEBIT"/>
    <x v="2"/>
  </r>
  <r>
    <n v="65109"/>
    <d v="2017-08-08T00:00:00"/>
    <x v="6"/>
    <n v="2"/>
    <d v="2017-08-10T00:00:00"/>
    <n v="1"/>
    <s v="Second Class"/>
    <s v="Other"/>
    <n v="9"/>
    <n v="8524"/>
    <n v="3"/>
    <s v="Footwear"/>
    <s v="Europe"/>
    <s v="Langenhagen"/>
    <s v="Lower Saxony"/>
    <m/>
    <s v="Germany"/>
    <s v="Western Europe"/>
    <n v="9"/>
    <x v="0"/>
    <n v="191"/>
    <s v="Nike Men's Free 5.0+ Running Shoe"/>
    <n v="99.989997860000003"/>
    <n v="95.114003926871064"/>
    <n v="1"/>
    <n v="4"/>
    <n v="99.989997860000003"/>
    <n v="95.989997860000003"/>
    <s v="DEBIT"/>
    <x v="2"/>
  </r>
  <r>
    <n v="15673"/>
    <d v="2015-08-17T00:00:00"/>
    <x v="3"/>
    <n v="2"/>
    <d v="2015-08-19T00:00:00"/>
    <n v="1"/>
    <s v="Second Class"/>
    <s v="Other"/>
    <n v="9"/>
    <n v="3784"/>
    <n v="3"/>
    <s v="Footwear"/>
    <s v="Europe"/>
    <s v="Birmingham"/>
    <s v="England"/>
    <m/>
    <s v="United Kingdom"/>
    <s v="Northern Europe"/>
    <n v="9"/>
    <x v="0"/>
    <n v="191"/>
    <s v="Nike Men's Free 5.0+ Running Shoe"/>
    <n v="99.989997860000003"/>
    <n v="95.114003926871064"/>
    <n v="1"/>
    <n v="5"/>
    <n v="99.989997860000003"/>
    <n v="94.989997860000003"/>
    <s v="DEBIT"/>
    <x v="2"/>
  </r>
  <r>
    <n v="18183"/>
    <d v="2015-09-23T00:00:00"/>
    <x v="4"/>
    <n v="2"/>
    <d v="2015-09-25T00:00:00"/>
    <n v="1"/>
    <s v="Second Class"/>
    <s v="Other"/>
    <n v="13"/>
    <n v="10519"/>
    <n v="3"/>
    <s v="Footwear"/>
    <s v="Europe"/>
    <s v="Amsterdam"/>
    <s v="North Holland"/>
    <m/>
    <s v="Netherlands"/>
    <s v="Western Europe"/>
    <n v="13"/>
    <x v="3"/>
    <n v="278"/>
    <s v="Under Armour Men's Compression EV SL Slide"/>
    <n v="44.990001679999999"/>
    <n v="31.547668386333335"/>
    <n v="1"/>
    <n v="3.1500000950000002"/>
    <n v="44.990001679999999"/>
    <n v="41.840001584999996"/>
    <s v="DEBIT"/>
    <x v="2"/>
  </r>
  <r>
    <n v="20234"/>
    <d v="2015-10-23T00:00:00"/>
    <x v="2"/>
    <n v="2"/>
    <d v="2015-10-27T00:00:00"/>
    <n v="1"/>
    <s v="Second Class"/>
    <s v="Other"/>
    <n v="9"/>
    <n v="7132"/>
    <n v="3"/>
    <s v="Footwear"/>
    <s v="Europe"/>
    <s v="Vienna"/>
    <s v="Vienna"/>
    <m/>
    <s v="Austria"/>
    <s v="Western Europe"/>
    <n v="9"/>
    <x v="0"/>
    <n v="191"/>
    <s v="Nike Men's Free 5.0+ Running Shoe"/>
    <n v="99.989997860000003"/>
    <n v="95.114003926871064"/>
    <n v="1"/>
    <n v="10"/>
    <n v="99.989997860000003"/>
    <n v="89.989997860000003"/>
    <s v="DEBIT"/>
    <x v="2"/>
  </r>
  <r>
    <n v="13139"/>
    <d v="2015-11-07T00:00:00"/>
    <x v="5"/>
    <n v="2"/>
    <d v="2015-11-10T00:00:00"/>
    <n v="1"/>
    <s v="Second Class"/>
    <s v="Other"/>
    <n v="9"/>
    <n v="3709"/>
    <n v="3"/>
    <s v="Footwear"/>
    <s v="Europe"/>
    <s v="Vienna"/>
    <s v="Vienna"/>
    <m/>
    <s v="Austria"/>
    <s v="Western Europe"/>
    <n v="9"/>
    <x v="0"/>
    <n v="191"/>
    <s v="Nike Men's Free 5.0+ Running Shoe"/>
    <n v="99.989997860000003"/>
    <n v="95.114003926871064"/>
    <n v="1"/>
    <n v="12"/>
    <n v="99.989997860000003"/>
    <n v="87.989997860000003"/>
    <s v="DEBIT"/>
    <x v="2"/>
  </r>
  <r>
    <n v="19590"/>
    <d v="2015-10-13T00:00:00"/>
    <x v="6"/>
    <n v="4"/>
    <d v="2015-10-19T00:00:00"/>
    <n v="1"/>
    <s v="Standard Class"/>
    <s v="Other"/>
    <n v="3"/>
    <n v="7518"/>
    <n v="2"/>
    <s v="Fitness"/>
    <s v="Europe"/>
    <s v="Montpellier"/>
    <s v="Languedoc-Roussillon-Midi-Pyrénées"/>
    <m/>
    <s v="France"/>
    <s v="Western Europe"/>
    <n v="3"/>
    <x v="15"/>
    <n v="44"/>
    <s v="adidas Men's F10 Messi TRX FG Soccer Cleat"/>
    <n v="59.990001679999999"/>
    <n v="57.194418487916671"/>
    <n v="5"/>
    <n v="15"/>
    <n v="299.9500084"/>
    <n v="284.9500084"/>
    <s v="DEBIT"/>
    <x v="2"/>
  </r>
  <r>
    <n v="43650"/>
    <d v="2016-09-29T00:00:00"/>
    <x v="1"/>
    <n v="4"/>
    <d v="2016-10-05T00:00:00"/>
    <n v="1"/>
    <s v="Standard Class"/>
    <s v="Other"/>
    <n v="11"/>
    <n v="1738"/>
    <n v="3"/>
    <s v="Footwear"/>
    <s v="Europe"/>
    <s v="Khmelnytskyi"/>
    <s v="Khmelnytskyi Oblast"/>
    <m/>
    <s v="Ukraine"/>
    <s v="Eastern Europe"/>
    <n v="11"/>
    <x v="16"/>
    <n v="235"/>
    <s v="Under Armour Hustle Storm Medium Duffle Bag"/>
    <n v="34.990001679999999"/>
    <n v="25.521801568600001"/>
    <n v="5"/>
    <n v="0"/>
    <n v="174.9500084"/>
    <n v="174.9500084"/>
    <s v="DEBIT"/>
    <x v="2"/>
  </r>
  <r>
    <n v="15202"/>
    <d v="2015-10-08T00:00:00"/>
    <x v="1"/>
    <n v="4"/>
    <d v="2015-10-14T00:00:00"/>
    <n v="0"/>
    <s v="Standard Class"/>
    <s v="Other"/>
    <n v="9"/>
    <n v="1622"/>
    <n v="3"/>
    <s v="Footwear"/>
    <s v="Europe"/>
    <s v="Vannes"/>
    <s v="Brittany"/>
    <m/>
    <s v="France"/>
    <s v="Western Europe"/>
    <n v="9"/>
    <x v="0"/>
    <n v="191"/>
    <s v="Nike Men's Free 5.0+ Running Shoe"/>
    <n v="99.989997860000003"/>
    <n v="95.114003926871064"/>
    <n v="5"/>
    <n v="5"/>
    <n v="499.94998930000003"/>
    <n v="494.94998930000003"/>
    <s v="DEBIT"/>
    <x v="2"/>
  </r>
  <r>
    <n v="15462"/>
    <d v="2015-08-14T00:00:00"/>
    <x v="2"/>
    <n v="4"/>
    <d v="2015-08-20T00:00:00"/>
    <n v="0"/>
    <s v="Standard Class"/>
    <s v="Other"/>
    <n v="13"/>
    <n v="1325"/>
    <n v="3"/>
    <s v="Footwear"/>
    <s v="Europe"/>
    <s v="Fuenlabrada"/>
    <s v="Madrid"/>
    <m/>
    <s v="Spain"/>
    <s v="Southern Europe"/>
    <n v="13"/>
    <x v="3"/>
    <n v="273"/>
    <s v="Under Armour Kids' Mercenary Slide"/>
    <n v="27.989999770000001"/>
    <n v="22.101999580000001"/>
    <n v="5"/>
    <n v="2.7999999519999998"/>
    <n v="139.94999885000001"/>
    <n v="137.14999889800001"/>
    <s v="DEBIT"/>
    <x v="2"/>
  </r>
  <r>
    <n v="15155"/>
    <d v="2015-10-08T00:00:00"/>
    <x v="1"/>
    <n v="4"/>
    <d v="2015-10-14T00:00:00"/>
    <n v="1"/>
    <s v="Standard Class"/>
    <s v="Other"/>
    <n v="9"/>
    <n v="5505"/>
    <n v="3"/>
    <s v="Footwear"/>
    <s v="Europe"/>
    <s v="Villemomble"/>
    <s v="Île-de-France"/>
    <m/>
    <s v="France"/>
    <s v="Western Europe"/>
    <n v="9"/>
    <x v="0"/>
    <n v="191"/>
    <s v="Nike Men's Free 5.0+ Running Shoe"/>
    <n v="99.989997860000003"/>
    <n v="95.114003926871064"/>
    <n v="5"/>
    <n v="10"/>
    <n v="499.94998930000003"/>
    <n v="489.94998930000003"/>
    <s v="DEBIT"/>
    <x v="2"/>
  </r>
  <r>
    <n v="64451"/>
    <d v="2017-07-29T00:00:00"/>
    <x v="5"/>
    <n v="4"/>
    <d v="2017-08-03T00:00:00"/>
    <n v="0"/>
    <s v="Standard Class"/>
    <s v="Other"/>
    <n v="9"/>
    <n v="4210"/>
    <n v="3"/>
    <s v="Footwear"/>
    <s v="Europe"/>
    <s v="Montpellier"/>
    <s v="Languedoc-Roussillon-Midi-Pyrénées"/>
    <m/>
    <s v="France"/>
    <s v="Western Europe"/>
    <n v="9"/>
    <x v="0"/>
    <n v="191"/>
    <s v="Nike Men's Free 5.0+ Running Shoe"/>
    <n v="99.989997860000003"/>
    <n v="95.114003926871064"/>
    <n v="5"/>
    <n v="15"/>
    <n v="499.94998930000003"/>
    <n v="484.94998930000003"/>
    <s v="DEBIT"/>
    <x v="2"/>
  </r>
  <r>
    <n v="67028"/>
    <d v="2017-05-09T00:00:00"/>
    <x v="6"/>
    <n v="4"/>
    <d v="2017-05-15T00:00:00"/>
    <n v="0"/>
    <s v="Standard Class"/>
    <s v="Other"/>
    <n v="9"/>
    <n v="11229"/>
    <n v="3"/>
    <s v="Footwear"/>
    <s v="Europe"/>
    <s v="Gien"/>
    <s v="Centre-Val de Loire"/>
    <m/>
    <s v="France"/>
    <s v="Western Europe"/>
    <n v="9"/>
    <x v="0"/>
    <n v="191"/>
    <s v="Nike Men's Free 5.0+ Running Shoe"/>
    <n v="99.989997860000003"/>
    <n v="95.114003926871064"/>
    <n v="5"/>
    <n v="15"/>
    <n v="499.94998930000003"/>
    <n v="484.94998930000003"/>
    <s v="DEBIT"/>
    <x v="2"/>
  </r>
  <r>
    <n v="62336"/>
    <d v="2017-06-28T00:00:00"/>
    <x v="4"/>
    <n v="4"/>
    <d v="2017-07-04T00:00:00"/>
    <n v="0"/>
    <s v="Standard Class"/>
    <s v="Other"/>
    <n v="9"/>
    <n v="9385"/>
    <n v="3"/>
    <s v="Footwear"/>
    <s v="Europe"/>
    <s v="Neuilly-sur-Seine"/>
    <s v="Île-de-France"/>
    <m/>
    <s v="France"/>
    <s v="Western Europe"/>
    <n v="9"/>
    <x v="0"/>
    <n v="191"/>
    <s v="Nike Men's Free 5.0+ Running Shoe"/>
    <n v="99.989997860000003"/>
    <n v="95.114003926871064"/>
    <n v="5"/>
    <n v="15"/>
    <n v="499.94998930000003"/>
    <n v="484.94998930000003"/>
    <s v="DEBIT"/>
    <x v="2"/>
  </r>
  <r>
    <n v="11334"/>
    <d v="2015-06-15T00:00:00"/>
    <x v="3"/>
    <n v="4"/>
    <d v="2015-06-19T00:00:00"/>
    <n v="1"/>
    <s v="Standard Class"/>
    <s v="Other"/>
    <n v="13"/>
    <n v="900"/>
    <n v="3"/>
    <s v="Footwear"/>
    <s v="Europe"/>
    <s v="Viersen"/>
    <s v="North Rhine-Westphalia"/>
    <m/>
    <s v="Germany"/>
    <s v="Western Europe"/>
    <n v="13"/>
    <x v="3"/>
    <n v="282"/>
    <s v="Under Armour Women's Ignite PIP VI Slide"/>
    <n v="31.989999770000001"/>
    <n v="27.763856872771434"/>
    <n v="5"/>
    <n v="4.8000001909999996"/>
    <n v="159.94999885000001"/>
    <n v="155.149998659"/>
    <s v="DEBIT"/>
    <x v="2"/>
  </r>
  <r>
    <n v="62885"/>
    <d v="2017-06-07T00:00:00"/>
    <x v="4"/>
    <n v="4"/>
    <d v="2017-06-13T00:00:00"/>
    <n v="1"/>
    <s v="Standard Class"/>
    <s v="Other"/>
    <n v="9"/>
    <n v="6217"/>
    <n v="3"/>
    <s v="Footwear"/>
    <s v="Europe"/>
    <s v="Verona"/>
    <s v="Veneto"/>
    <m/>
    <s v="Italy"/>
    <s v="Southern Europe"/>
    <n v="9"/>
    <x v="0"/>
    <n v="191"/>
    <s v="Nike Men's Free 5.0+ Running Shoe"/>
    <n v="99.989997860000003"/>
    <n v="95.114003926871064"/>
    <n v="5"/>
    <n v="20"/>
    <n v="499.94998930000003"/>
    <n v="479.94998930000003"/>
    <s v="DEBIT"/>
    <x v="2"/>
  </r>
  <r>
    <n v="66998"/>
    <d v="2017-05-09T00:00:00"/>
    <x v="6"/>
    <n v="4"/>
    <d v="2017-05-15T00:00:00"/>
    <n v="0"/>
    <s v="Standard Class"/>
    <s v="Other"/>
    <n v="9"/>
    <n v="9466"/>
    <n v="3"/>
    <s v="Footwear"/>
    <s v="Europe"/>
    <s v="Fano"/>
    <s v="Marche"/>
    <m/>
    <s v="Italy"/>
    <s v="Southern Europe"/>
    <n v="9"/>
    <x v="0"/>
    <n v="191"/>
    <s v="Nike Men's Free 5.0+ Running Shoe"/>
    <n v="99.989997860000003"/>
    <n v="95.114003926871064"/>
    <n v="5"/>
    <n v="20"/>
    <n v="499.94998930000003"/>
    <n v="479.94998930000003"/>
    <s v="DEBIT"/>
    <x v="2"/>
  </r>
  <r>
    <n v="47002"/>
    <d v="2016-11-17T00:00:00"/>
    <x v="1"/>
    <n v="4"/>
    <d v="2016-11-23T00:00:00"/>
    <n v="0"/>
    <s v="Standard Class"/>
    <s v="Other"/>
    <n v="9"/>
    <n v="4596"/>
    <n v="3"/>
    <s v="Footwear"/>
    <s v="Europe"/>
    <s v="Gdynia"/>
    <s v="Pomerania"/>
    <m/>
    <s v="Poland"/>
    <s v="Eastern Europe"/>
    <n v="9"/>
    <x v="0"/>
    <n v="191"/>
    <s v="Nike Men's Free 5.0+ Running Shoe"/>
    <n v="99.989997860000003"/>
    <n v="95.114003926871064"/>
    <n v="5"/>
    <n v="25"/>
    <n v="499.94998930000003"/>
    <n v="474.94998930000003"/>
    <s v="DEBIT"/>
    <x v="2"/>
  </r>
  <r>
    <n v="63445"/>
    <d v="2017-07-15T00:00:00"/>
    <x v="5"/>
    <n v="4"/>
    <d v="2017-07-20T00:00:00"/>
    <n v="1"/>
    <s v="Standard Class"/>
    <s v="Other"/>
    <n v="9"/>
    <n v="5206"/>
    <n v="3"/>
    <s v="Footwear"/>
    <s v="Europe"/>
    <s v="Talavera de la Reina"/>
    <s v="Castilla-La Mancha"/>
    <m/>
    <s v="Spain"/>
    <s v="Southern Europe"/>
    <n v="9"/>
    <x v="0"/>
    <n v="191"/>
    <s v="Nike Men's Free 5.0+ Running Shoe"/>
    <n v="99.989997860000003"/>
    <n v="95.114003926871064"/>
    <n v="5"/>
    <n v="25"/>
    <n v="499.94998930000003"/>
    <n v="474.94998930000003"/>
    <s v="DEBIT"/>
    <x v="2"/>
  </r>
  <r>
    <n v="67566"/>
    <d v="2017-09-13T00:00:00"/>
    <x v="4"/>
    <n v="4"/>
    <d v="2017-09-19T00:00:00"/>
    <n v="0"/>
    <s v="Standard Class"/>
    <s v="Other"/>
    <n v="9"/>
    <n v="2823"/>
    <n v="3"/>
    <s v="Footwear"/>
    <s v="Europe"/>
    <s v="Montreuil"/>
    <s v="Île-de-France"/>
    <m/>
    <s v="France"/>
    <s v="Western Europe"/>
    <n v="9"/>
    <x v="0"/>
    <n v="191"/>
    <s v="Nike Men's Free 5.0+ Running Shoe"/>
    <n v="99.989997860000003"/>
    <n v="95.114003926871064"/>
    <n v="5"/>
    <n v="25"/>
    <n v="499.94998930000003"/>
    <n v="474.94998930000003"/>
    <s v="DEBIT"/>
    <x v="2"/>
  </r>
  <r>
    <n v="18884"/>
    <d v="2015-03-10T00:00:00"/>
    <x v="6"/>
    <n v="4"/>
    <d v="2015-03-16T00:00:00"/>
    <n v="1"/>
    <s v="Standard Class"/>
    <s v="Other"/>
    <n v="11"/>
    <n v="10408"/>
    <n v="3"/>
    <s v="Footwear"/>
    <s v="Europe"/>
    <s v="Marseille"/>
    <s v="Provence-Alpes-Côte d'Azur"/>
    <m/>
    <s v="France"/>
    <s v="Western Europe"/>
    <n v="11"/>
    <x v="16"/>
    <n v="235"/>
    <s v="Under Armour Hustle Storm Medium Duffle Bag"/>
    <n v="34.990001679999999"/>
    <n v="25.521801568600001"/>
    <n v="5"/>
    <n v="8.75"/>
    <n v="174.9500084"/>
    <n v="166.2000084"/>
    <s v="DEBIT"/>
    <x v="2"/>
  </r>
  <r>
    <n v="18845"/>
    <d v="2015-03-10T00:00:00"/>
    <x v="6"/>
    <n v="4"/>
    <d v="2015-03-16T00:00:00"/>
    <n v="1"/>
    <s v="Standard Class"/>
    <s v="Other"/>
    <n v="11"/>
    <n v="11011"/>
    <n v="3"/>
    <s v="Footwear"/>
    <s v="Europe"/>
    <s v="Lisbon"/>
    <s v="Lisbon"/>
    <m/>
    <s v="Portugal"/>
    <s v="Southern Europe"/>
    <n v="11"/>
    <x v="16"/>
    <n v="235"/>
    <s v="Under Armour Hustle Storm Medium Duffle Bag"/>
    <n v="34.990001679999999"/>
    <n v="25.521801568600001"/>
    <n v="5"/>
    <n v="9.6199998860000004"/>
    <n v="174.9500084"/>
    <n v="165.33000851400001"/>
    <s v="DEBIT"/>
    <x v="2"/>
  </r>
  <r>
    <n v="66854"/>
    <d v="2017-02-09T00:00:00"/>
    <x v="1"/>
    <n v="4"/>
    <d v="2017-02-15T00:00:00"/>
    <n v="1"/>
    <s v="Standard Class"/>
    <s v="Other"/>
    <n v="16"/>
    <n v="40"/>
    <n v="3"/>
    <s v="Footwear"/>
    <s v="Europe"/>
    <s v="Wolverhampton"/>
    <s v="England"/>
    <m/>
    <s v="United Kingdom"/>
    <s v="Northern Europe"/>
    <n v="16"/>
    <x v="22"/>
    <n v="359"/>
    <s v="Nike Men's Free TR 5.0 TB Training Shoe"/>
    <n v="99.989997860000003"/>
    <n v="65.117997740000007"/>
    <n v="5"/>
    <n v="35"/>
    <n v="499.94998930000003"/>
    <n v="464.94998930000003"/>
    <s v="DEBIT"/>
    <x v="2"/>
  </r>
  <r>
    <n v="46955"/>
    <d v="2016-11-16T00:00:00"/>
    <x v="4"/>
    <n v="4"/>
    <d v="2016-11-22T00:00:00"/>
    <n v="1"/>
    <s v="Standard Class"/>
    <s v="Other"/>
    <n v="9"/>
    <n v="11636"/>
    <n v="3"/>
    <s v="Footwear"/>
    <s v="Europe"/>
    <s v="Satu Mare"/>
    <s v="Satu Mare"/>
    <m/>
    <s v="Romania"/>
    <s v="Eastern Europe"/>
    <n v="9"/>
    <x v="0"/>
    <n v="191"/>
    <s v="Nike Men's Free 5.0+ Running Shoe"/>
    <n v="99.989997860000003"/>
    <n v="95.114003926871064"/>
    <n v="5"/>
    <n v="45"/>
    <n v="499.94998930000003"/>
    <n v="454.94998930000003"/>
    <s v="DEBIT"/>
    <x v="2"/>
  </r>
  <r>
    <n v="13890"/>
    <d v="2015-07-22T00:00:00"/>
    <x v="4"/>
    <n v="2"/>
    <d v="2015-07-24T00:00:00"/>
    <n v="1"/>
    <s v="Second Class"/>
    <s v="Other"/>
    <n v="9"/>
    <n v="9120"/>
    <n v="3"/>
    <s v="Footwear"/>
    <s v="Europe"/>
    <s v="Wiesbaden"/>
    <s v="Hesse"/>
    <m/>
    <s v="Germany"/>
    <s v="Western Europe"/>
    <n v="9"/>
    <x v="0"/>
    <n v="191"/>
    <s v="Nike Men's Free 5.0+ Running Shoe"/>
    <n v="99.989997860000003"/>
    <n v="95.114003926871064"/>
    <n v="4"/>
    <n v="4"/>
    <n v="399.95999144000001"/>
    <n v="395.95999144000001"/>
    <s v="CASH"/>
    <x v="0"/>
  </r>
  <r>
    <n v="17071"/>
    <d v="2015-07-09T00:00:00"/>
    <x v="1"/>
    <n v="2"/>
    <d v="2015-07-13T00:00:00"/>
    <n v="0"/>
    <s v="Second Class"/>
    <s v="Other"/>
    <n v="13"/>
    <n v="12221"/>
    <n v="3"/>
    <s v="Footwear"/>
    <s v="Europe"/>
    <s v="Montpellier"/>
    <s v="Languedoc-Roussillon-Midi-Pyrénées"/>
    <m/>
    <s v="France"/>
    <s v="Western Europe"/>
    <n v="13"/>
    <x v="3"/>
    <n v="276"/>
    <s v="Under Armour Women's Ignite Slide"/>
    <n v="31.989999770000001"/>
    <n v="27.113333001333334"/>
    <n v="4"/>
    <n v="1.2799999710000001"/>
    <n v="127.95999908"/>
    <n v="126.67999910900001"/>
    <s v="CASH"/>
    <x v="1"/>
  </r>
  <r>
    <n v="11321"/>
    <d v="2015-06-15T00:00:00"/>
    <x v="3"/>
    <n v="2"/>
    <d v="2015-06-17T00:00:00"/>
    <n v="0"/>
    <s v="Second Class"/>
    <s v="Other"/>
    <n v="9"/>
    <n v="9415"/>
    <n v="3"/>
    <s v="Footwear"/>
    <s v="Europe"/>
    <s v="Munich"/>
    <s v="Bavaria"/>
    <m/>
    <s v="Germany"/>
    <s v="Western Europe"/>
    <n v="9"/>
    <x v="0"/>
    <n v="191"/>
    <s v="Nike Men's Free 5.0+ Running Shoe"/>
    <n v="99.989997860000003"/>
    <n v="95.114003926871064"/>
    <n v="4"/>
    <n v="8"/>
    <n v="399.95999144000001"/>
    <n v="391.95999144000001"/>
    <s v="CASH"/>
    <x v="0"/>
  </r>
  <r>
    <n v="64813"/>
    <d v="2017-04-08T00:00:00"/>
    <x v="5"/>
    <n v="2"/>
    <d v="2017-04-11T00:00:00"/>
    <n v="1"/>
    <s v="Second Class"/>
    <s v="Other"/>
    <n v="17"/>
    <n v="10018"/>
    <n v="4"/>
    <s v="Apparel"/>
    <s v="Europe"/>
    <s v="Portsmouth"/>
    <s v="England"/>
    <m/>
    <s v="United Kingdom"/>
    <s v="Northern Europe"/>
    <n v="17"/>
    <x v="5"/>
    <n v="365"/>
    <s v="Perfect Fitness Perfect Rip Deck"/>
    <n v="59.990001679999999"/>
    <n v="54.488929209402009"/>
    <n v="4"/>
    <n v="12"/>
    <n v="239.96000672"/>
    <n v="227.96000672"/>
    <s v="CASH"/>
    <x v="0"/>
  </r>
  <r>
    <n v="17162"/>
    <d v="2015-08-09T00:00:00"/>
    <x v="0"/>
    <n v="2"/>
    <d v="2015-08-11T00:00:00"/>
    <n v="1"/>
    <s v="Second Class"/>
    <s v="Other"/>
    <n v="17"/>
    <n v="54"/>
    <n v="4"/>
    <s v="Apparel"/>
    <s v="Europe"/>
    <s v="Eastbourne"/>
    <s v="England"/>
    <m/>
    <s v="United Kingdom"/>
    <s v="Northern Europe"/>
    <n v="17"/>
    <x v="5"/>
    <n v="365"/>
    <s v="Perfect Fitness Perfect Rip Deck"/>
    <n v="59.990001679999999"/>
    <n v="54.488929209402009"/>
    <n v="4"/>
    <n v="38.38999939"/>
    <n v="239.96000672"/>
    <n v="201.57000733000001"/>
    <s v="CASH"/>
    <x v="0"/>
  </r>
  <r>
    <n v="12827"/>
    <d v="2015-07-07T00:00:00"/>
    <x v="6"/>
    <n v="2"/>
    <d v="2015-07-09T00:00:00"/>
    <n v="1"/>
    <s v="Second Class"/>
    <s v="Other"/>
    <n v="17"/>
    <n v="542"/>
    <n v="4"/>
    <s v="Apparel"/>
    <s v="Europe"/>
    <s v="Dortmund"/>
    <s v="North Rhine-Westphalia"/>
    <m/>
    <s v="Germany"/>
    <s v="Western Europe"/>
    <n v="17"/>
    <x v="5"/>
    <n v="365"/>
    <s v="Perfect Fitness Perfect Rip Deck"/>
    <n v="59.990001679999999"/>
    <n v="54.488929209402009"/>
    <n v="4"/>
    <n v="38.38999939"/>
    <n v="239.96000672"/>
    <n v="201.57000733000001"/>
    <s v="CASH"/>
    <x v="0"/>
  </r>
  <r>
    <n v="11936"/>
    <d v="2015-06-24T00:00:00"/>
    <x v="4"/>
    <n v="2"/>
    <d v="2015-06-26T00:00:00"/>
    <n v="0"/>
    <s v="Second Class"/>
    <s v="Other"/>
    <n v="24"/>
    <n v="724"/>
    <n v="5"/>
    <s v="Golf"/>
    <s v="Europe"/>
    <s v="Bobigny"/>
    <s v="Île-de-France"/>
    <m/>
    <s v="France"/>
    <s v="Western Europe"/>
    <n v="24"/>
    <x v="7"/>
    <n v="502"/>
    <s v="Nike Men's Dri-FIT Victory Golf Polo"/>
    <n v="50"/>
    <n v="43.678035218757444"/>
    <n v="4"/>
    <n v="0"/>
    <n v="200"/>
    <n v="200"/>
    <s v="CASH"/>
    <x v="1"/>
  </r>
  <r>
    <n v="68337"/>
    <d v="2017-09-24T00:00:00"/>
    <x v="0"/>
    <n v="2"/>
    <d v="2017-09-26T00:00:00"/>
    <n v="1"/>
    <s v="Second Class"/>
    <s v="Other"/>
    <n v="29"/>
    <n v="8897"/>
    <n v="5"/>
    <s v="Golf"/>
    <s v="Europe"/>
    <s v="Lille"/>
    <s v="Nord-Pas-de-Calais-Picardie"/>
    <m/>
    <s v="France"/>
    <s v="Western Europe"/>
    <n v="29"/>
    <x v="1"/>
    <n v="627"/>
    <s v="Under Armour Girls' Toddler Spine Surge Runni"/>
    <n v="39.990001679999999"/>
    <n v="34.198098313835338"/>
    <n v="4"/>
    <n v="3.2000000480000002"/>
    <n v="159.96000672"/>
    <n v="156.760006672"/>
    <s v="CASH"/>
    <x v="1"/>
  </r>
  <r>
    <n v="45746"/>
    <d v="2016-10-29T00:00:00"/>
    <x v="5"/>
    <n v="2"/>
    <d v="2016-11-01T00:00:00"/>
    <n v="0"/>
    <s v="Second Class"/>
    <s v="Other"/>
    <n v="24"/>
    <n v="7112"/>
    <n v="5"/>
    <s v="Golf"/>
    <s v="Europe"/>
    <s v="Giurgiu"/>
    <s v="Giurgiu"/>
    <m/>
    <s v="Romania"/>
    <s v="Eastern Europe"/>
    <n v="24"/>
    <x v="7"/>
    <n v="502"/>
    <s v="Nike Men's Dri-FIT Victory Golf Polo"/>
    <n v="50"/>
    <n v="43.678035218757444"/>
    <n v="4"/>
    <n v="10"/>
    <n v="200"/>
    <n v="190"/>
    <s v="CASH"/>
    <x v="1"/>
  </r>
  <r>
    <n v="64813"/>
    <d v="2017-04-08T00:00:00"/>
    <x v="5"/>
    <n v="2"/>
    <d v="2017-04-11T00:00:00"/>
    <n v="1"/>
    <s v="Second Class"/>
    <s v="Other"/>
    <n v="24"/>
    <n v="10018"/>
    <n v="5"/>
    <s v="Golf"/>
    <s v="Europe"/>
    <s v="Portsmouth"/>
    <s v="England"/>
    <m/>
    <s v="United Kingdom"/>
    <s v="Northern Europe"/>
    <n v="24"/>
    <x v="7"/>
    <n v="502"/>
    <s v="Nike Men's Dri-FIT Victory Golf Polo"/>
    <n v="50"/>
    <n v="43.678035218757444"/>
    <n v="4"/>
    <n v="11"/>
    <n v="200"/>
    <n v="189"/>
    <s v="CASH"/>
    <x v="1"/>
  </r>
  <r>
    <n v="13736"/>
    <d v="2015-07-20T00:00:00"/>
    <x v="3"/>
    <n v="2"/>
    <d v="2015-07-22T00:00:00"/>
    <n v="0"/>
    <s v="Second Class"/>
    <s v="Other"/>
    <n v="24"/>
    <n v="1086"/>
    <n v="5"/>
    <s v="Golf"/>
    <s v="Europe"/>
    <s v="Tamworth"/>
    <s v="England"/>
    <m/>
    <s v="United Kingdom"/>
    <s v="Northern Europe"/>
    <n v="24"/>
    <x v="7"/>
    <n v="502"/>
    <s v="Nike Men's Dri-FIT Victory Golf Polo"/>
    <n v="50"/>
    <n v="43.678035218757444"/>
    <n v="4"/>
    <n v="14"/>
    <n v="200"/>
    <n v="186"/>
    <s v="CASH"/>
    <x v="1"/>
  </r>
  <r>
    <n v="49622"/>
    <d v="2016-12-25T00:00:00"/>
    <x v="0"/>
    <n v="2"/>
    <d v="2016-12-27T00:00:00"/>
    <n v="1"/>
    <s v="Second Class"/>
    <s v="Other"/>
    <n v="29"/>
    <n v="7112"/>
    <n v="5"/>
    <s v="Golf"/>
    <s v="Europe"/>
    <s v="Lviv"/>
    <s v="Lviv"/>
    <m/>
    <s v="Ukraine"/>
    <s v="Eastern Europe"/>
    <n v="29"/>
    <x v="1"/>
    <n v="627"/>
    <s v="Under Armour Girls' Toddler Spine Surge Runni"/>
    <n v="39.990001679999999"/>
    <n v="34.198098313835338"/>
    <n v="4"/>
    <n v="14.399999619999999"/>
    <n v="159.96000672"/>
    <n v="145.56000710000001"/>
    <s v="CASH"/>
    <x v="1"/>
  </r>
  <r>
    <n v="19444"/>
    <d v="2015-11-10T00:00:00"/>
    <x v="6"/>
    <n v="2"/>
    <d v="2015-11-12T00:00:00"/>
    <n v="1"/>
    <s v="Second Class"/>
    <s v="Other"/>
    <n v="24"/>
    <n v="2916"/>
    <n v="5"/>
    <s v="Golf"/>
    <s v="Europe"/>
    <s v="London"/>
    <s v="England"/>
    <m/>
    <s v="United Kingdom"/>
    <s v="Northern Europe"/>
    <n v="24"/>
    <x v="7"/>
    <n v="502"/>
    <s v="Nike Men's Dri-FIT Victory Golf Polo"/>
    <n v="50"/>
    <n v="43.678035218757444"/>
    <n v="4"/>
    <n v="20"/>
    <n v="200"/>
    <n v="180"/>
    <s v="CASH"/>
    <x v="1"/>
  </r>
  <r>
    <n v="63936"/>
    <d v="2017-07-22T00:00:00"/>
    <x v="5"/>
    <n v="2"/>
    <d v="2017-07-25T00:00:00"/>
    <n v="0"/>
    <s v="Second Class"/>
    <s v="Other"/>
    <n v="29"/>
    <n v="11329"/>
    <n v="5"/>
    <s v="Golf"/>
    <s v="Europe"/>
    <s v="Drancy"/>
    <s v="Île-de-France"/>
    <m/>
    <s v="France"/>
    <s v="Western Europe"/>
    <n v="29"/>
    <x v="1"/>
    <n v="627"/>
    <s v="Under Armour Girls' Toddler Spine Surge Runni"/>
    <n v="39.990001679999999"/>
    <n v="34.198098313835338"/>
    <n v="4"/>
    <n v="31.989999770000001"/>
    <n v="159.96000672"/>
    <n v="127.97000695"/>
    <s v="CASH"/>
    <x v="1"/>
  </r>
  <r>
    <n v="49622"/>
    <d v="2016-12-25T00:00:00"/>
    <x v="0"/>
    <n v="2"/>
    <d v="2016-12-27T00:00:00"/>
    <n v="1"/>
    <s v="Second Class"/>
    <s v="Other"/>
    <n v="40"/>
    <n v="7112"/>
    <n v="6"/>
    <s v="Outdoors"/>
    <s v="Europe"/>
    <s v="Lviv"/>
    <s v="Lviv"/>
    <m/>
    <s v="Ukraine"/>
    <s v="Eastern Europe"/>
    <n v="40"/>
    <x v="8"/>
    <n v="893"/>
    <s v="Team Golf Pittsburgh Steelers Putter Grip"/>
    <n v="24.989999770000001"/>
    <n v="19.858499913833334"/>
    <n v="4"/>
    <n v="14.989999770000001"/>
    <n v="99.959999080000003"/>
    <n v="84.969999310000006"/>
    <s v="CASH"/>
    <x v="1"/>
  </r>
  <r>
    <n v="17719"/>
    <d v="2015-09-16T00:00:00"/>
    <x v="4"/>
    <n v="2"/>
    <d v="2015-09-18T00:00:00"/>
    <n v="1"/>
    <s v="Second Class"/>
    <s v="Other"/>
    <n v="9"/>
    <n v="2439"/>
    <n v="3"/>
    <s v="Footwear"/>
    <s v="Europe"/>
    <s v="Messina"/>
    <s v="Sicily"/>
    <m/>
    <s v="Italy"/>
    <s v="Southern Europe"/>
    <n v="9"/>
    <x v="0"/>
    <n v="191"/>
    <s v="Nike Men's Free 5.0+ Running Shoe"/>
    <n v="99.989997860000003"/>
    <n v="95.114003926871064"/>
    <n v="5"/>
    <n v="0"/>
    <n v="499.94998930000003"/>
    <n v="499.94998930000003"/>
    <s v="CASH"/>
    <x v="0"/>
  </r>
  <r>
    <n v="15766"/>
    <d v="2015-08-19T00:00:00"/>
    <x v="4"/>
    <n v="2"/>
    <d v="2015-08-21T00:00:00"/>
    <n v="0"/>
    <s v="Second Class"/>
    <s v="Other"/>
    <n v="9"/>
    <n v="6416"/>
    <n v="3"/>
    <s v="Footwear"/>
    <s v="Europe"/>
    <s v="Brindisi"/>
    <s v="Apulia"/>
    <m/>
    <s v="Italy"/>
    <s v="Southern Europe"/>
    <n v="9"/>
    <x v="0"/>
    <n v="191"/>
    <s v="Nike Men's Free 5.0+ Running Shoe"/>
    <n v="99.989997860000003"/>
    <n v="95.114003926871064"/>
    <n v="5"/>
    <n v="59.990001679999999"/>
    <n v="499.94998930000003"/>
    <n v="439.95998762000005"/>
    <s v="CASH"/>
    <x v="0"/>
  </r>
  <r>
    <n v="12179"/>
    <d v="2015-06-27T00:00:00"/>
    <x v="5"/>
    <n v="2"/>
    <d v="2015-06-30T00:00:00"/>
    <n v="1"/>
    <s v="Second Class"/>
    <s v="Other"/>
    <n v="17"/>
    <n v="6310"/>
    <n v="4"/>
    <s v="Apparel"/>
    <s v="Europe"/>
    <s v="Hamburg"/>
    <s v="Hamburg"/>
    <m/>
    <s v="Germany"/>
    <s v="Western Europe"/>
    <n v="17"/>
    <x v="5"/>
    <n v="365"/>
    <s v="Perfect Fitness Perfect Rip Deck"/>
    <n v="59.990001679999999"/>
    <n v="54.488929209402009"/>
    <n v="5"/>
    <n v="9"/>
    <n v="299.9500084"/>
    <n v="290.9500084"/>
    <s v="CASH"/>
    <x v="0"/>
  </r>
  <r>
    <n v="66275"/>
    <d v="2017-08-25T00:00:00"/>
    <x v="2"/>
    <n v="2"/>
    <d v="2017-08-29T00:00:00"/>
    <n v="1"/>
    <s v="Second Class"/>
    <s v="Other"/>
    <n v="17"/>
    <n v="9029"/>
    <n v="4"/>
    <s v="Apparel"/>
    <s v="Europe"/>
    <s v="The Hague"/>
    <s v="South Holland"/>
    <m/>
    <s v="Netherlands"/>
    <s v="Western Europe"/>
    <n v="17"/>
    <x v="5"/>
    <n v="365"/>
    <s v="Perfect Fitness Perfect Rip Deck"/>
    <n v="59.990001679999999"/>
    <n v="54.488929209402009"/>
    <n v="5"/>
    <n v="50.990001679999999"/>
    <n v="299.9500084"/>
    <n v="248.96000672"/>
    <s v="CASH"/>
    <x v="0"/>
  </r>
  <r>
    <n v="13140"/>
    <d v="2015-11-07T00:00:00"/>
    <x v="5"/>
    <n v="2"/>
    <d v="2015-11-10T00:00:00"/>
    <n v="1"/>
    <s v="Second Class"/>
    <s v="Other"/>
    <n v="17"/>
    <n v="295"/>
    <n v="4"/>
    <s v="Apparel"/>
    <s v="Europe"/>
    <s v="Vienna"/>
    <s v="Vienna"/>
    <m/>
    <s v="Austria"/>
    <s v="Western Europe"/>
    <n v="17"/>
    <x v="5"/>
    <n v="365"/>
    <s v="Perfect Fitness Perfect Rip Deck"/>
    <n v="59.990001679999999"/>
    <n v="54.488929209402009"/>
    <n v="5"/>
    <n v="50.990001679999999"/>
    <n v="299.9500084"/>
    <n v="248.96000672"/>
    <s v="CASH"/>
    <x v="0"/>
  </r>
  <r>
    <n v="16444"/>
    <d v="2015-08-29T00:00:00"/>
    <x v="5"/>
    <n v="2"/>
    <d v="2015-09-01T00:00:00"/>
    <n v="1"/>
    <s v="Second Class"/>
    <s v="Other"/>
    <n v="17"/>
    <n v="9011"/>
    <n v="4"/>
    <s v="Apparel"/>
    <s v="Europe"/>
    <s v="Duisburg"/>
    <s v="North Rhine-Westphalia"/>
    <m/>
    <s v="Germany"/>
    <s v="Western Europe"/>
    <n v="17"/>
    <x v="5"/>
    <n v="365"/>
    <s v="Perfect Fitness Perfect Rip Deck"/>
    <n v="59.990001679999999"/>
    <n v="54.488929209402009"/>
    <n v="5"/>
    <n v="53.990001679999999"/>
    <n v="299.9500084"/>
    <n v="245.96000672"/>
    <s v="CASH"/>
    <x v="0"/>
  </r>
  <r>
    <n v="15766"/>
    <d v="2015-08-19T00:00:00"/>
    <x v="4"/>
    <n v="2"/>
    <d v="2015-08-21T00:00:00"/>
    <n v="0"/>
    <s v="Second Class"/>
    <s v="Other"/>
    <n v="26"/>
    <n v="6416"/>
    <n v="5"/>
    <s v="Golf"/>
    <s v="Europe"/>
    <s v="Brindisi"/>
    <s v="Apulia"/>
    <m/>
    <s v="Italy"/>
    <s v="Southern Europe"/>
    <n v="26"/>
    <x v="9"/>
    <n v="572"/>
    <s v="TYR Boys' Team Digi Jammer"/>
    <n v="39.990001679999999"/>
    <n v="30.892751576250003"/>
    <n v="5"/>
    <n v="4"/>
    <n v="199.9500084"/>
    <n v="195.9500084"/>
    <s v="CASH"/>
    <x v="1"/>
  </r>
  <r>
    <n v="65030"/>
    <d v="2017-07-08T00:00:00"/>
    <x v="5"/>
    <n v="2"/>
    <d v="2017-07-11T00:00:00"/>
    <n v="1"/>
    <s v="Second Class"/>
    <s v="Other"/>
    <n v="24"/>
    <n v="3570"/>
    <n v="5"/>
    <s v="Golf"/>
    <s v="Europe"/>
    <s v="Nantes"/>
    <s v="Pays de la Loire"/>
    <m/>
    <s v="France"/>
    <s v="Western Europe"/>
    <n v="24"/>
    <x v="7"/>
    <n v="502"/>
    <s v="Nike Men's Dri-FIT Victory Golf Polo"/>
    <n v="50"/>
    <n v="43.678035218757444"/>
    <n v="5"/>
    <n v="22.5"/>
    <n v="250"/>
    <n v="227.5"/>
    <s v="CASH"/>
    <x v="0"/>
  </r>
  <r>
    <n v="14454"/>
    <d v="2015-07-30T00:00:00"/>
    <x v="1"/>
    <n v="2"/>
    <d v="2015-08-03T00:00:00"/>
    <n v="1"/>
    <s v="Second Class"/>
    <s v="Other"/>
    <n v="24"/>
    <n v="1577"/>
    <n v="5"/>
    <s v="Golf"/>
    <s v="Europe"/>
    <s v="Halifax"/>
    <s v="England"/>
    <m/>
    <s v="United Kingdom"/>
    <s v="Northern Europe"/>
    <n v="24"/>
    <x v="7"/>
    <n v="502"/>
    <s v="Nike Men's Dri-FIT Victory Golf Polo"/>
    <n v="50"/>
    <n v="43.678035218757444"/>
    <n v="5"/>
    <n v="25"/>
    <n v="250"/>
    <n v="225"/>
    <s v="CASH"/>
    <x v="0"/>
  </r>
  <r>
    <n v="13736"/>
    <d v="2015-07-20T00:00:00"/>
    <x v="3"/>
    <n v="2"/>
    <d v="2015-07-22T00:00:00"/>
    <n v="0"/>
    <s v="Second Class"/>
    <s v="Other"/>
    <n v="24"/>
    <n v="1086"/>
    <n v="5"/>
    <s v="Golf"/>
    <s v="Europe"/>
    <s v="Tamworth"/>
    <s v="England"/>
    <m/>
    <s v="United Kingdom"/>
    <s v="Northern Europe"/>
    <n v="24"/>
    <x v="7"/>
    <n v="502"/>
    <s v="Nike Men's Dri-FIT Victory Golf Polo"/>
    <n v="50"/>
    <n v="43.678035218757444"/>
    <n v="5"/>
    <n v="25"/>
    <n v="250"/>
    <n v="225"/>
    <s v="CASH"/>
    <x v="0"/>
  </r>
  <r>
    <n v="67979"/>
    <d v="2017-09-19T00:00:00"/>
    <x v="6"/>
    <n v="2"/>
    <d v="2017-09-21T00:00:00"/>
    <n v="1"/>
    <s v="Second Class"/>
    <s v="Other"/>
    <n v="29"/>
    <n v="1568"/>
    <n v="5"/>
    <s v="Golf"/>
    <s v="Europe"/>
    <s v="La Rochelle"/>
    <s v="Aquitaine-Limousin-Poitou-Charentes"/>
    <m/>
    <s v="France"/>
    <s v="Western Europe"/>
    <n v="29"/>
    <x v="1"/>
    <n v="627"/>
    <s v="Under Armour Girls' Toddler Spine Surge Runni"/>
    <n v="39.990001679999999"/>
    <n v="34.198098313835338"/>
    <n v="5"/>
    <n v="20"/>
    <n v="199.9500084"/>
    <n v="179.9500084"/>
    <s v="CASH"/>
    <x v="1"/>
  </r>
  <r>
    <n v="65030"/>
    <d v="2017-07-08T00:00:00"/>
    <x v="5"/>
    <n v="2"/>
    <d v="2017-07-11T00:00:00"/>
    <n v="1"/>
    <s v="Second Class"/>
    <s v="Other"/>
    <n v="24"/>
    <n v="3570"/>
    <n v="5"/>
    <s v="Golf"/>
    <s v="Europe"/>
    <s v="Nantes"/>
    <s v="Pays de la Loire"/>
    <m/>
    <s v="France"/>
    <s v="Western Europe"/>
    <n v="24"/>
    <x v="7"/>
    <n v="502"/>
    <s v="Nike Men's Dri-FIT Victory Golf Polo"/>
    <n v="50"/>
    <n v="43.678035218757444"/>
    <n v="5"/>
    <n v="25"/>
    <n v="250"/>
    <n v="225"/>
    <s v="CASH"/>
    <x v="0"/>
  </r>
  <r>
    <n v="66275"/>
    <d v="2017-08-25T00:00:00"/>
    <x v="2"/>
    <n v="2"/>
    <d v="2017-08-29T00:00:00"/>
    <n v="1"/>
    <s v="Second Class"/>
    <s v="Other"/>
    <n v="24"/>
    <n v="9029"/>
    <n v="5"/>
    <s v="Golf"/>
    <s v="Europe"/>
    <s v="The Hague"/>
    <s v="South Holland"/>
    <m/>
    <s v="Netherlands"/>
    <s v="Western Europe"/>
    <n v="24"/>
    <x v="7"/>
    <n v="502"/>
    <s v="Nike Men's Dri-FIT Victory Golf Polo"/>
    <n v="50"/>
    <n v="43.678035218757444"/>
    <n v="5"/>
    <n v="37.5"/>
    <n v="250"/>
    <n v="212.5"/>
    <s v="CASH"/>
    <x v="0"/>
  </r>
  <r>
    <n v="65264"/>
    <d v="2017-10-08T00:00:00"/>
    <x v="0"/>
    <n v="2"/>
    <d v="2017-10-10T00:00:00"/>
    <n v="1"/>
    <s v="Second Class"/>
    <s v="Other"/>
    <n v="24"/>
    <n v="9047"/>
    <n v="5"/>
    <s v="Golf"/>
    <s v="Europe"/>
    <s v="Ratingen"/>
    <s v="North Rhine-Westphalia"/>
    <m/>
    <s v="Germany"/>
    <s v="Western Europe"/>
    <n v="24"/>
    <x v="7"/>
    <n v="502"/>
    <s v="Nike Men's Dri-FIT Victory Golf Polo"/>
    <n v="50"/>
    <n v="43.678035218757444"/>
    <n v="5"/>
    <n v="37.5"/>
    <n v="250"/>
    <n v="212.5"/>
    <s v="CASH"/>
    <x v="0"/>
  </r>
  <r>
    <n v="11936"/>
    <d v="2015-06-24T00:00:00"/>
    <x v="4"/>
    <n v="2"/>
    <d v="2015-06-26T00:00:00"/>
    <n v="0"/>
    <s v="Second Class"/>
    <s v="Other"/>
    <n v="26"/>
    <n v="724"/>
    <n v="5"/>
    <s v="Golf"/>
    <s v="Europe"/>
    <s v="Bobigny"/>
    <s v="Île-de-France"/>
    <m/>
    <s v="France"/>
    <s v="Western Europe"/>
    <n v="26"/>
    <x v="9"/>
    <n v="565"/>
    <s v="adidas Youth Germany Black/Red Away Match Soc"/>
    <n v="70"/>
    <n v="62.759999940857142"/>
    <n v="5"/>
    <n v="59.5"/>
    <n v="350"/>
    <n v="290.5"/>
    <s v="CASH"/>
    <x v="0"/>
  </r>
  <r>
    <n v="13890"/>
    <d v="2015-07-22T00:00:00"/>
    <x v="4"/>
    <n v="2"/>
    <d v="2015-07-24T00:00:00"/>
    <n v="1"/>
    <s v="Second Class"/>
    <s v="Other"/>
    <n v="24"/>
    <n v="9120"/>
    <n v="5"/>
    <s v="Golf"/>
    <s v="Europe"/>
    <s v="Wiesbaden"/>
    <s v="Hesse"/>
    <m/>
    <s v="Germany"/>
    <s v="Western Europe"/>
    <n v="24"/>
    <x v="7"/>
    <n v="502"/>
    <s v="Nike Men's Dri-FIT Victory Golf Polo"/>
    <n v="50"/>
    <n v="43.678035218757444"/>
    <n v="5"/>
    <n v="45"/>
    <n v="250"/>
    <n v="205"/>
    <s v="CASH"/>
    <x v="0"/>
  </r>
  <r>
    <n v="51226"/>
    <d v="2017-01-17T00:00:00"/>
    <x v="6"/>
    <n v="2"/>
    <d v="2017-01-19T00:00:00"/>
    <n v="0"/>
    <s v="Second Class"/>
    <s v="Other"/>
    <n v="36"/>
    <n v="7603"/>
    <n v="6"/>
    <s v="Outdoors"/>
    <s v="Europe"/>
    <s v="Galati"/>
    <s v="Galati"/>
    <m/>
    <s v="Romania"/>
    <s v="Eastern Europe"/>
    <n v="36"/>
    <x v="12"/>
    <n v="804"/>
    <s v="Glove It Women's Imperial Golf Glove"/>
    <n v="19.989999770000001"/>
    <n v="13.643874764125"/>
    <n v="5"/>
    <n v="3"/>
    <n v="99.94999885"/>
    <n v="96.94999885"/>
    <s v="CASH"/>
    <x v="1"/>
  </r>
  <r>
    <n v="67753"/>
    <d v="2017-09-16T00:00:00"/>
    <x v="5"/>
    <n v="2"/>
    <d v="2017-09-19T00:00:00"/>
    <n v="1"/>
    <s v="Second Class"/>
    <s v="Other"/>
    <n v="10"/>
    <n v="1566"/>
    <n v="3"/>
    <s v="Footwear"/>
    <s v="Europe"/>
    <s v="Arnhem"/>
    <s v="Gelderland"/>
    <m/>
    <s v="Netherlands"/>
    <s v="Western Europe"/>
    <n v="10"/>
    <x v="23"/>
    <n v="203"/>
    <s v="GoPro HERO3+ Black Edition Camera"/>
    <n v="399.98999020000002"/>
    <n v="294.3899917"/>
    <n v="1"/>
    <n v="48"/>
    <n v="399.98999020000002"/>
    <n v="351.98999020000002"/>
    <s v="DEBIT"/>
    <x v="2"/>
  </r>
  <r>
    <n v="15421"/>
    <d v="2015-08-14T00:00:00"/>
    <x v="2"/>
    <n v="2"/>
    <d v="2015-08-18T00:00:00"/>
    <n v="0"/>
    <s v="Second Class"/>
    <s v="Other"/>
    <n v="9"/>
    <n v="2918"/>
    <n v="3"/>
    <s v="Footwear"/>
    <s v="Europe"/>
    <s v="Parma"/>
    <s v="Emilia-Romagna"/>
    <m/>
    <s v="Italy"/>
    <s v="Southern Europe"/>
    <n v="9"/>
    <x v="0"/>
    <n v="191"/>
    <s v="Nike Men's Free 5.0+ Running Shoe"/>
    <n v="99.989997860000003"/>
    <n v="95.114003926871064"/>
    <n v="1"/>
    <n v="13"/>
    <n v="99.989997860000003"/>
    <n v="86.989997860000003"/>
    <s v="DEBIT"/>
    <x v="2"/>
  </r>
  <r>
    <n v="13225"/>
    <d v="2015-07-13T00:00:00"/>
    <x v="3"/>
    <n v="2"/>
    <d v="2015-07-15T00:00:00"/>
    <n v="1"/>
    <s v="Second Class"/>
    <s v="Other"/>
    <n v="13"/>
    <n v="1491"/>
    <n v="3"/>
    <s v="Footwear"/>
    <s v="Europe"/>
    <s v="Vantaa"/>
    <s v="Uusimaa"/>
    <m/>
    <s v="Finland"/>
    <s v="Northern Europe"/>
    <n v="13"/>
    <x v="3"/>
    <n v="273"/>
    <s v="Under Armour Kids' Mercenary Slide"/>
    <n v="27.989999770000001"/>
    <n v="22.101999580000001"/>
    <n v="1"/>
    <n v="4.4800000190000002"/>
    <n v="27.989999770000001"/>
    <n v="23.509999751000002"/>
    <s v="DEBIT"/>
    <x v="2"/>
  </r>
  <r>
    <n v="71362"/>
    <d v="2017-07-11T00:00:00"/>
    <x v="6"/>
    <n v="2"/>
    <d v="2017-07-13T00:00:00"/>
    <n v="1"/>
    <s v="Second Class"/>
    <s v="Other"/>
    <n v="66"/>
    <n v="14915"/>
    <n v="4"/>
    <s v="Apparel"/>
    <s v="Europe"/>
    <s v="Rome"/>
    <s v="Lazio"/>
    <m/>
    <s v="Italy"/>
    <s v="Southern Europe"/>
    <n v="66"/>
    <x v="24"/>
    <n v="1353"/>
    <s v="Porcelain crafts"/>
    <n v="461.48001099999999"/>
    <n v="376.77167767999998"/>
    <n v="1"/>
    <n v="0"/>
    <n v="461.48001099999999"/>
    <n v="461.48001099999999"/>
    <s v="DEBIT"/>
    <x v="2"/>
  </r>
  <r>
    <n v="13232"/>
    <d v="2015-07-13T00:00:00"/>
    <x v="3"/>
    <n v="2"/>
    <d v="2015-07-15T00:00:00"/>
    <n v="1"/>
    <s v="Second Class"/>
    <s v="Other"/>
    <n v="18"/>
    <n v="9619"/>
    <n v="4"/>
    <s v="Apparel"/>
    <s v="Europe"/>
    <s v="Vicenza"/>
    <s v="Veneto"/>
    <m/>
    <s v="Italy"/>
    <s v="Southern Europe"/>
    <n v="18"/>
    <x v="4"/>
    <n v="403"/>
    <s v="Nike Men's CJ Elite 2 TD Football Cleat"/>
    <n v="129.9900055"/>
    <n v="110.80340837177086"/>
    <n v="1"/>
    <n v="0"/>
    <n v="129.9900055"/>
    <n v="129.9900055"/>
    <s v="DEBIT"/>
    <x v="2"/>
  </r>
  <r>
    <n v="67753"/>
    <d v="2017-09-16T00:00:00"/>
    <x v="5"/>
    <n v="2"/>
    <d v="2017-09-19T00:00:00"/>
    <n v="1"/>
    <s v="Second Class"/>
    <s v="Other"/>
    <n v="17"/>
    <n v="1566"/>
    <n v="4"/>
    <s v="Apparel"/>
    <s v="Europe"/>
    <s v="Arnhem"/>
    <s v="Gelderland"/>
    <m/>
    <s v="Netherlands"/>
    <s v="Western Europe"/>
    <n v="17"/>
    <x v="5"/>
    <n v="364"/>
    <s v="Total Gym 1400"/>
    <n v="299.98999020000002"/>
    <n v="155.98999020000002"/>
    <n v="1"/>
    <n v="0"/>
    <n v="299.98999020000002"/>
    <n v="299.98999020000002"/>
    <s v="DEBIT"/>
    <x v="2"/>
  </r>
  <r>
    <n v="68879"/>
    <d v="2017-02-10T00:00:00"/>
    <x v="2"/>
    <n v="2"/>
    <d v="2017-02-14T00:00:00"/>
    <n v="1"/>
    <s v="Second Class"/>
    <s v="Other"/>
    <n v="18"/>
    <n v="778"/>
    <n v="4"/>
    <s v="Apparel"/>
    <s v="Europe"/>
    <s v="Villeneuve-le-Roi"/>
    <s v="Île-de-France"/>
    <m/>
    <s v="France"/>
    <s v="Western Europe"/>
    <n v="18"/>
    <x v="4"/>
    <n v="403"/>
    <s v="Nike Men's CJ Elite 2 TD Football Cleat"/>
    <n v="129.9900055"/>
    <n v="110.80340837177086"/>
    <n v="1"/>
    <n v="0"/>
    <n v="129.9900055"/>
    <n v="129.9900055"/>
    <s v="DEBIT"/>
    <x v="2"/>
  </r>
  <r>
    <n v="65487"/>
    <d v="2017-08-13T00:00:00"/>
    <x v="0"/>
    <n v="2"/>
    <d v="2017-08-15T00:00:00"/>
    <n v="1"/>
    <s v="Second Class"/>
    <s v="Other"/>
    <n v="18"/>
    <n v="2363"/>
    <n v="4"/>
    <s v="Apparel"/>
    <s v="Europe"/>
    <s v="Wattrelos"/>
    <s v="Nord-Pas-de-Calais-Picardie"/>
    <m/>
    <s v="France"/>
    <s v="Western Europe"/>
    <n v="18"/>
    <x v="4"/>
    <n v="403"/>
    <s v="Nike Men's CJ Elite 2 TD Football Cleat"/>
    <n v="129.9900055"/>
    <n v="110.80340837177086"/>
    <n v="1"/>
    <n v="0"/>
    <n v="129.9900055"/>
    <n v="129.9900055"/>
    <s v="DEBIT"/>
    <x v="2"/>
  </r>
  <r>
    <n v="65105"/>
    <d v="2017-08-08T00:00:00"/>
    <x v="6"/>
    <n v="2"/>
    <d v="2017-08-10T00:00:00"/>
    <n v="1"/>
    <s v="Second Class"/>
    <s v="Other"/>
    <n v="18"/>
    <n v="5898"/>
    <n v="4"/>
    <s v="Apparel"/>
    <s v="Europe"/>
    <s v="Duisburg"/>
    <s v="North Rhine-Westphalia"/>
    <m/>
    <s v="Germany"/>
    <s v="Western Europe"/>
    <n v="18"/>
    <x v="4"/>
    <n v="403"/>
    <s v="Nike Men's CJ Elite 2 TD Football Cleat"/>
    <n v="129.9900055"/>
    <n v="110.80340837177086"/>
    <n v="1"/>
    <n v="0"/>
    <n v="129.9900055"/>
    <n v="129.9900055"/>
    <s v="DEBIT"/>
    <x v="2"/>
  </r>
  <r>
    <n v="14837"/>
    <d v="2015-05-08T00:00:00"/>
    <x v="2"/>
    <n v="2"/>
    <d v="2015-05-12T00:00:00"/>
    <n v="1"/>
    <s v="Second Class"/>
    <s v="Other"/>
    <n v="18"/>
    <n v="1948"/>
    <n v="4"/>
    <s v="Apparel"/>
    <s v="Europe"/>
    <s v="Hamburg"/>
    <s v="Hamburg"/>
    <m/>
    <s v="Germany"/>
    <s v="Western Europe"/>
    <n v="18"/>
    <x v="4"/>
    <n v="403"/>
    <s v="Nike Men's CJ Elite 2 TD Football Cleat"/>
    <n v="129.9900055"/>
    <n v="110.80340837177086"/>
    <n v="1"/>
    <n v="0"/>
    <n v="129.9900055"/>
    <n v="129.9900055"/>
    <s v="DEBIT"/>
    <x v="2"/>
  </r>
  <r>
    <n v="46224"/>
    <d v="2016-05-11T00:00:00"/>
    <x v="4"/>
    <n v="2"/>
    <d v="2016-05-13T00:00:00"/>
    <n v="1"/>
    <s v="Second Class"/>
    <s v="Other"/>
    <n v="17"/>
    <n v="1820"/>
    <n v="4"/>
    <s v="Apparel"/>
    <s v="Europe"/>
    <s v="Yaroslavl"/>
    <s v="Yaroslavl"/>
    <m/>
    <s v="Russia"/>
    <s v="Eastern Europe"/>
    <n v="17"/>
    <x v="5"/>
    <n v="365"/>
    <s v="Perfect Fitness Perfect Rip Deck"/>
    <n v="59.990001679999999"/>
    <n v="54.488929209402009"/>
    <n v="1"/>
    <n v="0.60000002399999997"/>
    <n v="59.990001679999999"/>
    <n v="59.390001655999995"/>
    <s v="DEBIT"/>
    <x v="2"/>
  </r>
  <r>
    <n v="71217"/>
    <d v="2017-05-11T00:00:00"/>
    <x v="1"/>
    <n v="2"/>
    <d v="2017-05-15T00:00:00"/>
    <n v="1"/>
    <s v="Second Class"/>
    <s v="Other"/>
    <n v="66"/>
    <n v="14770"/>
    <n v="4"/>
    <s v="Apparel"/>
    <s v="Europe"/>
    <s v="London"/>
    <s v="England"/>
    <m/>
    <s v="United Kingdom"/>
    <s v="Northern Europe"/>
    <n v="66"/>
    <x v="24"/>
    <n v="1353"/>
    <s v="Porcelain crafts"/>
    <n v="461.48001099999999"/>
    <n v="376.77167767999998"/>
    <n v="1"/>
    <n v="4.6100001339999999"/>
    <n v="461.48001099999999"/>
    <n v="456.87001086599997"/>
    <s v="DEBIT"/>
    <x v="2"/>
  </r>
  <r>
    <n v="63972"/>
    <d v="2017-07-22T00:00:00"/>
    <x v="5"/>
    <n v="2"/>
    <d v="2017-07-25T00:00:00"/>
    <n v="1"/>
    <s v="Second Class"/>
    <s v="Other"/>
    <n v="18"/>
    <n v="1962"/>
    <n v="4"/>
    <s v="Apparel"/>
    <s v="Europe"/>
    <s v="Hastings"/>
    <s v="England"/>
    <m/>
    <s v="United Kingdom"/>
    <s v="Northern Europe"/>
    <n v="18"/>
    <x v="4"/>
    <n v="403"/>
    <s v="Nike Men's CJ Elite 2 TD Football Cleat"/>
    <n v="129.9900055"/>
    <n v="110.80340837177086"/>
    <n v="1"/>
    <n v="1.2999999520000001"/>
    <n v="129.9900055"/>
    <n v="128.69000554799999"/>
    <s v="DEBIT"/>
    <x v="2"/>
  </r>
  <r>
    <n v="19200"/>
    <d v="2015-08-10T00:00:00"/>
    <x v="3"/>
    <n v="2"/>
    <d v="2015-08-12T00:00:00"/>
    <n v="1"/>
    <s v="Second Class"/>
    <s v="Other"/>
    <n v="18"/>
    <n v="7175"/>
    <n v="4"/>
    <s v="Apparel"/>
    <s v="Europe"/>
    <s v="Sheffield"/>
    <s v="England"/>
    <m/>
    <s v="United Kingdom"/>
    <s v="Northern Europe"/>
    <n v="18"/>
    <x v="4"/>
    <n v="403"/>
    <s v="Nike Men's CJ Elite 2 TD Football Cleat"/>
    <n v="129.9900055"/>
    <n v="110.80340837177086"/>
    <n v="1"/>
    <n v="1.2999999520000001"/>
    <n v="129.9900055"/>
    <n v="128.69000554799999"/>
    <s v="DEBIT"/>
    <x v="2"/>
  </r>
  <r>
    <n v="18009"/>
    <d v="2015-09-20T00:00:00"/>
    <x v="0"/>
    <n v="2"/>
    <d v="2015-09-22T00:00:00"/>
    <n v="1"/>
    <s v="Second Class"/>
    <s v="Other"/>
    <n v="18"/>
    <n v="1222"/>
    <n v="4"/>
    <s v="Apparel"/>
    <s v="Europe"/>
    <s v="Lowestoft"/>
    <s v="England"/>
    <m/>
    <s v="United Kingdom"/>
    <s v="Northern Europe"/>
    <n v="18"/>
    <x v="4"/>
    <n v="403"/>
    <s v="Nike Men's CJ Elite 2 TD Football Cleat"/>
    <n v="129.9900055"/>
    <n v="110.80340837177086"/>
    <n v="1"/>
    <n v="1.2999999520000001"/>
    <n v="129.9900055"/>
    <n v="128.69000554799999"/>
    <s v="DEBIT"/>
    <x v="2"/>
  </r>
  <r>
    <n v="10831"/>
    <d v="2015-08-06T00:00:00"/>
    <x v="1"/>
    <n v="2"/>
    <d v="2015-08-10T00:00:00"/>
    <n v="0"/>
    <s v="Second Class"/>
    <s v="Other"/>
    <n v="18"/>
    <n v="487"/>
    <n v="4"/>
    <s v="Apparel"/>
    <s v="Europe"/>
    <s v="Turku"/>
    <s v="Southwest Finland"/>
    <m/>
    <s v="Finland"/>
    <s v="Northern Europe"/>
    <n v="18"/>
    <x v="4"/>
    <n v="403"/>
    <s v="Nike Men's CJ Elite 2 TD Football Cleat"/>
    <n v="129.9900055"/>
    <n v="110.80340837177086"/>
    <n v="1"/>
    <n v="1.2999999520000001"/>
    <n v="129.9900055"/>
    <n v="128.69000554799999"/>
    <s v="DEBIT"/>
    <x v="2"/>
  </r>
  <r>
    <n v="68107"/>
    <d v="2017-09-21T00:00:00"/>
    <x v="1"/>
    <n v="2"/>
    <d v="2017-09-25T00:00:00"/>
    <n v="1"/>
    <s v="Second Class"/>
    <s v="Other"/>
    <n v="18"/>
    <n v="2217"/>
    <n v="4"/>
    <s v="Apparel"/>
    <s v="Europe"/>
    <s v="San Sebastian"/>
    <s v="Basque Country"/>
    <m/>
    <s v="Spain"/>
    <s v="Southern Europe"/>
    <n v="18"/>
    <x v="4"/>
    <n v="403"/>
    <s v="Nike Men's CJ Elite 2 TD Football Cleat"/>
    <n v="129.9900055"/>
    <n v="110.80340837177086"/>
    <n v="1"/>
    <n v="1.2999999520000001"/>
    <n v="129.9900055"/>
    <n v="128.69000554799999"/>
    <s v="DEBIT"/>
    <x v="2"/>
  </r>
  <r>
    <n v="15421"/>
    <d v="2015-08-14T00:00:00"/>
    <x v="2"/>
    <n v="2"/>
    <d v="2015-08-18T00:00:00"/>
    <n v="0"/>
    <s v="Second Class"/>
    <s v="Other"/>
    <n v="18"/>
    <n v="2918"/>
    <n v="4"/>
    <s v="Apparel"/>
    <s v="Europe"/>
    <s v="Parma"/>
    <s v="Emilia-Romagna"/>
    <m/>
    <s v="Italy"/>
    <s v="Southern Europe"/>
    <n v="18"/>
    <x v="4"/>
    <n v="403"/>
    <s v="Nike Men's CJ Elite 2 TD Football Cleat"/>
    <n v="129.9900055"/>
    <n v="110.80340837177086"/>
    <n v="1"/>
    <n v="1.2999999520000001"/>
    <n v="129.9900055"/>
    <n v="128.69000554799999"/>
    <s v="DEBIT"/>
    <x v="2"/>
  </r>
  <r>
    <n v="71271"/>
    <d v="2017-06-11T00:00:00"/>
    <x v="0"/>
    <n v="2"/>
    <d v="2017-06-13T00:00:00"/>
    <n v="0"/>
    <s v="Second Class"/>
    <s v="Other"/>
    <n v="66"/>
    <n v="14824"/>
    <n v="4"/>
    <s v="Apparel"/>
    <s v="Europe"/>
    <s v="Montreuil"/>
    <s v="Île-de-France"/>
    <m/>
    <s v="France"/>
    <s v="Western Europe"/>
    <n v="66"/>
    <x v="24"/>
    <n v="1353"/>
    <s v="Porcelain crafts"/>
    <n v="461.48001099999999"/>
    <n v="376.77167767999998"/>
    <n v="1"/>
    <n v="4.6100001339999999"/>
    <n v="461.48001099999999"/>
    <n v="456.87001086599997"/>
    <s v="DEBIT"/>
    <x v="2"/>
  </r>
  <r>
    <n v="68879"/>
    <d v="2017-02-10T00:00:00"/>
    <x v="2"/>
    <n v="2"/>
    <d v="2017-02-14T00:00:00"/>
    <n v="1"/>
    <s v="Second Class"/>
    <s v="Other"/>
    <n v="18"/>
    <n v="778"/>
    <n v="4"/>
    <s v="Apparel"/>
    <s v="Europe"/>
    <s v="Villeneuve-le-Roi"/>
    <s v="Île-de-France"/>
    <m/>
    <s v="France"/>
    <s v="Western Europe"/>
    <n v="18"/>
    <x v="4"/>
    <n v="403"/>
    <s v="Nike Men's CJ Elite 2 TD Football Cleat"/>
    <n v="129.9900055"/>
    <n v="110.80340837177086"/>
    <n v="1"/>
    <n v="1.2999999520000001"/>
    <n v="129.9900055"/>
    <n v="128.69000554799999"/>
    <s v="DEBIT"/>
    <x v="2"/>
  </r>
  <r>
    <n v="65487"/>
    <d v="2017-08-13T00:00:00"/>
    <x v="0"/>
    <n v="2"/>
    <d v="2017-08-15T00:00:00"/>
    <n v="1"/>
    <s v="Second Class"/>
    <s v="Other"/>
    <n v="18"/>
    <n v="2363"/>
    <n v="4"/>
    <s v="Apparel"/>
    <s v="Europe"/>
    <s v="Wattrelos"/>
    <s v="Nord-Pas-de-Calais-Picardie"/>
    <m/>
    <s v="France"/>
    <s v="Western Europe"/>
    <n v="18"/>
    <x v="4"/>
    <n v="403"/>
    <s v="Nike Men's CJ Elite 2 TD Football Cleat"/>
    <n v="129.9900055"/>
    <n v="110.80340837177086"/>
    <n v="1"/>
    <n v="1.2999999520000001"/>
    <n v="129.9900055"/>
    <n v="128.69000554799999"/>
    <s v="DEBIT"/>
    <x v="2"/>
  </r>
  <r>
    <n v="16953"/>
    <d v="2015-05-09T00:00:00"/>
    <x v="5"/>
    <n v="2"/>
    <d v="2015-05-12T00:00:00"/>
    <n v="1"/>
    <s v="Second Class"/>
    <s v="Other"/>
    <n v="18"/>
    <n v="2078"/>
    <n v="4"/>
    <s v="Apparel"/>
    <s v="Europe"/>
    <s v="Remscheid"/>
    <s v="North Rhine-Westphalia"/>
    <m/>
    <s v="Germany"/>
    <s v="Western Europe"/>
    <n v="18"/>
    <x v="4"/>
    <n v="403"/>
    <s v="Nike Men's CJ Elite 2 TD Football Cleat"/>
    <n v="129.9900055"/>
    <n v="110.80340837177086"/>
    <n v="1"/>
    <n v="1.2999999520000001"/>
    <n v="129.9900055"/>
    <n v="128.69000554799999"/>
    <s v="DEBIT"/>
    <x v="2"/>
  </r>
  <r>
    <n v="49664"/>
    <d v="2016-12-25T00:00:00"/>
    <x v="0"/>
    <n v="2"/>
    <d v="2016-12-27T00:00:00"/>
    <n v="1"/>
    <s v="Second Class"/>
    <s v="Other"/>
    <n v="17"/>
    <n v="10497"/>
    <n v="4"/>
    <s v="Apparel"/>
    <s v="Europe"/>
    <s v="Sterlitamak"/>
    <s v="Bashkortostan"/>
    <m/>
    <s v="Russia"/>
    <s v="Eastern Europe"/>
    <n v="17"/>
    <x v="5"/>
    <n v="365"/>
    <s v="Perfect Fitness Perfect Rip Deck"/>
    <n v="59.990001679999999"/>
    <n v="54.488929209402009"/>
    <n v="1"/>
    <n v="1.2000000479999999"/>
    <n v="59.990001679999999"/>
    <n v="58.790001631999999"/>
    <s v="DEBIT"/>
    <x v="2"/>
  </r>
  <r>
    <n v="16446"/>
    <d v="2015-08-29T00:00:00"/>
    <x v="5"/>
    <n v="2"/>
    <d v="2015-09-01T00:00:00"/>
    <n v="0"/>
    <s v="Second Class"/>
    <s v="Other"/>
    <n v="18"/>
    <n v="4695"/>
    <n v="4"/>
    <s v="Apparel"/>
    <s v="Europe"/>
    <s v="Exeter"/>
    <s v="England"/>
    <m/>
    <s v="United Kingdom"/>
    <s v="Northern Europe"/>
    <n v="18"/>
    <x v="4"/>
    <n v="403"/>
    <s v="Nike Men's CJ Elite 2 TD Football Cleat"/>
    <n v="129.9900055"/>
    <n v="110.80340837177086"/>
    <n v="1"/>
    <n v="2.5999999049999998"/>
    <n v="129.9900055"/>
    <n v="127.39000559499999"/>
    <s v="DEBIT"/>
    <x v="2"/>
  </r>
  <r>
    <n v="10831"/>
    <d v="2015-08-06T00:00:00"/>
    <x v="1"/>
    <n v="2"/>
    <d v="2015-08-10T00:00:00"/>
    <n v="0"/>
    <s v="Second Class"/>
    <s v="Other"/>
    <n v="18"/>
    <n v="487"/>
    <n v="4"/>
    <s v="Apparel"/>
    <s v="Europe"/>
    <s v="Turku"/>
    <s v="Southwest Finland"/>
    <m/>
    <s v="Finland"/>
    <s v="Northern Europe"/>
    <n v="18"/>
    <x v="4"/>
    <n v="403"/>
    <s v="Nike Men's CJ Elite 2 TD Football Cleat"/>
    <n v="129.9900055"/>
    <n v="110.80340837177086"/>
    <n v="1"/>
    <n v="2.5999999049999998"/>
    <n v="129.9900055"/>
    <n v="127.39000559499999"/>
    <s v="DEBIT"/>
    <x v="2"/>
  </r>
  <r>
    <n v="14960"/>
    <d v="2015-07-08T00:00:00"/>
    <x v="4"/>
    <n v="2"/>
    <d v="2015-07-10T00:00:00"/>
    <n v="1"/>
    <s v="Second Class"/>
    <s v="Other"/>
    <n v="17"/>
    <n v="9857"/>
    <n v="4"/>
    <s v="Apparel"/>
    <s v="Europe"/>
    <s v="Nice"/>
    <s v="Provence-Alpes-Côte d'Azur"/>
    <m/>
    <s v="France"/>
    <s v="Western Europe"/>
    <n v="17"/>
    <x v="5"/>
    <n v="365"/>
    <s v="Perfect Fitness Perfect Rip Deck"/>
    <n v="59.990001679999999"/>
    <n v="54.488929209402009"/>
    <n v="1"/>
    <n v="1.2000000479999999"/>
    <n v="59.990001679999999"/>
    <n v="58.790001631999999"/>
    <s v="DEBIT"/>
    <x v="2"/>
  </r>
  <r>
    <n v="18005"/>
    <d v="2015-09-20T00:00:00"/>
    <x v="0"/>
    <n v="2"/>
    <d v="2015-09-22T00:00:00"/>
    <n v="1"/>
    <s v="Second Class"/>
    <s v="Other"/>
    <n v="18"/>
    <n v="2168"/>
    <n v="4"/>
    <s v="Apparel"/>
    <s v="Europe"/>
    <s v="Lowestoft"/>
    <s v="England"/>
    <m/>
    <s v="United Kingdom"/>
    <s v="Northern Europe"/>
    <n v="18"/>
    <x v="4"/>
    <n v="403"/>
    <s v="Nike Men's CJ Elite 2 TD Football Cleat"/>
    <n v="129.9900055"/>
    <n v="110.80340837177086"/>
    <n v="1"/>
    <n v="3.9000000950000002"/>
    <n v="129.9900055"/>
    <n v="126.090005405"/>
    <s v="DEBIT"/>
    <x v="2"/>
  </r>
  <r>
    <n v="10831"/>
    <d v="2015-08-06T00:00:00"/>
    <x v="1"/>
    <n v="2"/>
    <d v="2015-08-10T00:00:00"/>
    <n v="0"/>
    <s v="Second Class"/>
    <s v="Other"/>
    <n v="18"/>
    <n v="487"/>
    <n v="4"/>
    <s v="Apparel"/>
    <s v="Europe"/>
    <s v="Turku"/>
    <s v="Southwest Finland"/>
    <m/>
    <s v="Finland"/>
    <s v="Northern Europe"/>
    <n v="18"/>
    <x v="4"/>
    <n v="403"/>
    <s v="Nike Men's CJ Elite 2 TD Football Cleat"/>
    <n v="129.9900055"/>
    <n v="110.80340837177086"/>
    <n v="1"/>
    <n v="3.9000000950000002"/>
    <n v="129.9900055"/>
    <n v="126.090005405"/>
    <s v="DEBIT"/>
    <x v="2"/>
  </r>
  <r>
    <n v="12804"/>
    <d v="2015-06-07T00:00:00"/>
    <x v="0"/>
    <n v="2"/>
    <d v="2015-06-09T00:00:00"/>
    <n v="1"/>
    <s v="Second Class"/>
    <s v="Other"/>
    <n v="17"/>
    <n v="4078"/>
    <n v="4"/>
    <s v="Apparel"/>
    <s v="Europe"/>
    <s v="Parma"/>
    <s v="Emilia-Romagna"/>
    <m/>
    <s v="Italy"/>
    <s v="Southern Europe"/>
    <n v="17"/>
    <x v="5"/>
    <n v="365"/>
    <s v="Perfect Fitness Perfect Rip Deck"/>
    <n v="59.990001679999999"/>
    <n v="54.488929209402009"/>
    <n v="1"/>
    <n v="1.7999999520000001"/>
    <n v="59.990001679999999"/>
    <n v="58.190001727999999"/>
    <s v="DEBIT"/>
    <x v="2"/>
  </r>
  <r>
    <n v="14651"/>
    <d v="2015-02-08T00:00:00"/>
    <x v="0"/>
    <n v="2"/>
    <d v="2015-02-10T00:00:00"/>
    <n v="0"/>
    <s v="Second Class"/>
    <s v="Other"/>
    <n v="18"/>
    <n v="11887"/>
    <n v="4"/>
    <s v="Apparel"/>
    <s v="Europe"/>
    <s v="Pamiers"/>
    <s v="Languedoc-Roussillon-Midi-Pyrénées"/>
    <m/>
    <s v="France"/>
    <s v="Western Europe"/>
    <n v="18"/>
    <x v="4"/>
    <n v="403"/>
    <s v="Nike Men's CJ Elite 2 TD Football Cleat"/>
    <n v="129.9900055"/>
    <n v="110.80340837177086"/>
    <n v="1"/>
    <n v="3.9000000950000002"/>
    <n v="129.9900055"/>
    <n v="126.090005405"/>
    <s v="DEBIT"/>
    <x v="2"/>
  </r>
  <r>
    <n v="10990"/>
    <d v="2015-10-06T00:00:00"/>
    <x v="6"/>
    <n v="2"/>
    <d v="2015-10-08T00:00:00"/>
    <n v="1"/>
    <s v="Second Class"/>
    <s v="Other"/>
    <n v="18"/>
    <n v="6588"/>
    <n v="4"/>
    <s v="Apparel"/>
    <s v="Europe"/>
    <s v="Hamburg"/>
    <s v="Hamburg"/>
    <m/>
    <s v="Germany"/>
    <s v="Western Europe"/>
    <n v="18"/>
    <x v="4"/>
    <n v="403"/>
    <s v="Nike Men's CJ Elite 2 TD Football Cleat"/>
    <n v="129.9900055"/>
    <n v="110.80340837177086"/>
    <n v="1"/>
    <n v="3.9000000950000002"/>
    <n v="129.9900055"/>
    <n v="126.090005405"/>
    <s v="DEBIT"/>
    <x v="2"/>
  </r>
  <r>
    <n v="65609"/>
    <d v="2017-08-15T00:00:00"/>
    <x v="6"/>
    <n v="2"/>
    <d v="2017-08-17T00:00:00"/>
    <n v="1"/>
    <s v="Second Class"/>
    <s v="Other"/>
    <n v="18"/>
    <n v="7167"/>
    <n v="4"/>
    <s v="Apparel"/>
    <s v="Europe"/>
    <s v="Dordrecht"/>
    <s v="South Holland"/>
    <m/>
    <s v="Netherlands"/>
    <s v="Western Europe"/>
    <n v="18"/>
    <x v="4"/>
    <n v="403"/>
    <s v="Nike Men's CJ Elite 2 TD Football Cleat"/>
    <n v="129.9900055"/>
    <n v="110.80340837177086"/>
    <n v="1"/>
    <n v="5.1999998090000004"/>
    <n v="129.9900055"/>
    <n v="124.79000569099999"/>
    <s v="DEBIT"/>
    <x v="2"/>
  </r>
  <r>
    <n v="17878"/>
    <d v="2015-09-18T00:00:00"/>
    <x v="2"/>
    <n v="2"/>
    <d v="2015-09-22T00:00:00"/>
    <n v="1"/>
    <s v="Second Class"/>
    <s v="Other"/>
    <n v="18"/>
    <n v="1459"/>
    <n v="4"/>
    <s v="Apparel"/>
    <s v="Europe"/>
    <s v="Marseille"/>
    <s v="Provence-Alpes-Côte d'Azur"/>
    <m/>
    <s v="France"/>
    <s v="Western Europe"/>
    <n v="18"/>
    <x v="4"/>
    <n v="403"/>
    <s v="Nike Men's CJ Elite 2 TD Football Cleat"/>
    <n v="129.9900055"/>
    <n v="110.80340837177086"/>
    <n v="1"/>
    <n v="5.1999998090000004"/>
    <n v="129.9900055"/>
    <n v="124.79000569099999"/>
    <s v="DEBIT"/>
    <x v="2"/>
  </r>
  <r>
    <n v="16998"/>
    <d v="2015-06-09T00:00:00"/>
    <x v="6"/>
    <n v="2"/>
    <d v="2015-06-11T00:00:00"/>
    <n v="1"/>
    <s v="Second Class"/>
    <s v="Other"/>
    <n v="18"/>
    <n v="548"/>
    <n v="4"/>
    <s v="Apparel"/>
    <s v="Europe"/>
    <s v="Amsterdam"/>
    <s v="North Holland"/>
    <m/>
    <s v="Netherlands"/>
    <s v="Western Europe"/>
    <n v="18"/>
    <x v="4"/>
    <n v="403"/>
    <s v="Nike Men's CJ Elite 2 TD Football Cleat"/>
    <n v="129.9900055"/>
    <n v="110.80340837177086"/>
    <n v="1"/>
    <n v="5.1999998090000004"/>
    <n v="129.9900055"/>
    <n v="124.79000569099999"/>
    <s v="DEBIT"/>
    <x v="2"/>
  </r>
  <r>
    <n v="13970"/>
    <d v="2015-07-23T00:00:00"/>
    <x v="1"/>
    <n v="2"/>
    <d v="2015-07-27T00:00:00"/>
    <n v="1"/>
    <s v="Second Class"/>
    <s v="Other"/>
    <n v="18"/>
    <n v="5224"/>
    <n v="4"/>
    <s v="Apparel"/>
    <s v="Europe"/>
    <s v="Strasbourg"/>
    <s v="Alsace-Champagne-Ardenne-Lorraine"/>
    <m/>
    <s v="France"/>
    <s v="Western Europe"/>
    <n v="18"/>
    <x v="4"/>
    <n v="403"/>
    <s v="Nike Men's CJ Elite 2 TD Football Cleat"/>
    <n v="129.9900055"/>
    <n v="110.80340837177086"/>
    <n v="1"/>
    <n v="5.1999998090000004"/>
    <n v="129.9900055"/>
    <n v="124.79000569099999"/>
    <s v="DEBIT"/>
    <x v="2"/>
  </r>
  <r>
    <n v="10990"/>
    <d v="2015-10-06T00:00:00"/>
    <x v="6"/>
    <n v="2"/>
    <d v="2015-10-08T00:00:00"/>
    <n v="1"/>
    <s v="Second Class"/>
    <s v="Other"/>
    <n v="18"/>
    <n v="6588"/>
    <n v="4"/>
    <s v="Apparel"/>
    <s v="Europe"/>
    <s v="Hamburg"/>
    <s v="Hamburg"/>
    <m/>
    <s v="Germany"/>
    <s v="Western Europe"/>
    <n v="18"/>
    <x v="4"/>
    <n v="403"/>
    <s v="Nike Men's CJ Elite 2 TD Football Cleat"/>
    <n v="129.9900055"/>
    <n v="110.80340837177086"/>
    <n v="1"/>
    <n v="5.1999998090000004"/>
    <n v="129.9900055"/>
    <n v="124.79000569099999"/>
    <s v="DEBIT"/>
    <x v="2"/>
  </r>
  <r>
    <n v="13614"/>
    <d v="2015-07-18T00:00:00"/>
    <x v="5"/>
    <n v="2"/>
    <d v="2015-07-21T00:00:00"/>
    <n v="1"/>
    <s v="Second Class"/>
    <s v="Other"/>
    <n v="17"/>
    <n v="2686"/>
    <n v="4"/>
    <s v="Apparel"/>
    <s v="Europe"/>
    <s v="Alphen aan den Rijn"/>
    <s v="South Holland"/>
    <m/>
    <s v="Netherlands"/>
    <s v="Western Europe"/>
    <n v="17"/>
    <x v="5"/>
    <n v="365"/>
    <s v="Perfect Fitness Perfect Rip Deck"/>
    <n v="59.990001679999999"/>
    <n v="54.488929209402009"/>
    <n v="1"/>
    <n v="3"/>
    <n v="59.990001679999999"/>
    <n v="56.990001679999999"/>
    <s v="DEBIT"/>
    <x v="2"/>
  </r>
  <r>
    <n v="44388"/>
    <d v="2016-09-10T00:00:00"/>
    <x v="5"/>
    <n v="2"/>
    <d v="2016-09-13T00:00:00"/>
    <n v="1"/>
    <s v="Second Class"/>
    <s v="Other"/>
    <n v="18"/>
    <n v="468"/>
    <n v="4"/>
    <s v="Apparel"/>
    <s v="Europe"/>
    <s v="Lublin"/>
    <s v="Lublin"/>
    <m/>
    <s v="Poland"/>
    <s v="Eastern Europe"/>
    <n v="18"/>
    <x v="4"/>
    <n v="403"/>
    <s v="Nike Men's CJ Elite 2 TD Football Cleat"/>
    <n v="129.9900055"/>
    <n v="110.80340837177086"/>
    <n v="1"/>
    <n v="7.1500000950000002"/>
    <n v="129.9900055"/>
    <n v="122.840005405"/>
    <s v="DEBIT"/>
    <x v="2"/>
  </r>
  <r>
    <n v="13050"/>
    <d v="2015-10-07T00:00:00"/>
    <x v="4"/>
    <n v="2"/>
    <d v="2015-10-09T00:00:00"/>
    <n v="1"/>
    <s v="Second Class"/>
    <s v="Other"/>
    <n v="17"/>
    <n v="8456"/>
    <n v="4"/>
    <s v="Apparel"/>
    <s v="Europe"/>
    <s v="Stockholm"/>
    <s v="Stockholm"/>
    <m/>
    <s v="Sweden"/>
    <s v="Northern Europe"/>
    <n v="17"/>
    <x v="5"/>
    <n v="365"/>
    <s v="Perfect Fitness Perfect Rip Deck"/>
    <n v="59.990001679999999"/>
    <n v="54.488929209402009"/>
    <n v="1"/>
    <n v="3.2999999519999998"/>
    <n v="59.990001679999999"/>
    <n v="56.690001727999999"/>
    <s v="DEBIT"/>
    <x v="2"/>
  </r>
  <r>
    <n v="12613"/>
    <d v="2015-04-07T00:00:00"/>
    <x v="6"/>
    <n v="2"/>
    <d v="2015-04-09T00:00:00"/>
    <n v="1"/>
    <s v="Second Class"/>
    <s v="Other"/>
    <n v="18"/>
    <n v="1260"/>
    <n v="4"/>
    <s v="Apparel"/>
    <s v="Europe"/>
    <s v="Dublin"/>
    <s v="Dublin"/>
    <m/>
    <s v="Ireland"/>
    <s v="Northern Europe"/>
    <n v="18"/>
    <x v="4"/>
    <n v="403"/>
    <s v="Nike Men's CJ Elite 2 TD Football Cleat"/>
    <n v="129.9900055"/>
    <n v="110.80340837177086"/>
    <n v="1"/>
    <n v="7.1500000950000002"/>
    <n v="129.9900055"/>
    <n v="122.840005405"/>
    <s v="DEBIT"/>
    <x v="2"/>
  </r>
  <r>
    <n v="66587"/>
    <d v="2017-08-30T00:00:00"/>
    <x v="4"/>
    <n v="2"/>
    <d v="2017-09-01T00:00:00"/>
    <n v="1"/>
    <s v="Second Class"/>
    <s v="Other"/>
    <n v="18"/>
    <n v="3050"/>
    <n v="4"/>
    <s v="Apparel"/>
    <s v="Europe"/>
    <s v="Madrid"/>
    <s v="Madrid"/>
    <m/>
    <s v="Spain"/>
    <s v="Southern Europe"/>
    <n v="18"/>
    <x v="4"/>
    <n v="403"/>
    <s v="Nike Men's CJ Elite 2 TD Football Cleat"/>
    <n v="129.9900055"/>
    <n v="110.80340837177086"/>
    <n v="1"/>
    <n v="7.1500000950000002"/>
    <n v="129.9900055"/>
    <n v="122.840005405"/>
    <s v="DEBIT"/>
    <x v="2"/>
  </r>
  <r>
    <n v="62795"/>
    <d v="2017-05-07T00:00:00"/>
    <x v="0"/>
    <n v="2"/>
    <d v="2017-05-09T00:00:00"/>
    <n v="1"/>
    <s v="Second Class"/>
    <s v="Other"/>
    <n v="18"/>
    <n v="10308"/>
    <n v="4"/>
    <s v="Apparel"/>
    <s v="Europe"/>
    <s v="Six-Fours-les-Plages"/>
    <s v="Provence-Alpes-Côte d'Azur"/>
    <m/>
    <s v="France"/>
    <s v="Western Europe"/>
    <n v="18"/>
    <x v="4"/>
    <n v="403"/>
    <s v="Nike Men's CJ Elite 2 TD Football Cleat"/>
    <n v="129.9900055"/>
    <n v="110.80340837177086"/>
    <n v="1"/>
    <n v="7.1500000950000002"/>
    <n v="129.9900055"/>
    <n v="122.840005405"/>
    <s v="DEBIT"/>
    <x v="2"/>
  </r>
  <r>
    <n v="18950"/>
    <d v="2015-04-10T00:00:00"/>
    <x v="2"/>
    <n v="2"/>
    <d v="2015-04-14T00:00:00"/>
    <n v="1"/>
    <s v="Second Class"/>
    <s v="Other"/>
    <n v="18"/>
    <n v="6428"/>
    <n v="4"/>
    <s v="Apparel"/>
    <s v="Europe"/>
    <s v="Rennes"/>
    <s v="Brittany"/>
    <m/>
    <s v="France"/>
    <s v="Western Europe"/>
    <n v="18"/>
    <x v="4"/>
    <n v="403"/>
    <s v="Nike Men's CJ Elite 2 TD Football Cleat"/>
    <n v="129.9900055"/>
    <n v="110.80340837177086"/>
    <n v="1"/>
    <n v="7.1500000950000002"/>
    <n v="129.9900055"/>
    <n v="122.840005405"/>
    <s v="DEBIT"/>
    <x v="2"/>
  </r>
  <r>
    <n v="19610"/>
    <d v="2015-10-14T00:00:00"/>
    <x v="4"/>
    <n v="2"/>
    <d v="2015-10-16T00:00:00"/>
    <n v="1"/>
    <s v="Second Class"/>
    <s v="Other"/>
    <n v="18"/>
    <n v="387"/>
    <n v="4"/>
    <s v="Apparel"/>
    <s v="Europe"/>
    <s v="Capannori"/>
    <s v="Tuscany"/>
    <m/>
    <s v="Italy"/>
    <s v="Southern Europe"/>
    <n v="18"/>
    <x v="4"/>
    <n v="403"/>
    <s v="Nike Men's CJ Elite 2 TD Football Cleat"/>
    <n v="129.9900055"/>
    <n v="110.80340837177086"/>
    <n v="1"/>
    <n v="9.1000003809999992"/>
    <n v="129.9900055"/>
    <n v="120.89000511899999"/>
    <s v="DEBIT"/>
    <x v="2"/>
  </r>
  <r>
    <n v="65011"/>
    <d v="2017-06-08T00:00:00"/>
    <x v="1"/>
    <n v="2"/>
    <d v="2017-06-12T00:00:00"/>
    <n v="0"/>
    <s v="Second Class"/>
    <s v="Other"/>
    <n v="18"/>
    <n v="2270"/>
    <n v="4"/>
    <s v="Apparel"/>
    <s v="Europe"/>
    <s v="Reutlingen"/>
    <s v="Baden-Württemberg"/>
    <m/>
    <s v="Germany"/>
    <s v="Western Europe"/>
    <n v="18"/>
    <x v="4"/>
    <n v="403"/>
    <s v="Nike Men's CJ Elite 2 TD Football Cleat"/>
    <n v="129.9900055"/>
    <n v="110.80340837177086"/>
    <n v="1"/>
    <n v="9.1000003809999992"/>
    <n v="129.9900055"/>
    <n v="120.89000511899999"/>
    <s v="DEBIT"/>
    <x v="2"/>
  </r>
  <r>
    <n v="19380"/>
    <d v="2015-10-10T00:00:00"/>
    <x v="5"/>
    <n v="2"/>
    <d v="2015-10-13T00:00:00"/>
    <n v="1"/>
    <s v="Second Class"/>
    <s v="Other"/>
    <n v="18"/>
    <n v="482"/>
    <n v="4"/>
    <s v="Apparel"/>
    <s v="Europe"/>
    <s v="Palaiseau"/>
    <s v="Île-de-France"/>
    <m/>
    <s v="France"/>
    <s v="Western Europe"/>
    <n v="18"/>
    <x v="4"/>
    <n v="403"/>
    <s v="Nike Men's CJ Elite 2 TD Football Cleat"/>
    <n v="129.9900055"/>
    <n v="110.80340837177086"/>
    <n v="1"/>
    <n v="9.1000003809999992"/>
    <n v="129.9900055"/>
    <n v="120.89000511899999"/>
    <s v="DEBIT"/>
    <x v="2"/>
  </r>
  <r>
    <n v="65005"/>
    <d v="2017-06-08T00:00:00"/>
    <x v="1"/>
    <n v="2"/>
    <d v="2017-06-12T00:00:00"/>
    <n v="1"/>
    <s v="Second Class"/>
    <s v="Other"/>
    <n v="18"/>
    <n v="1956"/>
    <n v="4"/>
    <s v="Apparel"/>
    <s v="Europe"/>
    <s v="Redditch"/>
    <s v="England"/>
    <m/>
    <s v="United Kingdom"/>
    <s v="Northern Europe"/>
    <n v="18"/>
    <x v="4"/>
    <n v="403"/>
    <s v="Nike Men's CJ Elite 2 TD Football Cleat"/>
    <n v="129.9900055"/>
    <n v="110.80340837177086"/>
    <n v="1"/>
    <n v="11.69999981"/>
    <n v="129.9900055"/>
    <n v="118.29000569"/>
    <s v="DEBIT"/>
    <x v="2"/>
  </r>
  <r>
    <n v="20085"/>
    <d v="2015-10-21T00:00:00"/>
    <x v="4"/>
    <n v="2"/>
    <d v="2015-10-23T00:00:00"/>
    <n v="1"/>
    <s v="Second Class"/>
    <s v="Other"/>
    <n v="18"/>
    <n v="7466"/>
    <n v="4"/>
    <s v="Apparel"/>
    <s v="Europe"/>
    <s v="Leeds"/>
    <s v="England"/>
    <m/>
    <s v="United Kingdom"/>
    <s v="Northern Europe"/>
    <n v="18"/>
    <x v="4"/>
    <n v="403"/>
    <s v="Nike Men's CJ Elite 2 TD Football Cleat"/>
    <n v="129.9900055"/>
    <n v="110.80340837177086"/>
    <n v="1"/>
    <n v="11.69999981"/>
    <n v="129.9900055"/>
    <n v="118.29000569"/>
    <s v="DEBIT"/>
    <x v="2"/>
  </r>
  <r>
    <n v="18245"/>
    <d v="2015-09-24T00:00:00"/>
    <x v="1"/>
    <n v="2"/>
    <d v="2015-09-28T00:00:00"/>
    <n v="1"/>
    <s v="Second Class"/>
    <s v="Other"/>
    <n v="18"/>
    <n v="8224"/>
    <n v="4"/>
    <s v="Apparel"/>
    <s v="Europe"/>
    <s v="Plymouth"/>
    <s v="England"/>
    <m/>
    <s v="United Kingdom"/>
    <s v="Northern Europe"/>
    <n v="18"/>
    <x v="4"/>
    <n v="403"/>
    <s v="Nike Men's CJ Elite 2 TD Football Cleat"/>
    <n v="129.9900055"/>
    <n v="110.80340837177086"/>
    <n v="1"/>
    <n v="11.69999981"/>
    <n v="129.9900055"/>
    <n v="118.29000569"/>
    <s v="DEBIT"/>
    <x v="2"/>
  </r>
  <r>
    <n v="17810"/>
    <d v="2015-09-17T00:00:00"/>
    <x v="1"/>
    <n v="2"/>
    <d v="2015-09-21T00:00:00"/>
    <n v="1"/>
    <s v="Second Class"/>
    <s v="Other"/>
    <n v="18"/>
    <n v="6365"/>
    <n v="4"/>
    <s v="Apparel"/>
    <s v="Europe"/>
    <s v="Stockholm"/>
    <s v="Stockholm"/>
    <m/>
    <s v="Sweden"/>
    <s v="Northern Europe"/>
    <n v="18"/>
    <x v="4"/>
    <n v="403"/>
    <s v="Nike Men's CJ Elite 2 TD Football Cleat"/>
    <n v="129.9900055"/>
    <n v="110.80340837177086"/>
    <n v="1"/>
    <n v="11.69999981"/>
    <n v="129.9900055"/>
    <n v="118.29000569"/>
    <s v="DEBIT"/>
    <x v="2"/>
  </r>
  <r>
    <n v="19817"/>
    <d v="2015-10-17T00:00:00"/>
    <x v="5"/>
    <n v="2"/>
    <d v="2015-10-20T00:00:00"/>
    <n v="1"/>
    <s v="Second Class"/>
    <s v="Other"/>
    <n v="18"/>
    <n v="3490"/>
    <n v="4"/>
    <s v="Apparel"/>
    <s v="Europe"/>
    <s v="Barcelona"/>
    <s v="Catalonia"/>
    <m/>
    <s v="Spain"/>
    <s v="Southern Europe"/>
    <n v="18"/>
    <x v="4"/>
    <n v="403"/>
    <s v="Nike Men's CJ Elite 2 TD Football Cleat"/>
    <n v="129.9900055"/>
    <n v="110.80340837177086"/>
    <n v="1"/>
    <n v="11.69999981"/>
    <n v="129.9900055"/>
    <n v="118.29000569"/>
    <s v="DEBIT"/>
    <x v="2"/>
  </r>
  <r>
    <n v="10444"/>
    <d v="2015-02-06T00:00:00"/>
    <x v="2"/>
    <n v="2"/>
    <d v="2015-02-10T00:00:00"/>
    <n v="1"/>
    <s v="Second Class"/>
    <s v="Other"/>
    <n v="18"/>
    <n v="1596"/>
    <n v="4"/>
    <s v="Apparel"/>
    <s v="Europe"/>
    <s v="Castelldefels"/>
    <s v="Catalonia"/>
    <m/>
    <s v="Spain"/>
    <s v="Southern Europe"/>
    <n v="18"/>
    <x v="4"/>
    <n v="403"/>
    <s v="Nike Men's CJ Elite 2 TD Football Cleat"/>
    <n v="129.9900055"/>
    <n v="110.80340837177086"/>
    <n v="1"/>
    <n v="11.69999981"/>
    <n v="129.9900055"/>
    <n v="118.29000569"/>
    <s v="DEBIT"/>
    <x v="2"/>
  </r>
  <r>
    <n v="64637"/>
    <d v="2017-01-08T00:00:00"/>
    <x v="0"/>
    <n v="2"/>
    <d v="2017-01-10T00:00:00"/>
    <n v="1"/>
    <s v="Second Class"/>
    <s v="Other"/>
    <n v="18"/>
    <n v="9857"/>
    <n v="4"/>
    <s v="Apparel"/>
    <s v="Europe"/>
    <s v="London"/>
    <s v="England"/>
    <m/>
    <s v="United Kingdom"/>
    <s v="Northern Europe"/>
    <n v="18"/>
    <x v="4"/>
    <n v="403"/>
    <s v="Nike Men's CJ Elite 2 TD Football Cleat"/>
    <n v="129.9900055"/>
    <n v="110.80340837177086"/>
    <n v="1"/>
    <n v="13"/>
    <n v="129.9900055"/>
    <n v="116.9900055"/>
    <s v="DEBIT"/>
    <x v="2"/>
  </r>
  <r>
    <n v="15269"/>
    <d v="2015-11-08T00:00:00"/>
    <x v="0"/>
    <n v="2"/>
    <d v="2015-11-10T00:00:00"/>
    <n v="1"/>
    <s v="Second Class"/>
    <s v="Other"/>
    <n v="18"/>
    <n v="3969"/>
    <n v="4"/>
    <s v="Apparel"/>
    <s v="Europe"/>
    <s v="Oslo"/>
    <s v="Oslo"/>
    <m/>
    <s v="Norway"/>
    <s v="Northern Europe"/>
    <n v="18"/>
    <x v="4"/>
    <n v="403"/>
    <s v="Nike Men's CJ Elite 2 TD Football Cleat"/>
    <n v="129.9900055"/>
    <n v="110.80340837177086"/>
    <n v="1"/>
    <n v="13"/>
    <n v="129.9900055"/>
    <n v="116.9900055"/>
    <s v="DEBIT"/>
    <x v="2"/>
  </r>
  <r>
    <n v="14064"/>
    <d v="2015-07-25T00:00:00"/>
    <x v="5"/>
    <n v="2"/>
    <d v="2015-07-28T00:00:00"/>
    <n v="1"/>
    <s v="Second Class"/>
    <s v="Other"/>
    <n v="18"/>
    <n v="9342"/>
    <n v="4"/>
    <s v="Apparel"/>
    <s v="Europe"/>
    <s v="Birmingham"/>
    <s v="England"/>
    <m/>
    <s v="United Kingdom"/>
    <s v="Northern Europe"/>
    <n v="18"/>
    <x v="4"/>
    <n v="403"/>
    <s v="Nike Men's CJ Elite 2 TD Football Cleat"/>
    <n v="129.9900055"/>
    <n v="110.80340837177086"/>
    <n v="1"/>
    <n v="13"/>
    <n v="129.9900055"/>
    <n v="116.9900055"/>
    <s v="DEBIT"/>
    <x v="2"/>
  </r>
  <r>
    <n v="14551"/>
    <d v="2015-01-08T00:00:00"/>
    <x v="1"/>
    <n v="2"/>
    <d v="2015-01-12T00:00:00"/>
    <n v="0"/>
    <s v="Second Class"/>
    <s v="Other"/>
    <n v="17"/>
    <n v="2028"/>
    <n v="4"/>
    <s v="Apparel"/>
    <s v="Europe"/>
    <s v="Amsterdam"/>
    <s v="North Holland"/>
    <m/>
    <s v="Netherlands"/>
    <s v="Western Europe"/>
    <n v="17"/>
    <x v="5"/>
    <n v="365"/>
    <s v="Perfect Fitness Perfect Rip Deck"/>
    <n v="59.990001679999999"/>
    <n v="54.488929209402009"/>
    <n v="1"/>
    <n v="6"/>
    <n v="59.990001679999999"/>
    <n v="53.990001679999999"/>
    <s v="DEBIT"/>
    <x v="2"/>
  </r>
  <r>
    <n v="12698"/>
    <d v="2015-05-07T00:00:00"/>
    <x v="1"/>
    <n v="2"/>
    <d v="2015-05-11T00:00:00"/>
    <n v="1"/>
    <s v="Second Class"/>
    <s v="Other"/>
    <n v="17"/>
    <n v="3940"/>
    <n v="4"/>
    <s v="Apparel"/>
    <s v="Europe"/>
    <s v="Hautmont"/>
    <s v="Nord-Pas-de-Calais-Picardie"/>
    <m/>
    <s v="France"/>
    <s v="Western Europe"/>
    <n v="17"/>
    <x v="5"/>
    <n v="365"/>
    <s v="Perfect Fitness Perfect Rip Deck"/>
    <n v="59.990001679999999"/>
    <n v="54.488929209402009"/>
    <n v="1"/>
    <n v="6"/>
    <n v="59.990001679999999"/>
    <n v="53.990001679999999"/>
    <s v="DEBIT"/>
    <x v="2"/>
  </r>
  <r>
    <n v="47758"/>
    <d v="2016-11-28T00:00:00"/>
    <x v="3"/>
    <n v="2"/>
    <d v="2016-11-30T00:00:00"/>
    <n v="1"/>
    <s v="Second Class"/>
    <s v="Other"/>
    <n v="18"/>
    <n v="8293"/>
    <n v="4"/>
    <s v="Apparel"/>
    <s v="Europe"/>
    <s v="Banská Bystrica"/>
    <s v="Banská Bystrica"/>
    <m/>
    <s v="Slovakia"/>
    <s v="Eastern Europe"/>
    <n v="18"/>
    <x v="4"/>
    <n v="403"/>
    <s v="Nike Men's CJ Elite 2 TD Football Cleat"/>
    <n v="129.9900055"/>
    <n v="110.80340837177086"/>
    <n v="1"/>
    <n v="15.600000380000001"/>
    <n v="129.9900055"/>
    <n v="114.39000512"/>
    <s v="DEBIT"/>
    <x v="2"/>
  </r>
  <r>
    <n v="68220"/>
    <d v="2017-09-22T00:00:00"/>
    <x v="2"/>
    <n v="2"/>
    <d v="2017-09-26T00:00:00"/>
    <n v="1"/>
    <s v="Second Class"/>
    <s v="Other"/>
    <n v="18"/>
    <n v="9962"/>
    <n v="4"/>
    <s v="Apparel"/>
    <s v="Europe"/>
    <s v="Nacka"/>
    <s v="Stockholm"/>
    <m/>
    <s v="Sweden"/>
    <s v="Northern Europe"/>
    <n v="18"/>
    <x v="4"/>
    <n v="403"/>
    <s v="Nike Men's CJ Elite 2 TD Football Cleat"/>
    <n v="129.9900055"/>
    <n v="110.80340837177086"/>
    <n v="1"/>
    <n v="15.600000380000001"/>
    <n v="129.9900055"/>
    <n v="114.39000512"/>
    <s v="DEBIT"/>
    <x v="2"/>
  </r>
  <r>
    <n v="14730"/>
    <d v="2015-04-08T00:00:00"/>
    <x v="4"/>
    <n v="2"/>
    <d v="2015-04-10T00:00:00"/>
    <n v="1"/>
    <s v="Second Class"/>
    <s v="Other"/>
    <n v="18"/>
    <n v="8098"/>
    <n v="4"/>
    <s v="Apparel"/>
    <s v="Europe"/>
    <s v="West Bromwich"/>
    <s v="England"/>
    <m/>
    <s v="United Kingdom"/>
    <s v="Northern Europe"/>
    <n v="18"/>
    <x v="4"/>
    <n v="403"/>
    <s v="Nike Men's CJ Elite 2 TD Football Cleat"/>
    <n v="129.9900055"/>
    <n v="110.80340837177086"/>
    <n v="1"/>
    <n v="15.600000380000001"/>
    <n v="129.9900055"/>
    <n v="114.39000512"/>
    <s v="DEBIT"/>
    <x v="2"/>
  </r>
  <r>
    <n v="66411"/>
    <d v="2017-08-27T00:00:00"/>
    <x v="0"/>
    <n v="2"/>
    <d v="2017-08-29T00:00:00"/>
    <n v="0"/>
    <s v="Second Class"/>
    <s v="Other"/>
    <n v="18"/>
    <n v="8348"/>
    <n v="4"/>
    <s v="Apparel"/>
    <s v="Europe"/>
    <s v="Milan"/>
    <s v="Lombardy"/>
    <m/>
    <s v="Italy"/>
    <s v="Southern Europe"/>
    <n v="18"/>
    <x v="4"/>
    <n v="403"/>
    <s v="Nike Men's CJ Elite 2 TD Football Cleat"/>
    <n v="129.9900055"/>
    <n v="110.80340837177086"/>
    <n v="1"/>
    <n v="15.600000380000001"/>
    <n v="129.9900055"/>
    <n v="114.39000512"/>
    <s v="DEBIT"/>
    <x v="2"/>
  </r>
  <r>
    <n v="12535"/>
    <d v="2015-02-07T00:00:00"/>
    <x v="5"/>
    <n v="2"/>
    <d v="2015-02-10T00:00:00"/>
    <n v="1"/>
    <s v="Second Class"/>
    <s v="Other"/>
    <n v="18"/>
    <n v="653"/>
    <n v="4"/>
    <s v="Apparel"/>
    <s v="Europe"/>
    <s v="Rome"/>
    <s v="Lazio"/>
    <m/>
    <s v="Italy"/>
    <s v="Southern Europe"/>
    <n v="18"/>
    <x v="4"/>
    <n v="403"/>
    <s v="Nike Men's CJ Elite 2 TD Football Cleat"/>
    <n v="129.9900055"/>
    <n v="110.80340837177086"/>
    <n v="1"/>
    <n v="15.600000380000001"/>
    <n v="129.9900055"/>
    <n v="114.39000512"/>
    <s v="DEBIT"/>
    <x v="2"/>
  </r>
  <r>
    <n v="67712"/>
    <d v="2017-09-15T00:00:00"/>
    <x v="2"/>
    <n v="2"/>
    <d v="2017-09-19T00:00:00"/>
    <n v="1"/>
    <s v="Second Class"/>
    <s v="Other"/>
    <n v="18"/>
    <n v="8645"/>
    <n v="4"/>
    <s v="Apparel"/>
    <s v="Europe"/>
    <s v="Lille"/>
    <s v="Nord-Pas-de-Calais-Picardie"/>
    <m/>
    <s v="France"/>
    <s v="Western Europe"/>
    <n v="18"/>
    <x v="4"/>
    <n v="403"/>
    <s v="Nike Men's CJ Elite 2 TD Football Cleat"/>
    <n v="129.9900055"/>
    <n v="110.80340837177086"/>
    <n v="1"/>
    <n v="15.600000380000001"/>
    <n v="129.9900055"/>
    <n v="114.39000512"/>
    <s v="DEBIT"/>
    <x v="2"/>
  </r>
  <r>
    <n v="18593"/>
    <d v="2015-09-29T00:00:00"/>
    <x v="6"/>
    <n v="2"/>
    <d v="2015-10-01T00:00:00"/>
    <n v="1"/>
    <s v="Second Class"/>
    <s v="Other"/>
    <n v="18"/>
    <n v="1275"/>
    <n v="4"/>
    <s v="Apparel"/>
    <s v="Europe"/>
    <s v="Basingstoke"/>
    <s v="England"/>
    <m/>
    <s v="United Kingdom"/>
    <s v="Northern Europe"/>
    <n v="18"/>
    <x v="4"/>
    <n v="403"/>
    <s v="Nike Men's CJ Elite 2 TD Football Cleat"/>
    <n v="129.9900055"/>
    <n v="110.80340837177086"/>
    <n v="1"/>
    <n v="16.899999619999999"/>
    <n v="129.9900055"/>
    <n v="113.09000587999999"/>
    <s v="DEBIT"/>
    <x v="2"/>
  </r>
  <r>
    <n v="17909"/>
    <d v="2015-09-19T00:00:00"/>
    <x v="5"/>
    <n v="2"/>
    <d v="2015-09-22T00:00:00"/>
    <n v="1"/>
    <s v="Second Class"/>
    <s v="Other"/>
    <n v="18"/>
    <n v="11189"/>
    <n v="4"/>
    <s v="Apparel"/>
    <s v="Europe"/>
    <s v="London"/>
    <s v="England"/>
    <m/>
    <s v="United Kingdom"/>
    <s v="Northern Europe"/>
    <n v="18"/>
    <x v="4"/>
    <n v="403"/>
    <s v="Nike Men's CJ Elite 2 TD Football Cleat"/>
    <n v="129.9900055"/>
    <n v="110.80340837177086"/>
    <n v="1"/>
    <n v="16.899999619999999"/>
    <n v="129.9900055"/>
    <n v="113.09000587999999"/>
    <s v="DEBIT"/>
    <x v="2"/>
  </r>
  <r>
    <n v="16302"/>
    <d v="2015-08-26T00:00:00"/>
    <x v="4"/>
    <n v="2"/>
    <d v="2015-08-28T00:00:00"/>
    <n v="1"/>
    <s v="Second Class"/>
    <s v="Other"/>
    <n v="18"/>
    <n v="5988"/>
    <n v="4"/>
    <s v="Apparel"/>
    <s v="Europe"/>
    <s v="Littlehampton"/>
    <s v="England"/>
    <m/>
    <s v="United Kingdom"/>
    <s v="Northern Europe"/>
    <n v="18"/>
    <x v="4"/>
    <n v="403"/>
    <s v="Nike Men's CJ Elite 2 TD Football Cleat"/>
    <n v="129.9900055"/>
    <n v="110.80340837177086"/>
    <n v="1"/>
    <n v="16.899999619999999"/>
    <n v="129.9900055"/>
    <n v="113.09000587999999"/>
    <s v="DEBIT"/>
    <x v="2"/>
  </r>
  <r>
    <n v="14730"/>
    <d v="2015-04-08T00:00:00"/>
    <x v="4"/>
    <n v="2"/>
    <d v="2015-04-10T00:00:00"/>
    <n v="1"/>
    <s v="Second Class"/>
    <s v="Other"/>
    <n v="18"/>
    <n v="8098"/>
    <n v="4"/>
    <s v="Apparel"/>
    <s v="Europe"/>
    <s v="West Bromwich"/>
    <s v="England"/>
    <m/>
    <s v="United Kingdom"/>
    <s v="Northern Europe"/>
    <n v="18"/>
    <x v="4"/>
    <n v="403"/>
    <s v="Nike Men's CJ Elite 2 TD Football Cleat"/>
    <n v="129.9900055"/>
    <n v="110.80340837177086"/>
    <n v="1"/>
    <n v="16.899999619999999"/>
    <n v="129.9900055"/>
    <n v="113.09000587999999"/>
    <s v="DEBIT"/>
    <x v="2"/>
  </r>
  <r>
    <n v="13343"/>
    <d v="2015-07-14T00:00:00"/>
    <x v="6"/>
    <n v="2"/>
    <d v="2015-07-16T00:00:00"/>
    <n v="1"/>
    <s v="Second Class"/>
    <s v="Other"/>
    <n v="18"/>
    <n v="9726"/>
    <n v="4"/>
    <s v="Apparel"/>
    <s v="Europe"/>
    <s v="London"/>
    <s v="England"/>
    <m/>
    <s v="United Kingdom"/>
    <s v="Northern Europe"/>
    <n v="18"/>
    <x v="4"/>
    <n v="403"/>
    <s v="Nike Men's CJ Elite 2 TD Football Cleat"/>
    <n v="129.9900055"/>
    <n v="110.80340837177086"/>
    <n v="1"/>
    <n v="16.899999619999999"/>
    <n v="129.9900055"/>
    <n v="113.09000587999999"/>
    <s v="DEBIT"/>
    <x v="2"/>
  </r>
  <r>
    <n v="62117"/>
    <d v="2017-06-25T00:00:00"/>
    <x v="0"/>
    <n v="2"/>
    <d v="2017-06-27T00:00:00"/>
    <n v="1"/>
    <s v="Second Class"/>
    <s v="Other"/>
    <n v="17"/>
    <n v="5113"/>
    <n v="4"/>
    <s v="Apparel"/>
    <s v="Europe"/>
    <s v="Seville"/>
    <s v="Andalusia"/>
    <m/>
    <s v="Spain"/>
    <s v="Southern Europe"/>
    <n v="17"/>
    <x v="5"/>
    <n v="365"/>
    <s v="Perfect Fitness Perfect Rip Deck"/>
    <n v="59.990001679999999"/>
    <n v="54.488929209402009"/>
    <n v="1"/>
    <n v="7.8000001909999996"/>
    <n v="59.990001679999999"/>
    <n v="52.190001488999997"/>
    <s v="DEBIT"/>
    <x v="2"/>
  </r>
  <r>
    <n v="62637"/>
    <d v="2017-03-07T00:00:00"/>
    <x v="6"/>
    <n v="2"/>
    <d v="2017-03-09T00:00:00"/>
    <n v="1"/>
    <s v="Second Class"/>
    <s v="Other"/>
    <n v="18"/>
    <n v="9726"/>
    <n v="4"/>
    <s v="Apparel"/>
    <s v="Europe"/>
    <s v="Moncalieri"/>
    <s v="Piedmont"/>
    <m/>
    <s v="Italy"/>
    <s v="Southern Europe"/>
    <n v="18"/>
    <x v="4"/>
    <n v="403"/>
    <s v="Nike Men's CJ Elite 2 TD Football Cleat"/>
    <n v="129.9900055"/>
    <n v="110.80340837177086"/>
    <n v="1"/>
    <n v="16.899999619999999"/>
    <n v="129.9900055"/>
    <n v="113.09000587999999"/>
    <s v="DEBIT"/>
    <x v="2"/>
  </r>
  <r>
    <n v="67845"/>
    <d v="2017-09-17T00:00:00"/>
    <x v="0"/>
    <n v="2"/>
    <d v="2017-09-19T00:00:00"/>
    <n v="1"/>
    <s v="Second Class"/>
    <s v="Other"/>
    <n v="18"/>
    <n v="482"/>
    <n v="4"/>
    <s v="Apparel"/>
    <s v="Europe"/>
    <s v="Reims"/>
    <s v="Alsace-Champagne-Ardenne-Lorraine"/>
    <m/>
    <s v="France"/>
    <s v="Western Europe"/>
    <n v="18"/>
    <x v="4"/>
    <n v="403"/>
    <s v="Nike Men's CJ Elite 2 TD Football Cleat"/>
    <n v="129.9900055"/>
    <n v="110.80340837177086"/>
    <n v="1"/>
    <n v="16.899999619999999"/>
    <n v="129.9900055"/>
    <n v="113.09000587999999"/>
    <s v="DEBIT"/>
    <x v="2"/>
  </r>
  <r>
    <n v="67712"/>
    <d v="2017-09-15T00:00:00"/>
    <x v="2"/>
    <n v="2"/>
    <d v="2017-09-19T00:00:00"/>
    <n v="1"/>
    <s v="Second Class"/>
    <s v="Other"/>
    <n v="18"/>
    <n v="8645"/>
    <n v="4"/>
    <s v="Apparel"/>
    <s v="Europe"/>
    <s v="Lille"/>
    <s v="Nord-Pas-de-Calais-Picardie"/>
    <m/>
    <s v="France"/>
    <s v="Western Europe"/>
    <n v="18"/>
    <x v="4"/>
    <n v="403"/>
    <s v="Nike Men's CJ Elite 2 TD Football Cleat"/>
    <n v="129.9900055"/>
    <n v="110.80340837177086"/>
    <n v="1"/>
    <n v="16.899999619999999"/>
    <n v="129.9900055"/>
    <n v="113.09000587999999"/>
    <s v="DEBIT"/>
    <x v="2"/>
  </r>
  <r>
    <n v="11209"/>
    <d v="2015-06-13T00:00:00"/>
    <x v="5"/>
    <n v="2"/>
    <d v="2015-06-16T00:00:00"/>
    <n v="1"/>
    <s v="Second Class"/>
    <s v="Other"/>
    <n v="18"/>
    <n v="7202"/>
    <n v="4"/>
    <s v="Apparel"/>
    <s v="Europe"/>
    <s v="Seraing"/>
    <s v="Liège"/>
    <m/>
    <s v="Belgium"/>
    <s v="Western Europe"/>
    <n v="18"/>
    <x v="4"/>
    <n v="403"/>
    <s v="Nike Men's CJ Elite 2 TD Football Cleat"/>
    <n v="129.9900055"/>
    <n v="110.80340837177086"/>
    <n v="1"/>
    <n v="16.899999619999999"/>
    <n v="129.9900055"/>
    <n v="113.09000587999999"/>
    <s v="DEBIT"/>
    <x v="2"/>
  </r>
  <r>
    <n v="41494"/>
    <d v="2016-08-28T00:00:00"/>
    <x v="0"/>
    <n v="2"/>
    <d v="2016-08-30T00:00:00"/>
    <n v="1"/>
    <s v="Second Class"/>
    <s v="Other"/>
    <n v="17"/>
    <n v="1173"/>
    <n v="4"/>
    <s v="Apparel"/>
    <s v="Europe"/>
    <s v="Kramatorsk"/>
    <s v="Donetsk"/>
    <m/>
    <s v="Ukraine"/>
    <s v="Eastern Europe"/>
    <n v="17"/>
    <x v="5"/>
    <n v="365"/>
    <s v="Perfect Fitness Perfect Rip Deck"/>
    <n v="59.990001679999999"/>
    <n v="54.488929209402009"/>
    <n v="1"/>
    <n v="9"/>
    <n v="59.990001679999999"/>
    <n v="50.990001679999999"/>
    <s v="DEBIT"/>
    <x v="2"/>
  </r>
  <r>
    <n v="18593"/>
    <d v="2015-09-29T00:00:00"/>
    <x v="6"/>
    <n v="2"/>
    <d v="2015-10-01T00:00:00"/>
    <n v="1"/>
    <s v="Second Class"/>
    <s v="Other"/>
    <n v="18"/>
    <n v="1275"/>
    <n v="4"/>
    <s v="Apparel"/>
    <s v="Europe"/>
    <s v="Basingstoke"/>
    <s v="England"/>
    <m/>
    <s v="United Kingdom"/>
    <s v="Northern Europe"/>
    <n v="18"/>
    <x v="4"/>
    <n v="403"/>
    <s v="Nike Men's CJ Elite 2 TD Football Cleat"/>
    <n v="129.9900055"/>
    <n v="110.80340837177086"/>
    <n v="1"/>
    <n v="19.5"/>
    <n v="129.9900055"/>
    <n v="110.4900055"/>
    <s v="DEBIT"/>
    <x v="2"/>
  </r>
  <r>
    <n v="13343"/>
    <d v="2015-07-14T00:00:00"/>
    <x v="6"/>
    <n v="2"/>
    <d v="2015-07-16T00:00:00"/>
    <n v="1"/>
    <s v="Second Class"/>
    <s v="Other"/>
    <n v="18"/>
    <n v="9726"/>
    <n v="4"/>
    <s v="Apparel"/>
    <s v="Europe"/>
    <s v="London"/>
    <s v="England"/>
    <m/>
    <s v="United Kingdom"/>
    <s v="Northern Europe"/>
    <n v="18"/>
    <x v="4"/>
    <n v="403"/>
    <s v="Nike Men's CJ Elite 2 TD Football Cleat"/>
    <n v="129.9900055"/>
    <n v="110.80340837177086"/>
    <n v="1"/>
    <n v="19.5"/>
    <n v="129.9900055"/>
    <n v="110.4900055"/>
    <s v="DEBIT"/>
    <x v="2"/>
  </r>
  <r>
    <n v="62637"/>
    <d v="2017-03-07T00:00:00"/>
    <x v="6"/>
    <n v="2"/>
    <d v="2017-03-09T00:00:00"/>
    <n v="1"/>
    <s v="Second Class"/>
    <s v="Other"/>
    <n v="18"/>
    <n v="9726"/>
    <n v="4"/>
    <s v="Apparel"/>
    <s v="Europe"/>
    <s v="Moncalieri"/>
    <s v="Piedmont"/>
    <m/>
    <s v="Italy"/>
    <s v="Southern Europe"/>
    <n v="18"/>
    <x v="4"/>
    <n v="403"/>
    <s v="Nike Men's CJ Elite 2 TD Football Cleat"/>
    <n v="129.9900055"/>
    <n v="110.80340837177086"/>
    <n v="1"/>
    <n v="19.5"/>
    <n v="129.9900055"/>
    <n v="110.4900055"/>
    <s v="DEBIT"/>
    <x v="2"/>
  </r>
  <r>
    <n v="70044"/>
    <d v="2017-10-19T00:00:00"/>
    <x v="1"/>
    <n v="2"/>
    <d v="2017-10-23T00:00:00"/>
    <n v="1"/>
    <s v="Second Class"/>
    <s v="Other"/>
    <n v="63"/>
    <n v="13597"/>
    <n v="4"/>
    <s v="Apparel"/>
    <s v="Europe"/>
    <s v="Kiel"/>
    <s v="Schleswig-Holstein"/>
    <m/>
    <s v="Germany"/>
    <s v="Western Europe"/>
    <n v="63"/>
    <x v="25"/>
    <n v="1350"/>
    <s v="Children's heaters"/>
    <n v="357.10000609999997"/>
    <n v="263.94000818499995"/>
    <n v="1"/>
    <n v="53.569999699999997"/>
    <n v="357.10000609999997"/>
    <n v="303.53000639999999"/>
    <s v="DEBIT"/>
    <x v="2"/>
  </r>
  <r>
    <n v="67753"/>
    <d v="2017-09-16T00:00:00"/>
    <x v="5"/>
    <n v="2"/>
    <d v="2017-09-19T00:00:00"/>
    <n v="1"/>
    <s v="Second Class"/>
    <s v="Other"/>
    <n v="18"/>
    <n v="1566"/>
    <n v="4"/>
    <s v="Apparel"/>
    <s v="Europe"/>
    <s v="Arnhem"/>
    <s v="Gelderland"/>
    <m/>
    <s v="Netherlands"/>
    <s v="Western Europe"/>
    <n v="18"/>
    <x v="4"/>
    <n v="403"/>
    <s v="Nike Men's CJ Elite 2 TD Football Cleat"/>
    <n v="129.9900055"/>
    <n v="110.80340837177086"/>
    <n v="1"/>
    <n v="19.5"/>
    <n v="129.9900055"/>
    <n v="110.4900055"/>
    <s v="DEBIT"/>
    <x v="2"/>
  </r>
  <r>
    <n v="16617"/>
    <d v="2015-08-31T00:00:00"/>
    <x v="3"/>
    <n v="2"/>
    <d v="2015-09-02T00:00:00"/>
    <n v="1"/>
    <s v="Second Class"/>
    <s v="Other"/>
    <n v="18"/>
    <n v="4047"/>
    <n v="4"/>
    <s v="Apparel"/>
    <s v="Europe"/>
    <s v="Montreuil"/>
    <s v="Île-de-France"/>
    <m/>
    <s v="France"/>
    <s v="Western Europe"/>
    <n v="18"/>
    <x v="4"/>
    <n v="403"/>
    <s v="Nike Men's CJ Elite 2 TD Football Cleat"/>
    <n v="129.9900055"/>
    <n v="110.80340837177086"/>
    <n v="1"/>
    <n v="19.5"/>
    <n v="129.9900055"/>
    <n v="110.4900055"/>
    <s v="DEBIT"/>
    <x v="2"/>
  </r>
  <r>
    <n v="14574"/>
    <d v="2015-01-08T00:00:00"/>
    <x v="1"/>
    <n v="2"/>
    <d v="2015-01-12T00:00:00"/>
    <n v="1"/>
    <s v="Second Class"/>
    <s v="Other"/>
    <n v="18"/>
    <n v="6594"/>
    <n v="4"/>
    <s v="Apparel"/>
    <s v="Europe"/>
    <s v="Dortmund"/>
    <s v="North Rhine-Westphalia"/>
    <m/>
    <s v="Germany"/>
    <s v="Western Europe"/>
    <n v="18"/>
    <x v="4"/>
    <n v="403"/>
    <s v="Nike Men's CJ Elite 2 TD Football Cleat"/>
    <n v="129.9900055"/>
    <n v="110.80340837177086"/>
    <n v="1"/>
    <n v="19.5"/>
    <n v="129.9900055"/>
    <n v="110.4900055"/>
    <s v="DEBIT"/>
    <x v="2"/>
  </r>
  <r>
    <n v="12698"/>
    <d v="2015-05-07T00:00:00"/>
    <x v="1"/>
    <n v="2"/>
    <d v="2015-05-11T00:00:00"/>
    <n v="1"/>
    <s v="Second Class"/>
    <s v="Other"/>
    <n v="18"/>
    <n v="3940"/>
    <n v="4"/>
    <s v="Apparel"/>
    <s v="Europe"/>
    <s v="Hautmont"/>
    <s v="Nord-Pas-de-Calais-Picardie"/>
    <m/>
    <s v="France"/>
    <s v="Western Europe"/>
    <n v="18"/>
    <x v="4"/>
    <n v="403"/>
    <s v="Nike Men's CJ Elite 2 TD Football Cleat"/>
    <n v="129.9900055"/>
    <n v="110.80340837177086"/>
    <n v="1"/>
    <n v="19.5"/>
    <n v="129.9900055"/>
    <n v="110.4900055"/>
    <s v="DEBIT"/>
    <x v="2"/>
  </r>
  <r>
    <n v="15599"/>
    <d v="2015-08-16T00:00:00"/>
    <x v="0"/>
    <n v="2"/>
    <d v="2015-08-18T00:00:00"/>
    <n v="1"/>
    <s v="Second Class"/>
    <s v="Other"/>
    <n v="18"/>
    <n v="1186"/>
    <n v="4"/>
    <s v="Apparel"/>
    <s v="Europe"/>
    <s v="Sunderland"/>
    <s v="England"/>
    <m/>
    <s v="United Kingdom"/>
    <s v="Northern Europe"/>
    <n v="18"/>
    <x v="4"/>
    <n v="403"/>
    <s v="Nike Men's CJ Elite 2 TD Football Cleat"/>
    <n v="129.9900055"/>
    <n v="110.80340837177086"/>
    <n v="1"/>
    <n v="20.799999239999998"/>
    <n v="129.9900055"/>
    <n v="109.19000625999999"/>
    <s v="DEBIT"/>
    <x v="2"/>
  </r>
  <r>
    <n v="13343"/>
    <d v="2015-07-14T00:00:00"/>
    <x v="6"/>
    <n v="2"/>
    <d v="2015-07-16T00:00:00"/>
    <n v="1"/>
    <s v="Second Class"/>
    <s v="Other"/>
    <n v="18"/>
    <n v="9726"/>
    <n v="4"/>
    <s v="Apparel"/>
    <s v="Europe"/>
    <s v="London"/>
    <s v="England"/>
    <m/>
    <s v="United Kingdom"/>
    <s v="Northern Europe"/>
    <n v="18"/>
    <x v="4"/>
    <n v="403"/>
    <s v="Nike Men's CJ Elite 2 TD Football Cleat"/>
    <n v="129.9900055"/>
    <n v="110.80340837177086"/>
    <n v="1"/>
    <n v="20.799999239999998"/>
    <n v="129.9900055"/>
    <n v="109.19000625999999"/>
    <s v="DEBIT"/>
    <x v="2"/>
  </r>
  <r>
    <n v="20072"/>
    <d v="2015-10-20T00:00:00"/>
    <x v="6"/>
    <n v="2"/>
    <d v="2015-10-22T00:00:00"/>
    <n v="1"/>
    <s v="Second Class"/>
    <s v="Other"/>
    <n v="18"/>
    <n v="4279"/>
    <n v="4"/>
    <s v="Apparel"/>
    <s v="Europe"/>
    <s v="Rome"/>
    <s v="Lazio"/>
    <m/>
    <s v="Italy"/>
    <s v="Southern Europe"/>
    <n v="18"/>
    <x v="4"/>
    <n v="403"/>
    <s v="Nike Men's CJ Elite 2 TD Football Cleat"/>
    <n v="129.9900055"/>
    <n v="110.80340837177086"/>
    <n v="1"/>
    <n v="20.799999239999998"/>
    <n v="129.9900055"/>
    <n v="109.19000625999999"/>
    <s v="DEBIT"/>
    <x v="2"/>
  </r>
  <r>
    <n v="12323"/>
    <d v="2015-06-29T00:00:00"/>
    <x v="3"/>
    <n v="2"/>
    <d v="2015-07-01T00:00:00"/>
    <n v="1"/>
    <s v="Second Class"/>
    <s v="Other"/>
    <n v="17"/>
    <n v="4151"/>
    <n v="4"/>
    <s v="Apparel"/>
    <s v="Europe"/>
    <s v="Augsburg"/>
    <s v="Bavaria"/>
    <m/>
    <s v="Germany"/>
    <s v="Western Europe"/>
    <n v="17"/>
    <x v="5"/>
    <n v="365"/>
    <s v="Perfect Fitness Perfect Rip Deck"/>
    <n v="59.990001679999999"/>
    <n v="54.488929209402009"/>
    <n v="1"/>
    <n v="9.6000003809999992"/>
    <n v="59.990001679999999"/>
    <n v="50.390001298999998"/>
    <s v="DEBIT"/>
    <x v="2"/>
  </r>
  <r>
    <n v="71295"/>
    <d v="2017-06-11T00:00:00"/>
    <x v="0"/>
    <n v="2"/>
    <d v="2017-06-13T00:00:00"/>
    <n v="1"/>
    <s v="Second Class"/>
    <s v="Other"/>
    <n v="66"/>
    <n v="14848"/>
    <n v="4"/>
    <s v="Apparel"/>
    <s v="Europe"/>
    <s v="Cognac"/>
    <s v="Aquitaine-Limousin-Poitou-Charentes"/>
    <m/>
    <s v="France"/>
    <s v="Western Europe"/>
    <n v="66"/>
    <x v="24"/>
    <n v="1353"/>
    <s v="Porcelain crafts"/>
    <n v="461.48001099999999"/>
    <n v="376.77167767999998"/>
    <n v="1"/>
    <n v="73.839996339999999"/>
    <n v="461.48001099999999"/>
    <n v="387.64001466000002"/>
    <s v="DEBIT"/>
    <x v="2"/>
  </r>
  <r>
    <n v="66351"/>
    <d v="2017-08-26T00:00:00"/>
    <x v="5"/>
    <n v="2"/>
    <d v="2017-08-29T00:00:00"/>
    <n v="0"/>
    <s v="Second Class"/>
    <s v="Other"/>
    <n v="18"/>
    <n v="4697"/>
    <n v="4"/>
    <s v="Apparel"/>
    <s v="Europe"/>
    <s v="Castrop-Rauxel"/>
    <s v="North Rhine-Westphalia"/>
    <m/>
    <s v="Germany"/>
    <s v="Western Europe"/>
    <n v="18"/>
    <x v="4"/>
    <n v="403"/>
    <s v="Nike Men's CJ Elite 2 TD Football Cleat"/>
    <n v="129.9900055"/>
    <n v="110.80340837177086"/>
    <n v="1"/>
    <n v="20.799999239999998"/>
    <n v="129.9900055"/>
    <n v="109.19000625999999"/>
    <s v="DEBIT"/>
    <x v="2"/>
  </r>
  <r>
    <n v="12698"/>
    <d v="2015-05-07T00:00:00"/>
    <x v="1"/>
    <n v="2"/>
    <d v="2015-05-11T00:00:00"/>
    <n v="1"/>
    <s v="Second Class"/>
    <s v="Other"/>
    <n v="18"/>
    <n v="3940"/>
    <n v="4"/>
    <s v="Apparel"/>
    <s v="Europe"/>
    <s v="Hautmont"/>
    <s v="Nord-Pas-de-Calais-Picardie"/>
    <m/>
    <s v="France"/>
    <s v="Western Europe"/>
    <n v="18"/>
    <x v="4"/>
    <n v="403"/>
    <s v="Nike Men's CJ Elite 2 TD Football Cleat"/>
    <n v="129.9900055"/>
    <n v="110.80340837177086"/>
    <n v="1"/>
    <n v="20.799999239999998"/>
    <n v="129.9900055"/>
    <n v="109.19000625999999"/>
    <s v="DEBIT"/>
    <x v="2"/>
  </r>
  <r>
    <n v="44148"/>
    <d v="2016-06-10T00:00:00"/>
    <x v="2"/>
    <n v="2"/>
    <d v="2016-06-14T00:00:00"/>
    <n v="1"/>
    <s v="Second Class"/>
    <s v="Other"/>
    <n v="18"/>
    <n v="5887"/>
    <n v="4"/>
    <s v="Apparel"/>
    <s v="Europe"/>
    <s v="Bytom"/>
    <s v="Silesia"/>
    <m/>
    <s v="Poland"/>
    <s v="Eastern Europe"/>
    <n v="18"/>
    <x v="4"/>
    <n v="403"/>
    <s v="Nike Men's CJ Elite 2 TD Football Cleat"/>
    <n v="129.9900055"/>
    <n v="110.80340837177086"/>
    <n v="1"/>
    <n v="22.100000380000001"/>
    <n v="129.9900055"/>
    <n v="107.89000512"/>
    <s v="DEBIT"/>
    <x v="2"/>
  </r>
  <r>
    <n v="64274"/>
    <d v="2017-07-27T00:00:00"/>
    <x v="1"/>
    <n v="4"/>
    <d v="2017-08-02T00:00:00"/>
    <n v="0"/>
    <s v="Standard Class"/>
    <s v="Other"/>
    <n v="9"/>
    <n v="12019"/>
    <n v="3"/>
    <s v="Footwear"/>
    <s v="Europe"/>
    <s v="Groningen"/>
    <s v="Groningen"/>
    <m/>
    <s v="Netherlands"/>
    <s v="Western Europe"/>
    <n v="9"/>
    <x v="0"/>
    <n v="191"/>
    <s v="Nike Men's Free 5.0+ Running Shoe"/>
    <n v="99.989997860000003"/>
    <n v="95.114003926871064"/>
    <n v="4"/>
    <n v="79.989997860000003"/>
    <n v="399.95999144000001"/>
    <n v="319.96999357999999"/>
    <s v="TRANSFER"/>
    <x v="2"/>
  </r>
  <r>
    <n v="13298"/>
    <d v="2015-07-14T00:00:00"/>
    <x v="6"/>
    <n v="4"/>
    <d v="2015-07-20T00:00:00"/>
    <n v="0"/>
    <s v="Standard Class"/>
    <s v="Other"/>
    <n v="17"/>
    <n v="10549"/>
    <n v="4"/>
    <s v="Apparel"/>
    <s v="Europe"/>
    <s v="Turin"/>
    <s v="Piedmont"/>
    <m/>
    <s v="Italy"/>
    <s v="Southern Europe"/>
    <n v="17"/>
    <x v="5"/>
    <n v="365"/>
    <s v="Perfect Fitness Perfect Rip Deck"/>
    <n v="59.990001679999999"/>
    <n v="54.488929209402009"/>
    <n v="4"/>
    <n v="4.8000001909999996"/>
    <n v="239.96000672"/>
    <n v="235.16000652899999"/>
    <s v="TRANSFER"/>
    <x v="2"/>
  </r>
  <r>
    <n v="62786"/>
    <d v="2017-05-07T00:00:00"/>
    <x v="0"/>
    <n v="4"/>
    <d v="2017-05-11T00:00:00"/>
    <n v="0"/>
    <s v="Standard Class"/>
    <s v="Other"/>
    <n v="17"/>
    <n v="4909"/>
    <n v="4"/>
    <s v="Apparel"/>
    <s v="Europe"/>
    <s v="Cologne"/>
    <s v="North Rhine-Westphalia"/>
    <m/>
    <s v="Germany"/>
    <s v="Western Europe"/>
    <n v="17"/>
    <x v="5"/>
    <n v="365"/>
    <s v="Perfect Fitness Perfect Rip Deck"/>
    <n v="59.990001679999999"/>
    <n v="54.488929209402009"/>
    <n v="4"/>
    <n v="9.6000003809999992"/>
    <n v="239.96000672"/>
    <n v="230.36000633899999"/>
    <s v="TRANSFER"/>
    <x v="2"/>
  </r>
  <r>
    <n v="13939"/>
    <d v="2015-07-23T00:00:00"/>
    <x v="1"/>
    <n v="4"/>
    <d v="2015-07-29T00:00:00"/>
    <n v="0"/>
    <s v="Standard Class"/>
    <s v="Other"/>
    <n v="17"/>
    <n v="5854"/>
    <n v="4"/>
    <s v="Apparel"/>
    <s v="Europe"/>
    <s v="Milan"/>
    <s v="Lombardy"/>
    <m/>
    <s v="Italy"/>
    <s v="Southern Europe"/>
    <n v="17"/>
    <x v="5"/>
    <n v="365"/>
    <s v="Perfect Fitness Perfect Rip Deck"/>
    <n v="59.990001679999999"/>
    <n v="54.488929209402009"/>
    <n v="4"/>
    <n v="28.799999239999998"/>
    <n v="239.96000672"/>
    <n v="211.16000747999999"/>
    <s v="TRANSFER"/>
    <x v="2"/>
  </r>
  <r>
    <n v="46864"/>
    <d v="2016-11-15T00:00:00"/>
    <x v="6"/>
    <n v="4"/>
    <d v="2016-11-21T00:00:00"/>
    <n v="0"/>
    <s v="Standard Class"/>
    <s v="Other"/>
    <n v="17"/>
    <n v="3066"/>
    <n v="4"/>
    <s v="Apparel"/>
    <s v="Europe"/>
    <s v="Uvarovo"/>
    <s v="Tambov"/>
    <m/>
    <s v="Russia"/>
    <s v="Eastern Europe"/>
    <n v="17"/>
    <x v="5"/>
    <n v="365"/>
    <s v="Perfect Fitness Perfect Rip Deck"/>
    <n v="59.990001679999999"/>
    <n v="54.488929209402009"/>
    <n v="4"/>
    <n v="31.190000529999999"/>
    <n v="239.96000672"/>
    <n v="208.77000619"/>
    <s v="TRANSFER"/>
    <x v="2"/>
  </r>
  <r>
    <n v="16590"/>
    <d v="2015-08-31T00:00:00"/>
    <x v="3"/>
    <n v="4"/>
    <d v="2015-09-04T00:00:00"/>
    <n v="0"/>
    <s v="Standard Class"/>
    <s v="Other"/>
    <n v="17"/>
    <n v="11431"/>
    <n v="4"/>
    <s v="Apparel"/>
    <s v="Europe"/>
    <s v="Southend-on-Sea"/>
    <s v="England"/>
    <m/>
    <s v="United Kingdom"/>
    <s v="Northern Europe"/>
    <n v="17"/>
    <x v="5"/>
    <n v="365"/>
    <s v="Perfect Fitness Perfect Rip Deck"/>
    <n v="59.990001679999999"/>
    <n v="54.488929209402009"/>
    <n v="4"/>
    <n v="43.189998629999998"/>
    <n v="239.96000672"/>
    <n v="196.77000809"/>
    <s v="TRANSFER"/>
    <x v="2"/>
  </r>
  <r>
    <n v="62840"/>
    <d v="2017-06-07T00:00:00"/>
    <x v="4"/>
    <n v="4"/>
    <d v="2017-06-13T00:00:00"/>
    <n v="0"/>
    <s v="Standard Class"/>
    <s v="Other"/>
    <n v="17"/>
    <n v="9906"/>
    <n v="4"/>
    <s v="Apparel"/>
    <s v="Europe"/>
    <s v="Widnes"/>
    <s v="England"/>
    <m/>
    <s v="United Kingdom"/>
    <s v="Northern Europe"/>
    <n v="17"/>
    <x v="5"/>
    <n v="365"/>
    <s v="Perfect Fitness Perfect Rip Deck"/>
    <n v="59.990001679999999"/>
    <n v="54.488929209402009"/>
    <n v="4"/>
    <n v="59.990001679999999"/>
    <n v="239.96000672"/>
    <n v="179.97000503999999"/>
    <s v="TRANSFER"/>
    <x v="2"/>
  </r>
  <r>
    <n v="66959"/>
    <d v="2017-04-09T00:00:00"/>
    <x v="0"/>
    <n v="4"/>
    <d v="2017-04-13T00:00:00"/>
    <n v="0"/>
    <s v="Standard Class"/>
    <s v="Other"/>
    <n v="24"/>
    <n v="2048"/>
    <n v="5"/>
    <s v="Golf"/>
    <s v="Europe"/>
    <s v="Strasbourg"/>
    <s v="Alsace-Champagne-Ardenne-Lorraine"/>
    <m/>
    <s v="France"/>
    <s v="Western Europe"/>
    <n v="24"/>
    <x v="7"/>
    <n v="502"/>
    <s v="Nike Men's Dri-FIT Victory Golf Polo"/>
    <n v="50"/>
    <n v="43.678035218757444"/>
    <n v="4"/>
    <n v="2"/>
    <n v="200"/>
    <n v="198"/>
    <s v="TRANSFER"/>
    <x v="2"/>
  </r>
  <r>
    <n v="63220"/>
    <d v="2017-11-07T00:00:00"/>
    <x v="6"/>
    <n v="4"/>
    <d v="2017-11-13T00:00:00"/>
    <n v="0"/>
    <s v="Standard Class"/>
    <s v="Other"/>
    <n v="29"/>
    <n v="3071"/>
    <n v="5"/>
    <s v="Golf"/>
    <s v="Europe"/>
    <s v="Carpentras"/>
    <s v="Provence-Alpes-Côte d'Azur"/>
    <m/>
    <s v="France"/>
    <s v="Western Europe"/>
    <n v="29"/>
    <x v="1"/>
    <n v="627"/>
    <s v="Under Armour Girls' Toddler Spine Surge Runni"/>
    <n v="39.990001679999999"/>
    <n v="34.198098313835338"/>
    <n v="4"/>
    <n v="8"/>
    <n v="159.96000672"/>
    <n v="151.96000672"/>
    <s v="TRANSFER"/>
    <x v="2"/>
  </r>
  <r>
    <n v="19642"/>
    <d v="2015-10-14T00:00:00"/>
    <x v="4"/>
    <n v="4"/>
    <d v="2015-10-20T00:00:00"/>
    <n v="0"/>
    <s v="Standard Class"/>
    <s v="Other"/>
    <n v="24"/>
    <n v="11065"/>
    <n v="5"/>
    <s v="Golf"/>
    <s v="Europe"/>
    <s v="Utrecht"/>
    <s v="Utrecht"/>
    <m/>
    <s v="Netherlands"/>
    <s v="Western Europe"/>
    <n v="24"/>
    <x v="7"/>
    <n v="502"/>
    <s v="Nike Men's Dri-FIT Victory Golf Polo"/>
    <n v="50"/>
    <n v="43.678035218757444"/>
    <n v="4"/>
    <n v="11"/>
    <n v="200"/>
    <n v="189"/>
    <s v="TRANSFER"/>
    <x v="2"/>
  </r>
  <r>
    <n v="65439"/>
    <d v="2017-08-13T00:00:00"/>
    <x v="0"/>
    <n v="4"/>
    <d v="2017-08-17T00:00:00"/>
    <n v="0"/>
    <s v="Standard Class"/>
    <s v="Other"/>
    <n v="24"/>
    <n v="394"/>
    <n v="5"/>
    <s v="Golf"/>
    <s v="Europe"/>
    <s v="Genk"/>
    <s v="Limburg"/>
    <m/>
    <s v="Belgium"/>
    <s v="Western Europe"/>
    <n v="24"/>
    <x v="7"/>
    <n v="502"/>
    <s v="Nike Men's Dri-FIT Victory Golf Polo"/>
    <n v="50"/>
    <n v="43.678035218757444"/>
    <n v="4"/>
    <n v="14"/>
    <n v="200"/>
    <n v="186"/>
    <s v="TRANSFER"/>
    <x v="2"/>
  </r>
  <r>
    <n v="62840"/>
    <d v="2017-06-07T00:00:00"/>
    <x v="4"/>
    <n v="4"/>
    <d v="2017-06-13T00:00:00"/>
    <n v="0"/>
    <s v="Standard Class"/>
    <s v="Other"/>
    <n v="24"/>
    <n v="9906"/>
    <n v="5"/>
    <s v="Golf"/>
    <s v="Europe"/>
    <s v="Widnes"/>
    <s v="England"/>
    <m/>
    <s v="United Kingdom"/>
    <s v="Northern Europe"/>
    <n v="24"/>
    <x v="7"/>
    <n v="502"/>
    <s v="Nike Men's Dri-FIT Victory Golf Polo"/>
    <n v="50"/>
    <n v="43.678035218757444"/>
    <n v="4"/>
    <n v="20"/>
    <n v="200"/>
    <n v="180"/>
    <s v="TRANSFER"/>
    <x v="2"/>
  </r>
  <r>
    <n v="17363"/>
    <d v="2015-11-09T00:00:00"/>
    <x v="3"/>
    <n v="4"/>
    <d v="2015-11-13T00:00:00"/>
    <n v="0"/>
    <s v="Standard Class"/>
    <s v="Other"/>
    <n v="24"/>
    <n v="5707"/>
    <n v="5"/>
    <s v="Golf"/>
    <s v="Europe"/>
    <s v="Gloucester"/>
    <s v="England"/>
    <m/>
    <s v="United Kingdom"/>
    <s v="Northern Europe"/>
    <n v="24"/>
    <x v="7"/>
    <n v="502"/>
    <s v="Nike Men's Dri-FIT Victory Golf Polo"/>
    <n v="50"/>
    <n v="43.678035218757444"/>
    <n v="4"/>
    <n v="20"/>
    <n v="200"/>
    <n v="180"/>
    <s v="TRANSFER"/>
    <x v="2"/>
  </r>
  <r>
    <n v="13298"/>
    <d v="2015-07-14T00:00:00"/>
    <x v="6"/>
    <n v="4"/>
    <d v="2015-07-20T00:00:00"/>
    <n v="0"/>
    <s v="Standard Class"/>
    <s v="Other"/>
    <n v="29"/>
    <n v="10549"/>
    <n v="5"/>
    <s v="Golf"/>
    <s v="Europe"/>
    <s v="Turin"/>
    <s v="Piedmont"/>
    <m/>
    <s v="Italy"/>
    <s v="Southern Europe"/>
    <n v="29"/>
    <x v="1"/>
    <n v="627"/>
    <s v="Under Armour Girls' Toddler Spine Surge Runni"/>
    <n v="39.990001679999999"/>
    <n v="34.198098313835338"/>
    <n v="4"/>
    <n v="16"/>
    <n v="159.96000672"/>
    <n v="143.96000672"/>
    <s v="TRANSFER"/>
    <x v="2"/>
  </r>
  <r>
    <n v="18237"/>
    <d v="2015-09-24T00:00:00"/>
    <x v="1"/>
    <n v="4"/>
    <d v="2015-09-30T00:00:00"/>
    <n v="0"/>
    <s v="Standard Class"/>
    <s v="Other"/>
    <n v="24"/>
    <n v="2682"/>
    <n v="5"/>
    <s v="Golf"/>
    <s v="Europe"/>
    <s v="Messina"/>
    <s v="Sicily"/>
    <m/>
    <s v="Italy"/>
    <s v="Southern Europe"/>
    <n v="24"/>
    <x v="7"/>
    <n v="502"/>
    <s v="Nike Men's Dri-FIT Victory Golf Polo"/>
    <n v="50"/>
    <n v="43.678035218757444"/>
    <n v="4"/>
    <n v="34"/>
    <n v="200"/>
    <n v="166"/>
    <s v="TRANSFER"/>
    <x v="2"/>
  </r>
  <r>
    <n v="66958"/>
    <d v="2017-04-09T00:00:00"/>
    <x v="0"/>
    <n v="4"/>
    <d v="2017-04-13T00:00:00"/>
    <n v="0"/>
    <s v="Standard Class"/>
    <s v="Other"/>
    <n v="29"/>
    <n v="467"/>
    <n v="5"/>
    <s v="Golf"/>
    <s v="Europe"/>
    <s v="Helsinki"/>
    <s v="Uusimaa"/>
    <m/>
    <s v="Finland"/>
    <s v="Northern Europe"/>
    <n v="29"/>
    <x v="1"/>
    <n v="627"/>
    <s v="Under Armour Girls' Toddler Spine Surge Runni"/>
    <n v="39.990001679999999"/>
    <n v="34.198098313835338"/>
    <n v="4"/>
    <n v="28.790000920000001"/>
    <n v="159.96000672"/>
    <n v="131.17000579999998"/>
    <s v="TRANSFER"/>
    <x v="2"/>
  </r>
  <r>
    <n v="66764"/>
    <d v="2017-01-09T00:00:00"/>
    <x v="3"/>
    <n v="4"/>
    <d v="2017-01-13T00:00:00"/>
    <n v="0"/>
    <s v="Standard Class"/>
    <s v="Other"/>
    <n v="24"/>
    <n v="10577"/>
    <n v="5"/>
    <s v="Golf"/>
    <s v="Europe"/>
    <s v="Miramas"/>
    <s v="Provence-Alpes-Côte d'Azur"/>
    <m/>
    <s v="France"/>
    <s v="Western Europe"/>
    <n v="24"/>
    <x v="7"/>
    <n v="502"/>
    <s v="Nike Men's Dri-FIT Victory Golf Polo"/>
    <n v="50"/>
    <n v="43.678035218757444"/>
    <n v="4"/>
    <n v="36"/>
    <n v="200"/>
    <n v="164"/>
    <s v="TRANSFER"/>
    <x v="2"/>
  </r>
  <r>
    <n v="66764"/>
    <d v="2017-01-09T00:00:00"/>
    <x v="3"/>
    <n v="4"/>
    <d v="2017-01-13T00:00:00"/>
    <n v="0"/>
    <s v="Standard Class"/>
    <s v="Other"/>
    <n v="24"/>
    <n v="10577"/>
    <n v="5"/>
    <s v="Golf"/>
    <s v="Europe"/>
    <s v="Miramas"/>
    <s v="Provence-Alpes-Côte d'Azur"/>
    <m/>
    <s v="France"/>
    <s v="Western Europe"/>
    <n v="24"/>
    <x v="7"/>
    <n v="502"/>
    <s v="Nike Men's Dri-FIT Victory Golf Polo"/>
    <n v="50"/>
    <n v="43.678035218757444"/>
    <n v="4"/>
    <n v="40"/>
    <n v="200"/>
    <n v="160"/>
    <s v="TRANSFER"/>
    <x v="2"/>
  </r>
  <r>
    <n v="48193"/>
    <d v="2016-04-12T00:00:00"/>
    <x v="6"/>
    <n v="4"/>
    <d v="2016-04-18T00:00:00"/>
    <n v="0"/>
    <s v="Standard Class"/>
    <s v="Other"/>
    <n v="40"/>
    <n v="3471"/>
    <n v="6"/>
    <s v="Outdoors"/>
    <s v="Europe"/>
    <s v="Sofia"/>
    <s v="Sofia City"/>
    <m/>
    <s v="Bulgaria"/>
    <s v="Eastern Europe"/>
    <n v="40"/>
    <x v="8"/>
    <n v="905"/>
    <s v="Team Golf Texas Longhorns Putter Grip"/>
    <n v="24.989999770000001"/>
    <n v="20.52742837007143"/>
    <n v="4"/>
    <n v="10"/>
    <n v="99.959999080000003"/>
    <n v="89.959999080000003"/>
    <s v="TRANSFER"/>
    <x v="2"/>
  </r>
  <r>
    <n v="15231"/>
    <d v="2015-11-08T00:00:00"/>
    <x v="0"/>
    <n v="4"/>
    <d v="2015-11-12T00:00:00"/>
    <n v="0"/>
    <s v="Standard Class"/>
    <s v="Other"/>
    <n v="5"/>
    <n v="3535"/>
    <n v="2"/>
    <s v="Fitness"/>
    <s v="Europe"/>
    <s v="Granada"/>
    <s v="Andalusia"/>
    <m/>
    <s v="Spain"/>
    <s v="Southern Europe"/>
    <n v="5"/>
    <x v="26"/>
    <n v="93"/>
    <s v="Under Armour Men's Tech II T-Shirt"/>
    <n v="24.989999770000001"/>
    <n v="17.455999691500001"/>
    <n v="4"/>
    <n v="9"/>
    <n v="99.959999080000003"/>
    <n v="90.959999080000003"/>
    <s v="TRANSFER"/>
    <x v="2"/>
  </r>
  <r>
    <n v="10451"/>
    <d v="2015-02-06T00:00:00"/>
    <x v="2"/>
    <n v="4"/>
    <d v="2015-02-12T00:00:00"/>
    <n v="0"/>
    <s v="Standard Class"/>
    <s v="Other"/>
    <n v="3"/>
    <n v="11715"/>
    <n v="2"/>
    <s v="Fitness"/>
    <s v="Europe"/>
    <s v="Mont-Saint-Aignan"/>
    <s v="Normandy"/>
    <m/>
    <s v="France"/>
    <s v="Western Europe"/>
    <n v="3"/>
    <x v="15"/>
    <n v="44"/>
    <s v="adidas Men's F10 Messi TRX FG Soccer Cleat"/>
    <n v="59.990001679999999"/>
    <n v="57.194418487916671"/>
    <n v="4"/>
    <n v="40.790000919999997"/>
    <n v="239.96000672"/>
    <n v="199.17000580000001"/>
    <s v="TRANSFER"/>
    <x v="2"/>
  </r>
  <r>
    <n v="10459"/>
    <d v="2015-02-06T00:00:00"/>
    <x v="2"/>
    <n v="4"/>
    <d v="2015-02-12T00:00:00"/>
    <n v="1"/>
    <s v="Standard Class"/>
    <s v="Other"/>
    <n v="9"/>
    <n v="9814"/>
    <n v="3"/>
    <s v="Footwear"/>
    <s v="Europe"/>
    <s v="Berlin"/>
    <s v="Berlin"/>
    <m/>
    <s v="Germany"/>
    <s v="Western Europe"/>
    <n v="9"/>
    <x v="0"/>
    <n v="191"/>
    <s v="Nike Men's Free 5.0+ Running Shoe"/>
    <n v="99.989997860000003"/>
    <n v="95.114003926871064"/>
    <n v="4"/>
    <n v="0"/>
    <n v="399.95999144000001"/>
    <n v="399.95999144000001"/>
    <s v="TRANSFER"/>
    <x v="2"/>
  </r>
  <r>
    <n v="64222"/>
    <d v="2017-07-26T00:00:00"/>
    <x v="4"/>
    <n v="4"/>
    <d v="2017-08-01T00:00:00"/>
    <n v="0"/>
    <s v="Standard Class"/>
    <s v="Other"/>
    <n v="9"/>
    <n v="4848"/>
    <n v="3"/>
    <s v="Footwear"/>
    <s v="Europe"/>
    <s v="Turin"/>
    <s v="Piedmont"/>
    <m/>
    <s v="Italy"/>
    <s v="Southern Europe"/>
    <n v="9"/>
    <x v="0"/>
    <n v="191"/>
    <s v="Nike Men's Free 5.0+ Running Shoe"/>
    <n v="99.989997860000003"/>
    <n v="95.114003926871064"/>
    <n v="4"/>
    <n v="12"/>
    <n v="399.95999144000001"/>
    <n v="387.95999144000001"/>
    <s v="TRANSFER"/>
    <x v="2"/>
  </r>
  <r>
    <n v="63907"/>
    <d v="2017-07-21T00:00:00"/>
    <x v="2"/>
    <n v="4"/>
    <d v="2017-07-27T00:00:00"/>
    <n v="0"/>
    <s v="Standard Class"/>
    <s v="Other"/>
    <n v="9"/>
    <n v="569"/>
    <n v="3"/>
    <s v="Footwear"/>
    <s v="Europe"/>
    <s v="Cagliari"/>
    <s v="Sardinia"/>
    <m/>
    <s v="Italy"/>
    <s v="Southern Europe"/>
    <n v="9"/>
    <x v="0"/>
    <n v="191"/>
    <s v="Nike Men's Free 5.0+ Running Shoe"/>
    <n v="99.989997860000003"/>
    <n v="95.114003926871064"/>
    <n v="4"/>
    <n v="16"/>
    <n v="399.95999144000001"/>
    <n v="383.95999144000001"/>
    <s v="TRANSFER"/>
    <x v="2"/>
  </r>
  <r>
    <n v="19178"/>
    <d v="2015-07-10T00:00:00"/>
    <x v="2"/>
    <n v="4"/>
    <d v="2015-07-16T00:00:00"/>
    <n v="0"/>
    <s v="Standard Class"/>
    <s v="Other"/>
    <n v="9"/>
    <n v="5749"/>
    <n v="3"/>
    <s v="Footwear"/>
    <s v="Europe"/>
    <s v="Milan"/>
    <s v="Lombardy"/>
    <m/>
    <s v="Italy"/>
    <s v="Southern Europe"/>
    <n v="9"/>
    <x v="0"/>
    <n v="191"/>
    <s v="Nike Men's Free 5.0+ Running Shoe"/>
    <n v="99.989997860000003"/>
    <n v="95.114003926871064"/>
    <n v="4"/>
    <n v="20"/>
    <n v="399.95999144000001"/>
    <n v="379.95999144000001"/>
    <s v="TRANSFER"/>
    <x v="2"/>
  </r>
  <r>
    <n v="67046"/>
    <d v="2017-05-09T00:00:00"/>
    <x v="6"/>
    <n v="4"/>
    <d v="2017-05-15T00:00:00"/>
    <n v="0"/>
    <s v="Standard Class"/>
    <s v="Other"/>
    <n v="9"/>
    <n v="4460"/>
    <n v="3"/>
    <s v="Footwear"/>
    <s v="Europe"/>
    <s v="Erftstadt"/>
    <s v="North Rhine-Westphalia"/>
    <m/>
    <s v="Germany"/>
    <s v="Western Europe"/>
    <n v="9"/>
    <x v="0"/>
    <n v="191"/>
    <s v="Nike Men's Free 5.0+ Running Shoe"/>
    <n v="99.989997860000003"/>
    <n v="95.114003926871064"/>
    <n v="4"/>
    <n v="20"/>
    <n v="399.95999144000001"/>
    <n v="379.95999144000001"/>
    <s v="TRANSFER"/>
    <x v="2"/>
  </r>
  <r>
    <n v="65312"/>
    <d v="2017-11-08T00:00:00"/>
    <x v="4"/>
    <n v="4"/>
    <d v="2017-11-14T00:00:00"/>
    <n v="0"/>
    <s v="Standard Class"/>
    <s v="Other"/>
    <n v="9"/>
    <n v="6506"/>
    <n v="3"/>
    <s v="Footwear"/>
    <s v="Europe"/>
    <s v="Harrow"/>
    <s v="England"/>
    <m/>
    <s v="United Kingdom"/>
    <s v="Northern Europe"/>
    <n v="9"/>
    <x v="0"/>
    <n v="191"/>
    <s v="Nike Men's Free 5.0+ Running Shoe"/>
    <n v="99.989997860000003"/>
    <n v="95.114003926871064"/>
    <n v="4"/>
    <n v="22"/>
    <n v="399.95999144000001"/>
    <n v="377.95999144000001"/>
    <s v="TRANSFER"/>
    <x v="2"/>
  </r>
  <r>
    <n v="16436"/>
    <d v="2015-08-28T00:00:00"/>
    <x v="2"/>
    <n v="4"/>
    <d v="2015-09-03T00:00:00"/>
    <n v="0"/>
    <s v="Standard Class"/>
    <s v="Other"/>
    <n v="9"/>
    <n v="6050"/>
    <n v="3"/>
    <s v="Footwear"/>
    <s v="Europe"/>
    <s v="Pescara"/>
    <s v="Abruzzo"/>
    <m/>
    <s v="Italy"/>
    <s v="Southern Europe"/>
    <n v="9"/>
    <x v="0"/>
    <n v="191"/>
    <s v="Nike Men's Free 5.0+ Running Shoe"/>
    <n v="99.989997860000003"/>
    <n v="95.114003926871064"/>
    <n v="4"/>
    <n v="36"/>
    <n v="399.95999144000001"/>
    <n v="363.95999144000001"/>
    <s v="TRANSFER"/>
    <x v="2"/>
  </r>
  <r>
    <n v="11822"/>
    <d v="2015-06-22T00:00:00"/>
    <x v="3"/>
    <n v="4"/>
    <d v="2015-06-26T00:00:00"/>
    <n v="0"/>
    <s v="Standard Class"/>
    <s v="Other"/>
    <n v="13"/>
    <n v="3246"/>
    <n v="3"/>
    <s v="Footwear"/>
    <s v="Europe"/>
    <s v="Tourcoing"/>
    <s v="Nord-Pas-de-Calais-Picardie"/>
    <m/>
    <s v="France"/>
    <s v="Western Europe"/>
    <n v="13"/>
    <x v="3"/>
    <n v="282"/>
    <s v="Under Armour Women's Ignite PIP VI Slide"/>
    <n v="31.989999770000001"/>
    <n v="27.763856872771434"/>
    <n v="4"/>
    <n v="11.52000046"/>
    <n v="127.95999908"/>
    <n v="116.43999862"/>
    <s v="TRANSFER"/>
    <x v="2"/>
  </r>
  <r>
    <n v="19528"/>
    <d v="2015-10-13T00:00:00"/>
    <x v="6"/>
    <n v="4"/>
    <d v="2015-10-19T00:00:00"/>
    <n v="0"/>
    <s v="Standard Class"/>
    <s v="Other"/>
    <n v="9"/>
    <n v="2364"/>
    <n v="3"/>
    <s v="Footwear"/>
    <s v="Europe"/>
    <s v="Afragola"/>
    <s v="Campania"/>
    <m/>
    <s v="Italy"/>
    <s v="Southern Europe"/>
    <n v="9"/>
    <x v="0"/>
    <n v="191"/>
    <s v="Nike Men's Free 5.0+ Running Shoe"/>
    <n v="99.989997860000003"/>
    <n v="95.114003926871064"/>
    <n v="4"/>
    <n v="40"/>
    <n v="399.95999144000001"/>
    <n v="359.95999144000001"/>
    <s v="TRANSFER"/>
    <x v="2"/>
  </r>
  <r>
    <n v="49763"/>
    <d v="2016-12-27T00:00:00"/>
    <x v="6"/>
    <n v="4"/>
    <d v="2017-01-02T00:00:00"/>
    <n v="0"/>
    <s v="Standard Class"/>
    <s v="Other"/>
    <n v="13"/>
    <n v="12216"/>
    <n v="3"/>
    <s v="Footwear"/>
    <s v="Europe"/>
    <s v="Lugansk"/>
    <s v="Luhansk"/>
    <m/>
    <s v="Ukraine"/>
    <s v="Eastern Europe"/>
    <n v="13"/>
    <x v="3"/>
    <n v="278"/>
    <s v="Under Armour Men's Compression EV SL Slide"/>
    <n v="44.990001679999999"/>
    <n v="31.547668386333335"/>
    <n v="4"/>
    <n v="21.600000380000001"/>
    <n v="179.96000672"/>
    <n v="158.36000633999998"/>
    <s v="TRANSFER"/>
    <x v="2"/>
  </r>
  <r>
    <n v="16013"/>
    <d v="2015-08-22T00:00:00"/>
    <x v="5"/>
    <n v="4"/>
    <d v="2015-08-27T00:00:00"/>
    <n v="0"/>
    <s v="Standard Class"/>
    <s v="Other"/>
    <n v="9"/>
    <n v="4460"/>
    <n v="3"/>
    <s v="Footwear"/>
    <s v="Europe"/>
    <s v="Doncaster"/>
    <s v="England"/>
    <m/>
    <s v="United Kingdom"/>
    <s v="Northern Europe"/>
    <n v="9"/>
    <x v="0"/>
    <n v="191"/>
    <s v="Nike Men's Free 5.0+ Running Shoe"/>
    <n v="99.989997860000003"/>
    <n v="95.114003926871064"/>
    <n v="4"/>
    <n v="48"/>
    <n v="399.95999144000001"/>
    <n v="351.95999144000001"/>
    <s v="TRANSFER"/>
    <x v="2"/>
  </r>
  <r>
    <n v="17347"/>
    <d v="2015-11-09T00:00:00"/>
    <x v="3"/>
    <n v="4"/>
    <d v="2015-11-13T00:00:00"/>
    <n v="0"/>
    <s v="Standard Class"/>
    <s v="Other"/>
    <n v="9"/>
    <n v="11388"/>
    <n v="3"/>
    <s v="Footwear"/>
    <s v="Europe"/>
    <s v="Bry-sur-Marne"/>
    <s v="Île-de-France"/>
    <m/>
    <s v="France"/>
    <s v="Western Europe"/>
    <n v="9"/>
    <x v="0"/>
    <n v="191"/>
    <s v="Nike Men's Free 5.0+ Running Shoe"/>
    <n v="99.989997860000003"/>
    <n v="95.114003926871064"/>
    <n v="4"/>
    <n v="48"/>
    <n v="399.95999144000001"/>
    <n v="351.95999144000001"/>
    <s v="TRANSFER"/>
    <x v="2"/>
  </r>
  <r>
    <n v="19496"/>
    <d v="2015-12-10T00:00:00"/>
    <x v="1"/>
    <n v="4"/>
    <d v="2015-12-16T00:00:00"/>
    <n v="0"/>
    <s v="Standard Class"/>
    <s v="Other"/>
    <n v="9"/>
    <n v="7521"/>
    <n v="3"/>
    <s v="Footwear"/>
    <s v="Europe"/>
    <s v="Charleroi"/>
    <s v="Henan"/>
    <m/>
    <s v="Belgium"/>
    <s v="Western Europe"/>
    <n v="9"/>
    <x v="0"/>
    <n v="191"/>
    <s v="Nike Men's Free 5.0+ Running Shoe"/>
    <n v="99.989997860000003"/>
    <n v="95.114003926871064"/>
    <n v="4"/>
    <n v="51.990001679999999"/>
    <n v="399.95999144000001"/>
    <n v="347.96998976000003"/>
    <s v="TRANSFER"/>
    <x v="2"/>
  </r>
  <r>
    <n v="62789"/>
    <d v="2017-05-07T00:00:00"/>
    <x v="0"/>
    <n v="4"/>
    <d v="2017-05-11T00:00:00"/>
    <n v="1"/>
    <s v="Standard Class"/>
    <s v="Other"/>
    <n v="9"/>
    <n v="1628"/>
    <n v="3"/>
    <s v="Footwear"/>
    <s v="Europe"/>
    <s v="Munich"/>
    <s v="Bavaria"/>
    <m/>
    <s v="Germany"/>
    <s v="Western Europe"/>
    <n v="9"/>
    <x v="0"/>
    <n v="191"/>
    <s v="Nike Men's Free 5.0+ Running Shoe"/>
    <n v="99.989997860000003"/>
    <n v="95.114003926871064"/>
    <n v="4"/>
    <n v="59.990001679999999"/>
    <n v="399.95999144000001"/>
    <n v="339.96998976000003"/>
    <s v="TRANSFER"/>
    <x v="2"/>
  </r>
  <r>
    <n v="11674"/>
    <d v="2015-06-20T00:00:00"/>
    <x v="5"/>
    <n v="4"/>
    <d v="2015-06-25T00:00:00"/>
    <n v="1"/>
    <s v="Standard Class"/>
    <s v="Other"/>
    <n v="9"/>
    <n v="7222"/>
    <n v="3"/>
    <s v="Footwear"/>
    <s v="Europe"/>
    <s v="Niort"/>
    <s v="Aquitaine-Limousin-Poitou-Charentes"/>
    <m/>
    <s v="France"/>
    <s v="Western Europe"/>
    <n v="9"/>
    <x v="0"/>
    <n v="191"/>
    <s v="Nike Men's Free 5.0+ Running Shoe"/>
    <n v="99.989997860000003"/>
    <n v="95.114003926871064"/>
    <n v="4"/>
    <n v="63.990001679999999"/>
    <n v="399.95999144000001"/>
    <n v="335.96998976000003"/>
    <s v="TRANSFER"/>
    <x v="2"/>
  </r>
  <r>
    <n v="67866"/>
    <d v="2017-09-17T00:00:00"/>
    <x v="0"/>
    <n v="4"/>
    <d v="2017-09-21T00:00:00"/>
    <n v="0"/>
    <s v="Standard Class"/>
    <s v="Other"/>
    <n v="9"/>
    <n v="5929"/>
    <n v="3"/>
    <s v="Footwear"/>
    <s v="Europe"/>
    <s v="Venice"/>
    <s v="Veneto"/>
    <m/>
    <s v="Italy"/>
    <s v="Southern Europe"/>
    <n v="9"/>
    <x v="0"/>
    <n v="191"/>
    <s v="Nike Men's Free 5.0+ Running Shoe"/>
    <n v="99.989997860000003"/>
    <n v="95.114003926871064"/>
    <n v="4"/>
    <n v="71.989997860000003"/>
    <n v="399.95999144000001"/>
    <n v="327.96999357999999"/>
    <s v="TRANSFER"/>
    <x v="2"/>
  </r>
  <r>
    <n v="13599"/>
    <d v="2015-07-18T00:00:00"/>
    <x v="5"/>
    <n v="4"/>
    <d v="2015-07-23T00:00:00"/>
    <n v="1"/>
    <s v="Standard Class"/>
    <s v="Other"/>
    <n v="9"/>
    <n v="6123"/>
    <n v="3"/>
    <s v="Footwear"/>
    <s v="Europe"/>
    <s v="Ulm"/>
    <s v="Baden-Württemberg"/>
    <m/>
    <s v="Germany"/>
    <s v="Western Europe"/>
    <n v="9"/>
    <x v="0"/>
    <n v="191"/>
    <s v="Nike Men's Free 5.0+ Running Shoe"/>
    <n v="99.989997860000003"/>
    <n v="95.114003926871064"/>
    <n v="4"/>
    <n v="79.989997860000003"/>
    <n v="399.95999144000001"/>
    <n v="319.96999357999999"/>
    <s v="TRANSFER"/>
    <x v="2"/>
  </r>
  <r>
    <n v="10384"/>
    <d v="2015-01-06T00:00:00"/>
    <x v="6"/>
    <n v="4"/>
    <d v="2015-01-12T00:00:00"/>
    <n v="1"/>
    <s v="Standard Class"/>
    <s v="Other"/>
    <n v="17"/>
    <n v="587"/>
    <n v="4"/>
    <s v="Apparel"/>
    <s v="Europe"/>
    <s v="Cambridge"/>
    <s v="England"/>
    <m/>
    <s v="United Kingdom"/>
    <s v="Northern Europe"/>
    <n v="17"/>
    <x v="5"/>
    <n v="365"/>
    <s v="Perfect Fitness Perfect Rip Deck"/>
    <n v="59.990001679999999"/>
    <n v="54.488929209402009"/>
    <n v="4"/>
    <n v="0"/>
    <n v="239.96000672"/>
    <n v="239.96000672"/>
    <s v="TRANSFER"/>
    <x v="2"/>
  </r>
  <r>
    <n v="63115"/>
    <d v="2017-10-07T00:00:00"/>
    <x v="5"/>
    <n v="4"/>
    <d v="2017-10-12T00:00:00"/>
    <n v="1"/>
    <s v="Standard Class"/>
    <s v="Other"/>
    <n v="17"/>
    <n v="1240"/>
    <n v="4"/>
    <s v="Apparel"/>
    <s v="Europe"/>
    <s v="Siegen"/>
    <s v="North Rhine-Westphalia"/>
    <m/>
    <s v="Germany"/>
    <s v="Western Europe"/>
    <n v="17"/>
    <x v="5"/>
    <n v="365"/>
    <s v="Perfect Fitness Perfect Rip Deck"/>
    <n v="59.990001679999999"/>
    <n v="54.488929209402009"/>
    <n v="4"/>
    <n v="0"/>
    <n v="239.96000672"/>
    <n v="239.96000672"/>
    <s v="TRANSFER"/>
    <x v="2"/>
  </r>
  <r>
    <n v="63516"/>
    <d v="2017-07-16T00:00:00"/>
    <x v="0"/>
    <n v="4"/>
    <d v="2017-07-20T00:00:00"/>
    <n v="0"/>
    <s v="Standard Class"/>
    <s v="Other"/>
    <n v="17"/>
    <n v="8806"/>
    <n v="4"/>
    <s v="Apparel"/>
    <s v="Europe"/>
    <s v="Nantes"/>
    <s v="Pays de la Loire"/>
    <m/>
    <s v="France"/>
    <s v="Western Europe"/>
    <n v="17"/>
    <x v="5"/>
    <n v="365"/>
    <s v="Perfect Fitness Perfect Rip Deck"/>
    <n v="59.990001679999999"/>
    <n v="54.488929209402009"/>
    <n v="4"/>
    <n v="4.8000001909999996"/>
    <n v="239.96000672"/>
    <n v="235.16000652899999"/>
    <s v="TRANSFER"/>
    <x v="2"/>
  </r>
  <r>
    <n v="62086"/>
    <d v="2017-06-25T00:00:00"/>
    <x v="0"/>
    <n v="4"/>
    <d v="2017-06-29T00:00:00"/>
    <n v="0"/>
    <s v="Standard Class"/>
    <s v="Other"/>
    <n v="17"/>
    <n v="341"/>
    <n v="4"/>
    <s v="Apparel"/>
    <s v="Europe"/>
    <s v="London"/>
    <s v="England"/>
    <m/>
    <s v="United Kingdom"/>
    <s v="Northern Europe"/>
    <n v="17"/>
    <x v="5"/>
    <n v="365"/>
    <s v="Perfect Fitness Perfect Rip Deck"/>
    <n v="59.990001679999999"/>
    <n v="54.488929209402009"/>
    <n v="4"/>
    <n v="7.1999998090000004"/>
    <n v="239.96000672"/>
    <n v="232.760006911"/>
    <s v="TRANSFER"/>
    <x v="2"/>
  </r>
  <r>
    <n v="62817"/>
    <d v="2017-05-07T00:00:00"/>
    <x v="0"/>
    <n v="4"/>
    <d v="2017-05-11T00:00:00"/>
    <n v="0"/>
    <s v="Standard Class"/>
    <s v="Other"/>
    <n v="17"/>
    <n v="3064"/>
    <n v="4"/>
    <s v="Apparel"/>
    <s v="Europe"/>
    <s v="Las Rozas de Madrid"/>
    <s v="Madrid"/>
    <m/>
    <s v="Spain"/>
    <s v="Southern Europe"/>
    <n v="17"/>
    <x v="5"/>
    <n v="365"/>
    <s v="Perfect Fitness Perfect Rip Deck"/>
    <n v="59.990001679999999"/>
    <n v="54.488929209402009"/>
    <n v="4"/>
    <n v="7.1999998090000004"/>
    <n v="239.96000672"/>
    <n v="232.760006911"/>
    <s v="TRANSFER"/>
    <x v="2"/>
  </r>
  <r>
    <n v="10856"/>
    <d v="2015-08-06T00:00:00"/>
    <x v="1"/>
    <n v="4"/>
    <d v="2015-08-12T00:00:00"/>
    <n v="0"/>
    <s v="Standard Class"/>
    <s v="Other"/>
    <n v="17"/>
    <n v="10614"/>
    <n v="4"/>
    <s v="Apparel"/>
    <s v="Europe"/>
    <s v="Luton"/>
    <s v="England"/>
    <m/>
    <s v="United Kingdom"/>
    <s v="Northern Europe"/>
    <n v="17"/>
    <x v="5"/>
    <n v="365"/>
    <s v="Perfect Fitness Perfect Rip Deck"/>
    <n v="59.990001679999999"/>
    <n v="54.488929209402009"/>
    <n v="4"/>
    <n v="9.6000003809999992"/>
    <n v="239.96000672"/>
    <n v="230.36000633899999"/>
    <s v="TRANSFER"/>
    <x v="2"/>
  </r>
  <r>
    <n v="14685"/>
    <d v="2015-03-08T00:00:00"/>
    <x v="0"/>
    <n v="4"/>
    <d v="2015-03-12T00:00:00"/>
    <n v="1"/>
    <s v="Standard Class"/>
    <s v="Other"/>
    <n v="17"/>
    <n v="10563"/>
    <n v="4"/>
    <s v="Apparel"/>
    <s v="Europe"/>
    <s v="Verdun"/>
    <s v="Alsace-Champagne-Ardenne-Lorraine"/>
    <m/>
    <s v="France"/>
    <s v="Western Europe"/>
    <n v="17"/>
    <x v="5"/>
    <n v="365"/>
    <s v="Perfect Fitness Perfect Rip Deck"/>
    <n v="59.990001679999999"/>
    <n v="54.488929209402009"/>
    <n v="4"/>
    <n v="9.6000003809999992"/>
    <n v="239.96000672"/>
    <n v="230.36000633899999"/>
    <s v="TRANSFER"/>
    <x v="2"/>
  </r>
  <r>
    <n v="66229"/>
    <d v="2017-08-24T00:00:00"/>
    <x v="1"/>
    <n v="4"/>
    <d v="2017-08-30T00:00:00"/>
    <n v="1"/>
    <s v="Standard Class"/>
    <s v="Other"/>
    <n v="17"/>
    <n v="11002"/>
    <n v="4"/>
    <s v="Apparel"/>
    <s v="Europe"/>
    <s v="Conflans-Sainte-Honorine"/>
    <s v="Île-de-France"/>
    <m/>
    <s v="France"/>
    <s v="Western Europe"/>
    <n v="17"/>
    <x v="5"/>
    <n v="365"/>
    <s v="Perfect Fitness Perfect Rip Deck"/>
    <n v="59.990001679999999"/>
    <n v="54.488929209402009"/>
    <n v="4"/>
    <n v="9.6000003809999992"/>
    <n v="239.96000672"/>
    <n v="230.36000633899999"/>
    <s v="TRANSFER"/>
    <x v="2"/>
  </r>
  <r>
    <n v="14924"/>
    <d v="2015-06-08T00:00:00"/>
    <x v="3"/>
    <n v="4"/>
    <d v="2015-06-12T00:00:00"/>
    <n v="1"/>
    <s v="Standard Class"/>
    <s v="Other"/>
    <n v="17"/>
    <n v="11486"/>
    <n v="4"/>
    <s v="Apparel"/>
    <s v="Europe"/>
    <s v="Munich"/>
    <s v="Bavaria"/>
    <m/>
    <s v="Germany"/>
    <s v="Western Europe"/>
    <n v="17"/>
    <x v="5"/>
    <n v="365"/>
    <s v="Perfect Fitness Perfect Rip Deck"/>
    <n v="59.990001679999999"/>
    <n v="54.488929209402009"/>
    <n v="4"/>
    <n v="9.6000003809999992"/>
    <n v="239.96000672"/>
    <n v="230.36000633899999"/>
    <s v="TRANSFER"/>
    <x v="2"/>
  </r>
  <r>
    <n v="49839"/>
    <d v="2016-12-28T00:00:00"/>
    <x v="4"/>
    <n v="4"/>
    <d v="2017-01-03T00:00:00"/>
    <n v="1"/>
    <s v="Standard Class"/>
    <s v="Other"/>
    <n v="17"/>
    <n v="1759"/>
    <n v="4"/>
    <s v="Apparel"/>
    <s v="Europe"/>
    <s v="Vienna"/>
    <s v="Vienna"/>
    <m/>
    <s v="Austria"/>
    <s v="Western Europe"/>
    <n v="17"/>
    <x v="5"/>
    <n v="365"/>
    <s v="Perfect Fitness Perfect Rip Deck"/>
    <n v="59.990001679999999"/>
    <n v="54.488929209402009"/>
    <n v="4"/>
    <n v="9.6000003809999992"/>
    <n v="239.96000672"/>
    <n v="230.36000633899999"/>
    <s v="TRANSFER"/>
    <x v="2"/>
  </r>
  <r>
    <n v="12393"/>
    <d v="2015-06-30T00:00:00"/>
    <x v="6"/>
    <n v="4"/>
    <d v="2015-07-06T00:00:00"/>
    <n v="0"/>
    <s v="Standard Class"/>
    <s v="Other"/>
    <n v="17"/>
    <n v="10659"/>
    <n v="4"/>
    <s v="Apparel"/>
    <s v="Europe"/>
    <s v="Sesto San Giovanni"/>
    <s v="Lombardy"/>
    <m/>
    <s v="Italy"/>
    <s v="Southern Europe"/>
    <n v="17"/>
    <x v="5"/>
    <n v="365"/>
    <s v="Perfect Fitness Perfect Rip Deck"/>
    <n v="59.990001679999999"/>
    <n v="54.488929209402009"/>
    <n v="4"/>
    <n v="13.19999981"/>
    <n v="239.96000672"/>
    <n v="226.76000690999999"/>
    <s v="TRANSFER"/>
    <x v="2"/>
  </r>
  <r>
    <n v="65898"/>
    <d v="2017-08-19T00:00:00"/>
    <x v="5"/>
    <n v="4"/>
    <d v="2017-08-24T00:00:00"/>
    <n v="0"/>
    <s v="Standard Class"/>
    <s v="Other"/>
    <n v="17"/>
    <n v="8899"/>
    <n v="4"/>
    <s v="Apparel"/>
    <s v="Europe"/>
    <s v="Bondy"/>
    <s v="Île-de-France"/>
    <m/>
    <s v="France"/>
    <s v="Western Europe"/>
    <n v="17"/>
    <x v="5"/>
    <n v="365"/>
    <s v="Perfect Fitness Perfect Rip Deck"/>
    <n v="59.990001679999999"/>
    <n v="54.488929209402009"/>
    <n v="4"/>
    <n v="13.19999981"/>
    <n v="239.96000672"/>
    <n v="226.76000690999999"/>
    <s v="TRANSFER"/>
    <x v="2"/>
  </r>
  <r>
    <n v="64599"/>
    <d v="2017-07-31T00:00:00"/>
    <x v="3"/>
    <n v="4"/>
    <d v="2017-08-04T00:00:00"/>
    <n v="1"/>
    <s v="Standard Class"/>
    <s v="Other"/>
    <n v="17"/>
    <n v="3315"/>
    <n v="4"/>
    <s v="Apparel"/>
    <s v="Europe"/>
    <s v="Valencia"/>
    <s v="Valencian Community"/>
    <m/>
    <s v="Spain"/>
    <s v="Southern Europe"/>
    <n v="17"/>
    <x v="5"/>
    <n v="365"/>
    <s v="Perfect Fitness Perfect Rip Deck"/>
    <n v="59.990001679999999"/>
    <n v="54.488929209402009"/>
    <n v="4"/>
    <n v="16.799999239999998"/>
    <n v="239.96000672"/>
    <n v="223.16000747999999"/>
    <s v="TRANSFER"/>
    <x v="2"/>
  </r>
  <r>
    <n v="65370"/>
    <d v="2017-12-08T00:00:00"/>
    <x v="2"/>
    <n v="4"/>
    <d v="2017-12-14T00:00:00"/>
    <n v="1"/>
    <s v="Standard Class"/>
    <s v="Other"/>
    <n v="17"/>
    <n v="10051"/>
    <n v="4"/>
    <s v="Apparel"/>
    <s v="Europe"/>
    <s v="Noisy-le-Grand"/>
    <s v="Île-de-France"/>
    <m/>
    <s v="France"/>
    <s v="Western Europe"/>
    <n v="17"/>
    <x v="5"/>
    <n v="365"/>
    <s v="Perfect Fitness Perfect Rip Deck"/>
    <n v="59.990001679999999"/>
    <n v="54.488929209402009"/>
    <n v="4"/>
    <n v="16.799999239999998"/>
    <n v="239.96000672"/>
    <n v="223.16000747999999"/>
    <s v="TRANSFER"/>
    <x v="2"/>
  </r>
  <r>
    <n v="19732"/>
    <d v="2015-10-16T00:00:00"/>
    <x v="2"/>
    <n v="4"/>
    <d v="2015-10-22T00:00:00"/>
    <n v="0"/>
    <s v="Standard Class"/>
    <s v="Other"/>
    <n v="17"/>
    <n v="6402"/>
    <n v="4"/>
    <s v="Apparel"/>
    <s v="Europe"/>
    <s v="Elx"/>
    <s v="Valencian Community"/>
    <m/>
    <s v="Spain"/>
    <s v="Southern Europe"/>
    <n v="17"/>
    <x v="5"/>
    <n v="365"/>
    <s v="Perfect Fitness Perfect Rip Deck"/>
    <n v="59.990001679999999"/>
    <n v="54.488929209402009"/>
    <n v="4"/>
    <n v="21.600000380000001"/>
    <n v="239.96000672"/>
    <n v="218.36000633999998"/>
    <s v="TRANSFER"/>
    <x v="2"/>
  </r>
  <r>
    <n v="5895"/>
    <d v="2015-03-28T00:00:00"/>
    <x v="5"/>
    <n v="2"/>
    <d v="2015-03-31T00:00:00"/>
    <n v="1"/>
    <s v="Second Class"/>
    <s v="Other"/>
    <n v="9"/>
    <n v="8707"/>
    <n v="3"/>
    <s v="Footwear"/>
    <s v="LATAM"/>
    <s v="Petapa"/>
    <s v="Guatemala"/>
    <m/>
    <s v="Guatemala"/>
    <s v="Central America"/>
    <n v="9"/>
    <x v="0"/>
    <n v="191"/>
    <s v="Nike Men's Free 5.0+ Running Shoe"/>
    <n v="99.989997860000003"/>
    <n v="95.114003926871064"/>
    <n v="3"/>
    <n v="0"/>
    <n v="299.96999357999999"/>
    <n v="299.96999357999999"/>
    <s v="CASH"/>
    <x v="0"/>
  </r>
  <r>
    <n v="56359"/>
    <d v="2017-02-04T00:00:00"/>
    <x v="5"/>
    <n v="2"/>
    <d v="2017-02-07T00:00:00"/>
    <n v="1"/>
    <s v="Second Class"/>
    <s v="Other"/>
    <n v="17"/>
    <n v="1025"/>
    <n v="4"/>
    <s v="Apparel"/>
    <s v="LATAM"/>
    <s v="Mejicanos"/>
    <s v="San Salvador"/>
    <m/>
    <s v="El Salvador"/>
    <s v="Central America"/>
    <n v="17"/>
    <x v="5"/>
    <n v="365"/>
    <s v="Perfect Fitness Perfect Rip Deck"/>
    <n v="59.990001679999999"/>
    <n v="54.488929209402009"/>
    <n v="3"/>
    <n v="1.7999999520000001"/>
    <n v="179.97000503999999"/>
    <n v="178.17000508799998"/>
    <s v="CASH"/>
    <x v="1"/>
  </r>
  <r>
    <n v="58613"/>
    <d v="2017-05-05T00:00:00"/>
    <x v="2"/>
    <n v="2"/>
    <d v="2017-05-09T00:00:00"/>
    <n v="1"/>
    <s v="Second Class"/>
    <s v="Other"/>
    <n v="17"/>
    <n v="8831"/>
    <n v="4"/>
    <s v="Apparel"/>
    <s v="LATAM"/>
    <s v="David"/>
    <s v="Chiriquí"/>
    <m/>
    <s v="Panama"/>
    <s v="Central America"/>
    <n v="17"/>
    <x v="5"/>
    <n v="365"/>
    <s v="Perfect Fitness Perfect Rip Deck"/>
    <n v="59.990001679999999"/>
    <n v="54.488929209402009"/>
    <n v="3"/>
    <n v="9"/>
    <n v="179.97000503999999"/>
    <n v="170.97000503999999"/>
    <s v="CASH"/>
    <x v="1"/>
  </r>
  <r>
    <n v="7824"/>
    <d v="2015-04-25T00:00:00"/>
    <x v="5"/>
    <n v="2"/>
    <d v="2015-04-28T00:00:00"/>
    <n v="1"/>
    <s v="Second Class"/>
    <s v="Other"/>
    <n v="17"/>
    <n v="10679"/>
    <n v="4"/>
    <s v="Apparel"/>
    <s v="LATAM"/>
    <s v="Santo Domingo"/>
    <s v="Santo Domingo"/>
    <m/>
    <s v="Dominican Republic"/>
    <s v="Caribbean"/>
    <n v="17"/>
    <x v="5"/>
    <n v="365"/>
    <s v="Perfect Fitness Perfect Rip Deck"/>
    <n v="59.990001679999999"/>
    <n v="54.488929209402009"/>
    <n v="3"/>
    <n v="9.8999996190000008"/>
    <n v="179.97000503999999"/>
    <n v="170.07000542099999"/>
    <s v="CASH"/>
    <x v="1"/>
  </r>
  <r>
    <n v="7814"/>
    <d v="2015-04-25T00:00:00"/>
    <x v="5"/>
    <n v="2"/>
    <d v="2015-04-28T00:00:00"/>
    <n v="1"/>
    <s v="Second Class"/>
    <s v="Other"/>
    <n v="17"/>
    <n v="5007"/>
    <n v="4"/>
    <s v="Apparel"/>
    <s v="LATAM"/>
    <s v="Cabimas"/>
    <s v="Zulia"/>
    <m/>
    <s v="Venezuela"/>
    <s v="South America"/>
    <n v="17"/>
    <x v="5"/>
    <n v="365"/>
    <s v="Perfect Fitness Perfect Rip Deck"/>
    <n v="59.990001679999999"/>
    <n v="54.488929209402009"/>
    <n v="3"/>
    <n v="12.600000380000001"/>
    <n v="179.97000503999999"/>
    <n v="167.37000465999998"/>
    <s v="CASH"/>
    <x v="1"/>
  </r>
  <r>
    <n v="7814"/>
    <d v="2015-04-25T00:00:00"/>
    <x v="5"/>
    <n v="2"/>
    <d v="2015-04-28T00:00:00"/>
    <n v="1"/>
    <s v="Second Class"/>
    <s v="Other"/>
    <n v="17"/>
    <n v="5007"/>
    <n v="4"/>
    <s v="Apparel"/>
    <s v="LATAM"/>
    <s v="Cabimas"/>
    <s v="Zulia"/>
    <m/>
    <s v="Venezuela"/>
    <s v="South America"/>
    <n v="17"/>
    <x v="5"/>
    <n v="365"/>
    <s v="Perfect Fitness Perfect Rip Deck"/>
    <n v="59.990001679999999"/>
    <n v="54.488929209402009"/>
    <n v="3"/>
    <n v="16.200000760000002"/>
    <n v="179.97000503999999"/>
    <n v="163.77000427999999"/>
    <s v="CASH"/>
    <x v="1"/>
  </r>
  <r>
    <n v="60807"/>
    <d v="2017-06-06T00:00:00"/>
    <x v="6"/>
    <n v="2"/>
    <d v="2017-06-08T00:00:00"/>
    <n v="1"/>
    <s v="Second Class"/>
    <s v="Other"/>
    <n v="17"/>
    <n v="9854"/>
    <n v="4"/>
    <s v="Apparel"/>
    <s v="LATAM"/>
    <s v="Santo Domingo"/>
    <s v="Santo Domingo"/>
    <m/>
    <s v="Dominican Republic"/>
    <s v="Caribbean"/>
    <n v="17"/>
    <x v="5"/>
    <n v="365"/>
    <s v="Perfect Fitness Perfect Rip Deck"/>
    <n v="59.990001679999999"/>
    <n v="54.488929209402009"/>
    <n v="3"/>
    <n v="27"/>
    <n v="179.97000503999999"/>
    <n v="152.97000503999999"/>
    <s v="CASH"/>
    <x v="1"/>
  </r>
  <r>
    <n v="53413"/>
    <d v="2017-02-18T00:00:00"/>
    <x v="5"/>
    <n v="2"/>
    <d v="2017-02-21T00:00:00"/>
    <n v="1"/>
    <s v="Second Class"/>
    <s v="Other"/>
    <n v="17"/>
    <n v="376"/>
    <n v="4"/>
    <s v="Apparel"/>
    <s v="LATAM"/>
    <s v="Dos Quebradas"/>
    <s v="Risaralda"/>
    <m/>
    <s v="Colombia"/>
    <s v="South America"/>
    <n v="17"/>
    <x v="5"/>
    <n v="365"/>
    <s v="Perfect Fitness Perfect Rip Deck"/>
    <n v="59.990001679999999"/>
    <n v="54.488929209402009"/>
    <n v="3"/>
    <n v="27"/>
    <n v="179.97000503999999"/>
    <n v="152.97000503999999"/>
    <s v="CASH"/>
    <x v="1"/>
  </r>
  <r>
    <n v="7888"/>
    <d v="2015-04-26T00:00:00"/>
    <x v="0"/>
    <n v="2"/>
    <d v="2015-04-28T00:00:00"/>
    <n v="1"/>
    <s v="Second Class"/>
    <s v="Other"/>
    <n v="24"/>
    <n v="5417"/>
    <n v="5"/>
    <s v="Golf"/>
    <s v="LATAM"/>
    <s v="Ilopango"/>
    <s v="San Salvador"/>
    <m/>
    <s v="El Salvador"/>
    <s v="Central America"/>
    <n v="24"/>
    <x v="7"/>
    <n v="502"/>
    <s v="Nike Men's Dri-FIT Victory Golf Polo"/>
    <n v="50"/>
    <n v="43.678035218757444"/>
    <n v="3"/>
    <n v="0"/>
    <n v="150"/>
    <n v="150"/>
    <s v="CASH"/>
    <x v="1"/>
  </r>
  <r>
    <n v="6783"/>
    <d v="2015-10-04T00:00:00"/>
    <x v="0"/>
    <n v="2"/>
    <d v="2015-10-06T00:00:00"/>
    <n v="1"/>
    <s v="Second Class"/>
    <s v="Other"/>
    <n v="29"/>
    <n v="10759"/>
    <n v="5"/>
    <s v="Golf"/>
    <s v="LATAM"/>
    <s v="Tegucigalpa"/>
    <s v="Francisco Morazán"/>
    <m/>
    <s v="Honduras"/>
    <s v="Central America"/>
    <n v="29"/>
    <x v="1"/>
    <n v="627"/>
    <s v="Under Armour Girls' Toddler Spine Surge Runni"/>
    <n v="39.990001679999999"/>
    <n v="34.198098313835338"/>
    <n v="3"/>
    <n v="4.8000001909999996"/>
    <n v="119.97000503999999"/>
    <n v="115.17000484899999"/>
    <s v="CASH"/>
    <x v="1"/>
  </r>
  <r>
    <n v="56973"/>
    <d v="2017-11-04T00:00:00"/>
    <x v="5"/>
    <n v="2"/>
    <d v="2017-11-07T00:00:00"/>
    <n v="1"/>
    <s v="Second Class"/>
    <s v="Other"/>
    <n v="24"/>
    <n v="8541"/>
    <n v="5"/>
    <s v="Golf"/>
    <s v="LATAM"/>
    <s v="Juazeiro"/>
    <s v="Bahía"/>
    <m/>
    <s v="Brazil"/>
    <s v="South America"/>
    <n v="24"/>
    <x v="7"/>
    <n v="502"/>
    <s v="Nike Men's Dri-FIT Victory Golf Polo"/>
    <n v="50"/>
    <n v="43.678035218757444"/>
    <n v="3"/>
    <n v="6"/>
    <n v="150"/>
    <n v="144"/>
    <s v="CASH"/>
    <x v="1"/>
  </r>
  <r>
    <n v="7824"/>
    <d v="2015-04-25T00:00:00"/>
    <x v="5"/>
    <n v="2"/>
    <d v="2015-04-28T00:00:00"/>
    <n v="1"/>
    <s v="Second Class"/>
    <s v="Other"/>
    <n v="24"/>
    <n v="10679"/>
    <n v="5"/>
    <s v="Golf"/>
    <s v="LATAM"/>
    <s v="Santo Domingo"/>
    <s v="Santo Domingo"/>
    <m/>
    <s v="Dominican Republic"/>
    <s v="Caribbean"/>
    <n v="24"/>
    <x v="7"/>
    <n v="502"/>
    <s v="Nike Men's Dri-FIT Victory Golf Polo"/>
    <n v="50"/>
    <n v="43.678035218757444"/>
    <n v="3"/>
    <n v="7.5"/>
    <n v="150"/>
    <n v="142.5"/>
    <s v="CASH"/>
    <x v="1"/>
  </r>
  <r>
    <n v="55155"/>
    <d v="2017-03-16T00:00:00"/>
    <x v="1"/>
    <n v="2"/>
    <d v="2017-03-20T00:00:00"/>
    <n v="1"/>
    <s v="Second Class"/>
    <s v="Other"/>
    <n v="24"/>
    <n v="3752"/>
    <n v="5"/>
    <s v="Golf"/>
    <s v="LATAM"/>
    <s v="Mexico City"/>
    <s v="Federal District"/>
    <m/>
    <s v="Mexico"/>
    <s v="Central America"/>
    <n v="24"/>
    <x v="7"/>
    <n v="502"/>
    <s v="Nike Men's Dri-FIT Victory Golf Polo"/>
    <n v="50"/>
    <n v="43.678035218757444"/>
    <n v="3"/>
    <n v="10.5"/>
    <n v="150"/>
    <n v="139.5"/>
    <s v="CASH"/>
    <x v="1"/>
  </r>
  <r>
    <n v="5991"/>
    <d v="2015-03-29T00:00:00"/>
    <x v="0"/>
    <n v="2"/>
    <d v="2015-03-31T00:00:00"/>
    <n v="0"/>
    <s v="Second Class"/>
    <s v="Other"/>
    <n v="24"/>
    <n v="4673"/>
    <n v="5"/>
    <s v="Golf"/>
    <s v="LATAM"/>
    <s v="Tlaquepaque"/>
    <s v="Jalisco"/>
    <m/>
    <s v="Mexico"/>
    <s v="Central America"/>
    <n v="24"/>
    <x v="7"/>
    <n v="502"/>
    <s v="Nike Men's Dri-FIT Victory Golf Polo"/>
    <n v="50"/>
    <n v="43.678035218757444"/>
    <n v="3"/>
    <n v="18"/>
    <n v="150"/>
    <n v="132"/>
    <s v="CASH"/>
    <x v="1"/>
  </r>
  <r>
    <n v="2263"/>
    <d v="2015-03-02T00:00:00"/>
    <x v="3"/>
    <n v="2"/>
    <d v="2015-03-04T00:00:00"/>
    <n v="1"/>
    <s v="Second Class"/>
    <s v="Other"/>
    <n v="24"/>
    <n v="5367"/>
    <n v="5"/>
    <s v="Golf"/>
    <s v="LATAM"/>
    <s v="Puebla"/>
    <s v="Puebla"/>
    <m/>
    <s v="Mexico"/>
    <s v="Central America"/>
    <n v="24"/>
    <x v="7"/>
    <n v="502"/>
    <s v="Nike Men's Dri-FIT Victory Golf Polo"/>
    <n v="50"/>
    <n v="43.678035218757444"/>
    <n v="3"/>
    <n v="18"/>
    <n v="150"/>
    <n v="132"/>
    <s v="CASH"/>
    <x v="1"/>
  </r>
  <r>
    <n v="2263"/>
    <d v="2015-03-02T00:00:00"/>
    <x v="3"/>
    <n v="2"/>
    <d v="2015-03-04T00:00:00"/>
    <n v="1"/>
    <s v="Second Class"/>
    <s v="Other"/>
    <n v="24"/>
    <n v="5367"/>
    <n v="5"/>
    <s v="Golf"/>
    <s v="LATAM"/>
    <s v="Puebla"/>
    <s v="Puebla"/>
    <m/>
    <s v="Mexico"/>
    <s v="Central America"/>
    <n v="24"/>
    <x v="7"/>
    <n v="502"/>
    <s v="Nike Men's Dri-FIT Victory Golf Polo"/>
    <n v="50"/>
    <n v="43.678035218757444"/>
    <n v="3"/>
    <n v="19.5"/>
    <n v="150"/>
    <n v="130.5"/>
    <s v="CASH"/>
    <x v="1"/>
  </r>
  <r>
    <n v="53403"/>
    <d v="2017-02-18T00:00:00"/>
    <x v="5"/>
    <n v="2"/>
    <d v="2017-02-21T00:00:00"/>
    <n v="1"/>
    <s v="Second Class"/>
    <s v="Other"/>
    <n v="24"/>
    <n v="10485"/>
    <n v="5"/>
    <s v="Golf"/>
    <s v="LATAM"/>
    <s v="Mexico City"/>
    <s v="Federal District"/>
    <m/>
    <s v="Mexico"/>
    <s v="Central America"/>
    <n v="24"/>
    <x v="7"/>
    <n v="502"/>
    <s v="Nike Men's Dri-FIT Victory Golf Polo"/>
    <n v="50"/>
    <n v="43.678035218757444"/>
    <n v="3"/>
    <n v="25.5"/>
    <n v="150"/>
    <n v="124.5"/>
    <s v="CASH"/>
    <x v="1"/>
  </r>
  <r>
    <n v="51298"/>
    <d v="2017-01-18T00:00:00"/>
    <x v="4"/>
    <n v="2"/>
    <d v="2017-01-20T00:00:00"/>
    <n v="1"/>
    <s v="Second Class"/>
    <s v="Other"/>
    <n v="29"/>
    <n v="9272"/>
    <n v="5"/>
    <s v="Golf"/>
    <s v="LATAM"/>
    <s v="São Paulo"/>
    <s v="São Paulo"/>
    <m/>
    <s v="Brazil"/>
    <s v="South America"/>
    <n v="29"/>
    <x v="1"/>
    <n v="627"/>
    <s v="Under Armour Girls' Toddler Spine Surge Runni"/>
    <n v="39.990001679999999"/>
    <n v="34.198098313835338"/>
    <n v="3"/>
    <n v="20.38999939"/>
    <n v="119.97000503999999"/>
    <n v="99.58000564999999"/>
    <s v="CASH"/>
    <x v="1"/>
  </r>
  <r>
    <n v="4919"/>
    <d v="2015-03-13T00:00:00"/>
    <x v="2"/>
    <n v="4"/>
    <d v="2015-03-19T00:00:00"/>
    <n v="1"/>
    <s v="Standard Class"/>
    <s v="Other"/>
    <n v="24"/>
    <n v="647"/>
    <n v="5"/>
    <s v="Golf"/>
    <s v="LATAM"/>
    <s v="Montevideo"/>
    <s v="Montevideo"/>
    <m/>
    <s v="Uruguay"/>
    <s v="South America"/>
    <n v="24"/>
    <x v="7"/>
    <n v="502"/>
    <s v="Nike Men's Dri-FIT Victory Golf Polo"/>
    <n v="50"/>
    <n v="43.678035218757444"/>
    <n v="5"/>
    <n v="10"/>
    <n v="250"/>
    <n v="240"/>
    <s v="TRANSFER"/>
    <x v="2"/>
  </r>
  <r>
    <n v="52640"/>
    <d v="2017-07-02T00:00:00"/>
    <x v="0"/>
    <n v="4"/>
    <d v="2017-07-06T00:00:00"/>
    <n v="1"/>
    <s v="Standard Class"/>
    <s v="Other"/>
    <n v="29"/>
    <n v="6398"/>
    <n v="5"/>
    <s v="Golf"/>
    <s v="LATAM"/>
    <s v="Buenos Aires"/>
    <s v="Buenos Aires"/>
    <m/>
    <s v="Argentina"/>
    <s v="South America"/>
    <n v="29"/>
    <x v="1"/>
    <n v="627"/>
    <s v="Under Armour Girls' Toddler Spine Surge Runni"/>
    <n v="39.990001679999999"/>
    <n v="34.198098313835338"/>
    <n v="5"/>
    <n v="10"/>
    <n v="199.9500084"/>
    <n v="189.9500084"/>
    <s v="TRANSFER"/>
    <x v="2"/>
  </r>
  <r>
    <n v="6358"/>
    <d v="2015-03-04T00:00:00"/>
    <x v="4"/>
    <n v="4"/>
    <d v="2015-03-10T00:00:00"/>
    <n v="0"/>
    <s v="Standard Class"/>
    <s v="Other"/>
    <n v="29"/>
    <n v="4209"/>
    <n v="5"/>
    <s v="Golf"/>
    <s v="LATAM"/>
    <s v="São Paulo"/>
    <s v="São Paulo"/>
    <m/>
    <s v="Brazil"/>
    <s v="South America"/>
    <n v="29"/>
    <x v="1"/>
    <n v="627"/>
    <s v="Under Armour Girls' Toddler Spine Surge Runni"/>
    <n v="39.990001679999999"/>
    <n v="34.198098313835338"/>
    <n v="5"/>
    <n v="11"/>
    <n v="199.9500084"/>
    <n v="188.9500084"/>
    <s v="TRANSFER"/>
    <x v="2"/>
  </r>
  <r>
    <n v="57106"/>
    <d v="2017-04-13T00:00:00"/>
    <x v="1"/>
    <n v="4"/>
    <d v="2017-04-19T00:00:00"/>
    <n v="0"/>
    <s v="Standard Class"/>
    <s v="Other"/>
    <n v="24"/>
    <n v="8917"/>
    <n v="5"/>
    <s v="Golf"/>
    <s v="LATAM"/>
    <s v="Barueri"/>
    <s v="São Paulo"/>
    <m/>
    <s v="Brazil"/>
    <s v="South America"/>
    <n v="24"/>
    <x v="7"/>
    <n v="502"/>
    <s v="Nike Men's Dri-FIT Victory Golf Polo"/>
    <n v="50"/>
    <n v="43.678035218757444"/>
    <n v="5"/>
    <n v="13.75"/>
    <n v="250"/>
    <n v="236.25"/>
    <s v="TRANSFER"/>
    <x v="2"/>
  </r>
  <r>
    <n v="6245"/>
    <d v="2015-02-04T00:00:00"/>
    <x v="4"/>
    <n v="4"/>
    <d v="2015-02-10T00:00:00"/>
    <n v="1"/>
    <s v="Standard Class"/>
    <s v="Other"/>
    <n v="24"/>
    <n v="7784"/>
    <n v="5"/>
    <s v="Golf"/>
    <s v="LATAM"/>
    <s v="Arapongas"/>
    <s v="Paraná"/>
    <m/>
    <s v="Brazil"/>
    <s v="South America"/>
    <n v="24"/>
    <x v="7"/>
    <n v="502"/>
    <s v="Nike Men's Dri-FIT Victory Golf Polo"/>
    <n v="50"/>
    <n v="43.678035218757444"/>
    <n v="5"/>
    <n v="13.75"/>
    <n v="250"/>
    <n v="236.25"/>
    <s v="TRANSFER"/>
    <x v="2"/>
  </r>
  <r>
    <n v="52166"/>
    <d v="2017-01-31T00:00:00"/>
    <x v="6"/>
    <n v="4"/>
    <d v="2017-02-06T00:00:00"/>
    <n v="0"/>
    <s v="Standard Class"/>
    <s v="Other"/>
    <n v="29"/>
    <n v="1425"/>
    <n v="5"/>
    <s v="Golf"/>
    <s v="LATAM"/>
    <s v="Camagüey"/>
    <s v="Camagüey"/>
    <m/>
    <s v="Cuba"/>
    <s v="Caribbean"/>
    <n v="29"/>
    <x v="1"/>
    <n v="642"/>
    <s v="Columbia Men's PFG Anchor Tough T-Shirt"/>
    <n v="30"/>
    <n v="37.315110652333338"/>
    <n v="5"/>
    <n v="13.5"/>
    <n v="150"/>
    <n v="136.5"/>
    <s v="TRANSFER"/>
    <x v="2"/>
  </r>
  <r>
    <n v="56172"/>
    <d v="2017-03-30T00:00:00"/>
    <x v="1"/>
    <n v="4"/>
    <d v="2017-04-05T00:00:00"/>
    <n v="0"/>
    <s v="Standard Class"/>
    <s v="Other"/>
    <n v="29"/>
    <n v="2737"/>
    <n v="5"/>
    <s v="Golf"/>
    <s v="LATAM"/>
    <s v="Las Tunas"/>
    <s v="Las Tunas"/>
    <m/>
    <s v="Cuba"/>
    <s v="Caribbean"/>
    <n v="29"/>
    <x v="1"/>
    <n v="627"/>
    <s v="Under Armour Girls' Toddler Spine Surge Runni"/>
    <n v="39.990001679999999"/>
    <n v="34.198098313835338"/>
    <n v="5"/>
    <n v="18"/>
    <n v="199.9500084"/>
    <n v="181.9500084"/>
    <s v="TRANSFER"/>
    <x v="2"/>
  </r>
  <r>
    <n v="55829"/>
    <d v="2017-03-25T00:00:00"/>
    <x v="5"/>
    <n v="4"/>
    <d v="2017-03-30T00:00:00"/>
    <n v="1"/>
    <s v="Standard Class"/>
    <s v="Other"/>
    <n v="24"/>
    <n v="6428"/>
    <n v="5"/>
    <s v="Golf"/>
    <s v="LATAM"/>
    <s v="Santo Domingo"/>
    <s v="Santo Domingo"/>
    <m/>
    <s v="Dominican Republic"/>
    <s v="Caribbean"/>
    <n v="24"/>
    <x v="7"/>
    <n v="502"/>
    <s v="Nike Men's Dri-FIT Victory Golf Polo"/>
    <n v="50"/>
    <n v="43.678035218757444"/>
    <n v="5"/>
    <n v="25"/>
    <n v="250"/>
    <n v="225"/>
    <s v="TRANSFER"/>
    <x v="2"/>
  </r>
  <r>
    <n v="52478"/>
    <d v="2017-05-02T00:00:00"/>
    <x v="6"/>
    <n v="4"/>
    <d v="2017-05-08T00:00:00"/>
    <n v="0"/>
    <s v="Standard Class"/>
    <s v="Other"/>
    <n v="24"/>
    <n v="6543"/>
    <n v="5"/>
    <s v="Golf"/>
    <s v="LATAM"/>
    <s v="Tepic"/>
    <s v="Nayarit"/>
    <m/>
    <s v="Mexico"/>
    <s v="Central America"/>
    <n v="24"/>
    <x v="7"/>
    <n v="502"/>
    <s v="Nike Men's Dri-FIT Victory Golf Polo"/>
    <n v="50"/>
    <n v="43.678035218757444"/>
    <n v="5"/>
    <n v="25"/>
    <n v="250"/>
    <n v="225"/>
    <s v="TRANSFER"/>
    <x v="2"/>
  </r>
  <r>
    <n v="57242"/>
    <d v="2017-04-15T00:00:00"/>
    <x v="5"/>
    <n v="4"/>
    <d v="2017-04-20T00:00:00"/>
    <n v="0"/>
    <s v="Standard Class"/>
    <s v="Other"/>
    <n v="29"/>
    <n v="3990"/>
    <n v="5"/>
    <s v="Golf"/>
    <s v="LATAM"/>
    <s v="San Miguelito"/>
    <s v="Panama"/>
    <m/>
    <s v="Panama"/>
    <s v="Central America"/>
    <n v="29"/>
    <x v="1"/>
    <n v="627"/>
    <s v="Under Armour Girls' Toddler Spine Surge Runni"/>
    <n v="39.990001679999999"/>
    <n v="34.198098313835338"/>
    <n v="5"/>
    <n v="25.989999770000001"/>
    <n v="199.9500084"/>
    <n v="173.96000863"/>
    <s v="TRANSFER"/>
    <x v="2"/>
  </r>
  <r>
    <n v="3137"/>
    <d v="2015-02-15T00:00:00"/>
    <x v="0"/>
    <n v="4"/>
    <d v="2015-02-19T00:00:00"/>
    <n v="0"/>
    <s v="Standard Class"/>
    <s v="Other"/>
    <n v="24"/>
    <n v="8524"/>
    <n v="5"/>
    <s v="Golf"/>
    <s v="LATAM"/>
    <s v="Ixtapaluca"/>
    <s v="Mexico"/>
    <m/>
    <s v="Mexico"/>
    <s v="Central America"/>
    <n v="24"/>
    <x v="7"/>
    <n v="502"/>
    <s v="Nike Men's Dri-FIT Victory Golf Polo"/>
    <n v="50"/>
    <n v="43.678035218757444"/>
    <n v="5"/>
    <n v="32.5"/>
    <n v="250"/>
    <n v="217.5"/>
    <s v="TRANSFER"/>
    <x v="2"/>
  </r>
  <r>
    <n v="60127"/>
    <d v="2017-05-27T00:00:00"/>
    <x v="5"/>
    <n v="4"/>
    <d v="2017-06-01T00:00:00"/>
    <n v="0"/>
    <s v="Standard Class"/>
    <s v="Other"/>
    <n v="24"/>
    <n v="9204"/>
    <n v="5"/>
    <s v="Golf"/>
    <s v="LATAM"/>
    <s v="Maceió"/>
    <s v="Alagoas"/>
    <m/>
    <s v="Brazil"/>
    <s v="South America"/>
    <n v="24"/>
    <x v="7"/>
    <n v="502"/>
    <s v="Nike Men's Dri-FIT Victory Golf Polo"/>
    <n v="50"/>
    <n v="43.678035218757444"/>
    <n v="5"/>
    <n v="32.5"/>
    <n v="250"/>
    <n v="217.5"/>
    <s v="TRANSFER"/>
    <x v="2"/>
  </r>
  <r>
    <n v="3828"/>
    <d v="2015-02-25T00:00:00"/>
    <x v="4"/>
    <n v="4"/>
    <d v="2015-03-03T00:00:00"/>
    <n v="0"/>
    <s v="Standard Class"/>
    <s v="Other"/>
    <n v="29"/>
    <n v="11761"/>
    <n v="5"/>
    <s v="Golf"/>
    <s v="LATAM"/>
    <s v="David"/>
    <s v="Chiriquí"/>
    <m/>
    <s v="Panama"/>
    <s v="Central America"/>
    <n v="29"/>
    <x v="1"/>
    <n v="627"/>
    <s v="Under Armour Girls' Toddler Spine Surge Runni"/>
    <n v="39.990001679999999"/>
    <n v="34.198098313835338"/>
    <n v="5"/>
    <n v="29.989999770000001"/>
    <n v="199.9500084"/>
    <n v="169.96000863"/>
    <s v="TRANSFER"/>
    <x v="2"/>
  </r>
  <r>
    <n v="60386"/>
    <d v="2017-05-31T00:00:00"/>
    <x v="4"/>
    <n v="4"/>
    <d v="2017-06-06T00:00:00"/>
    <n v="0"/>
    <s v="Standard Class"/>
    <s v="Other"/>
    <n v="24"/>
    <n v="9554"/>
    <n v="5"/>
    <s v="Golf"/>
    <s v="LATAM"/>
    <s v="Belo Horizonte"/>
    <s v="Minas Gerais"/>
    <m/>
    <s v="Brazil"/>
    <s v="South America"/>
    <n v="24"/>
    <x v="7"/>
    <n v="502"/>
    <s v="Nike Men's Dri-FIT Victory Golf Polo"/>
    <n v="50"/>
    <n v="43.678035218757444"/>
    <n v="5"/>
    <n v="37.5"/>
    <n v="250"/>
    <n v="212.5"/>
    <s v="TRANSFER"/>
    <x v="2"/>
  </r>
  <r>
    <n v="973"/>
    <d v="2015-01-15T00:00:00"/>
    <x v="1"/>
    <n v="4"/>
    <d v="2015-01-21T00:00:00"/>
    <n v="0"/>
    <s v="Standard Class"/>
    <s v="Other"/>
    <n v="29"/>
    <n v="5118"/>
    <n v="5"/>
    <s v="Golf"/>
    <s v="LATAM"/>
    <s v="Santiago de Cuba"/>
    <s v="Santiago de Cuba"/>
    <m/>
    <s v="Cuba"/>
    <s v="Caribbean"/>
    <n v="29"/>
    <x v="1"/>
    <n v="627"/>
    <s v="Under Armour Girls' Toddler Spine Surge Runni"/>
    <n v="39.990001679999999"/>
    <n v="34.198098313835338"/>
    <n v="5"/>
    <n v="31.989999770000001"/>
    <n v="199.9500084"/>
    <n v="167.96000863"/>
    <s v="TRANSFER"/>
    <x v="2"/>
  </r>
  <r>
    <n v="57999"/>
    <d v="2017-04-26T00:00:00"/>
    <x v="4"/>
    <n v="4"/>
    <d v="2017-05-02T00:00:00"/>
    <n v="1"/>
    <s v="Standard Class"/>
    <s v="Other"/>
    <n v="24"/>
    <n v="5506"/>
    <n v="5"/>
    <s v="Golf"/>
    <s v="LATAM"/>
    <s v="San Pedro Sula"/>
    <s v="Cortés"/>
    <m/>
    <s v="Honduras"/>
    <s v="Central America"/>
    <n v="24"/>
    <x v="7"/>
    <n v="502"/>
    <s v="Nike Men's Dri-FIT Victory Golf Polo"/>
    <n v="50"/>
    <n v="43.678035218757444"/>
    <n v="5"/>
    <n v="42.5"/>
    <n v="250"/>
    <n v="207.5"/>
    <s v="TRANSFER"/>
    <x v="2"/>
  </r>
  <r>
    <n v="54585"/>
    <d v="2017-07-03T00:00:00"/>
    <x v="3"/>
    <n v="4"/>
    <d v="2017-07-07T00:00:00"/>
    <n v="1"/>
    <s v="Standard Class"/>
    <s v="Other"/>
    <n v="24"/>
    <n v="1423"/>
    <n v="5"/>
    <s v="Golf"/>
    <s v="LATAM"/>
    <s v="Lima"/>
    <s v="Lima (city)"/>
    <m/>
    <s v="Peru"/>
    <s v="South America"/>
    <n v="24"/>
    <x v="7"/>
    <n v="502"/>
    <s v="Nike Men's Dri-FIT Victory Golf Polo"/>
    <n v="50"/>
    <n v="43.678035218757444"/>
    <n v="5"/>
    <n v="42.5"/>
    <n v="250"/>
    <n v="207.5"/>
    <s v="TRANSFER"/>
    <x v="2"/>
  </r>
  <r>
    <n v="57598"/>
    <d v="2017-04-20T00:00:00"/>
    <x v="1"/>
    <n v="4"/>
    <d v="2017-04-26T00:00:00"/>
    <n v="0"/>
    <s v="Standard Class"/>
    <s v="Other"/>
    <n v="24"/>
    <n v="138"/>
    <n v="5"/>
    <s v="Golf"/>
    <s v="LATAM"/>
    <s v="Holguín"/>
    <s v="Holguín"/>
    <m/>
    <s v="Cuba"/>
    <s v="Caribbean"/>
    <n v="24"/>
    <x v="7"/>
    <n v="502"/>
    <s v="Nike Men's Dri-FIT Victory Golf Polo"/>
    <n v="50"/>
    <n v="43.678035218757444"/>
    <n v="5"/>
    <n v="50"/>
    <n v="250"/>
    <n v="200"/>
    <s v="TRANSFER"/>
    <x v="2"/>
  </r>
  <r>
    <n v="54274"/>
    <d v="2017-03-03T00:00:00"/>
    <x v="2"/>
    <n v="4"/>
    <d v="2017-03-09T00:00:00"/>
    <n v="1"/>
    <s v="Standard Class"/>
    <s v="Other"/>
    <n v="24"/>
    <n v="6360"/>
    <n v="5"/>
    <s v="Golf"/>
    <s v="LATAM"/>
    <s v="Orizaba"/>
    <s v="Veracruz"/>
    <m/>
    <s v="Mexico"/>
    <s v="Central America"/>
    <n v="24"/>
    <x v="7"/>
    <n v="502"/>
    <s v="Nike Men's Dri-FIT Victory Golf Polo"/>
    <n v="50"/>
    <n v="43.678035218757444"/>
    <n v="5"/>
    <n v="50"/>
    <n v="250"/>
    <n v="200"/>
    <s v="TRANSFER"/>
    <x v="2"/>
  </r>
  <r>
    <n v="60673"/>
    <d v="2017-04-06T00:00:00"/>
    <x v="1"/>
    <n v="4"/>
    <d v="2017-04-12T00:00:00"/>
    <n v="0"/>
    <s v="Standard Class"/>
    <s v="Other"/>
    <n v="29"/>
    <n v="2053"/>
    <n v="5"/>
    <s v="Golf"/>
    <s v="LATAM"/>
    <s v="Managua"/>
    <s v="Managua"/>
    <m/>
    <s v="Nicaragua"/>
    <s v="Central America"/>
    <n v="29"/>
    <x v="1"/>
    <n v="627"/>
    <s v="Under Armour Girls' Toddler Spine Surge Runni"/>
    <n v="39.990001679999999"/>
    <n v="34.198098313835338"/>
    <n v="5"/>
    <n v="49.990001679999999"/>
    <n v="199.9500084"/>
    <n v="149.96000672"/>
    <s v="TRANSFER"/>
    <x v="2"/>
  </r>
  <r>
    <n v="59387"/>
    <d v="2017-05-16T00:00:00"/>
    <x v="6"/>
    <n v="4"/>
    <d v="2017-05-22T00:00:00"/>
    <n v="0"/>
    <s v="Standard Class"/>
    <s v="Other"/>
    <n v="24"/>
    <n v="10344"/>
    <n v="5"/>
    <s v="Golf"/>
    <s v="LATAM"/>
    <s v="Villahermosa"/>
    <s v="Tabasco"/>
    <m/>
    <s v="Mexico"/>
    <s v="Central America"/>
    <n v="24"/>
    <x v="7"/>
    <n v="502"/>
    <s v="Nike Men's Dri-FIT Victory Golf Polo"/>
    <n v="50"/>
    <n v="43.678035218757444"/>
    <n v="5"/>
    <n v="62.5"/>
    <n v="250"/>
    <n v="187.5"/>
    <s v="TRANSFER"/>
    <x v="2"/>
  </r>
  <r>
    <n v="52640"/>
    <d v="2017-07-02T00:00:00"/>
    <x v="0"/>
    <n v="4"/>
    <d v="2017-07-06T00:00:00"/>
    <n v="1"/>
    <s v="Standard Class"/>
    <s v="Other"/>
    <n v="24"/>
    <n v="6398"/>
    <n v="5"/>
    <s v="Golf"/>
    <s v="LATAM"/>
    <s v="Buenos Aires"/>
    <s v="Buenos Aires"/>
    <m/>
    <s v="Argentina"/>
    <s v="South America"/>
    <n v="24"/>
    <x v="7"/>
    <n v="502"/>
    <s v="Nike Men's Dri-FIT Victory Golf Polo"/>
    <n v="50"/>
    <n v="43.678035218757444"/>
    <n v="5"/>
    <n v="62.5"/>
    <n v="250"/>
    <n v="187.5"/>
    <s v="TRANSFER"/>
    <x v="2"/>
  </r>
  <r>
    <n v="10007"/>
    <d v="2015-05-27T00:00:00"/>
    <x v="4"/>
    <n v="4"/>
    <d v="2015-06-02T00:00:00"/>
    <n v="0"/>
    <s v="Standard Class"/>
    <s v="Other"/>
    <n v="24"/>
    <n v="3375"/>
    <n v="5"/>
    <s v="Golf"/>
    <s v="LATAM"/>
    <s v="Quixadá"/>
    <s v="Ceará"/>
    <m/>
    <s v="Brazil"/>
    <s v="South America"/>
    <n v="24"/>
    <x v="7"/>
    <n v="502"/>
    <s v="Nike Men's Dri-FIT Victory Golf Polo"/>
    <n v="50"/>
    <n v="43.678035218757444"/>
    <n v="5"/>
    <n v="62.5"/>
    <n v="250"/>
    <n v="187.5"/>
    <s v="TRANSFER"/>
    <x v="2"/>
  </r>
  <r>
    <n v="55984"/>
    <d v="2017-03-28T00:00:00"/>
    <x v="6"/>
    <n v="4"/>
    <d v="2017-04-03T00:00:00"/>
    <n v="1"/>
    <s v="Standard Class"/>
    <s v="Other"/>
    <n v="37"/>
    <n v="1339"/>
    <n v="6"/>
    <s v="Outdoors"/>
    <s v="LATAM"/>
    <s v="Mejicanos"/>
    <s v="San Salvador"/>
    <m/>
    <s v="El Salvador"/>
    <s v="Central America"/>
    <n v="37"/>
    <x v="3"/>
    <n v="818"/>
    <s v="Titleist Pro V1x Golf Balls"/>
    <n v="47.990001679999999"/>
    <n v="51.274287170714288"/>
    <n v="5"/>
    <n v="2.4000000950000002"/>
    <n v="239.9500084"/>
    <n v="237.55000830500001"/>
    <s v="TRANSFER"/>
    <x v="2"/>
  </r>
  <r>
    <n v="52478"/>
    <d v="2017-05-02T00:00:00"/>
    <x v="6"/>
    <n v="4"/>
    <d v="2017-05-08T00:00:00"/>
    <n v="0"/>
    <s v="Standard Class"/>
    <s v="Other"/>
    <n v="37"/>
    <n v="6543"/>
    <n v="6"/>
    <s v="Outdoors"/>
    <s v="LATAM"/>
    <s v="Tepic"/>
    <s v="Nayarit"/>
    <m/>
    <s v="Mexico"/>
    <s v="Central America"/>
    <n v="37"/>
    <x v="3"/>
    <n v="825"/>
    <s v="Bridgestone e6 Straight Distance NFL Tennesse"/>
    <n v="31.989999770000001"/>
    <n v="23.973333102666668"/>
    <n v="5"/>
    <n v="6.4000000950000002"/>
    <n v="159.94999885000001"/>
    <n v="153.54999875500002"/>
    <s v="TRANSFER"/>
    <x v="2"/>
  </r>
  <r>
    <n v="58375"/>
    <d v="2017-02-05T00:00:00"/>
    <x v="0"/>
    <n v="4"/>
    <d v="2017-02-09T00:00:00"/>
    <n v="1"/>
    <s v="Standard Class"/>
    <s v="Other"/>
    <n v="38"/>
    <n v="3990"/>
    <n v="6"/>
    <s v="Outdoors"/>
    <s v="LATAM"/>
    <s v="Mixco"/>
    <s v="Guatemala"/>
    <m/>
    <s v="Guatemala"/>
    <s v="Central America"/>
    <n v="38"/>
    <x v="27"/>
    <n v="306"/>
    <s v="Polar FT4 Heart Rate Monitor"/>
    <n v="89.989997860000003"/>
    <n v="105.82799834800001"/>
    <n v="5"/>
    <n v="53.990001679999999"/>
    <n v="449.94998930000003"/>
    <n v="395.95998762000005"/>
    <s v="TRANSFER"/>
    <x v="2"/>
  </r>
  <r>
    <n v="56448"/>
    <d v="2017-03-04T00:00:00"/>
    <x v="5"/>
    <n v="4"/>
    <d v="2017-03-09T00:00:00"/>
    <n v="0"/>
    <s v="Standard Class"/>
    <s v="Other"/>
    <n v="44"/>
    <n v="7247"/>
    <n v="7"/>
    <s v="Fan Shop"/>
    <s v="LATAM"/>
    <s v="Nueva Gerona"/>
    <s v="Isle of Youth"/>
    <m/>
    <s v="Cuba"/>
    <s v="Caribbean"/>
    <n v="44"/>
    <x v="10"/>
    <n v="977"/>
    <s v="ENO Atlas Hammock Straps"/>
    <n v="29.989999770000001"/>
    <n v="21.106999969000004"/>
    <n v="5"/>
    <n v="25.489999770000001"/>
    <n v="149.94999885000001"/>
    <n v="124.45999908000002"/>
    <s v="TRANSFER"/>
    <x v="2"/>
  </r>
  <r>
    <n v="8221"/>
    <d v="2015-04-30T00:00:00"/>
    <x v="1"/>
    <n v="4"/>
    <d v="2015-05-06T00:00:00"/>
    <n v="0"/>
    <s v="Standard Class"/>
    <s v="Other"/>
    <n v="3"/>
    <n v="1273"/>
    <n v="2"/>
    <s v="Fitness"/>
    <s v="LATAM"/>
    <s v="Buenos Aires"/>
    <s v="Buenos Aires"/>
    <m/>
    <s v="Argentina"/>
    <s v="South America"/>
    <n v="3"/>
    <x v="15"/>
    <n v="44"/>
    <s v="adidas Men's F10 Messi TRX FG Soccer Cleat"/>
    <n v="59.990001679999999"/>
    <n v="57.194418487916671"/>
    <n v="5"/>
    <n v="15"/>
    <n v="299.9500084"/>
    <n v="284.9500084"/>
    <s v="TRANSFER"/>
    <x v="2"/>
  </r>
  <r>
    <n v="58034"/>
    <d v="2017-04-27T00:00:00"/>
    <x v="1"/>
    <n v="4"/>
    <d v="2017-05-03T00:00:00"/>
    <n v="1"/>
    <s v="Standard Class"/>
    <s v="Other"/>
    <n v="9"/>
    <n v="6277"/>
    <n v="3"/>
    <s v="Footwear"/>
    <s v="LATAM"/>
    <s v="Chimaltenango"/>
    <s v="Chimaltenango"/>
    <m/>
    <s v="Guatemala"/>
    <s v="Central America"/>
    <n v="9"/>
    <x v="0"/>
    <n v="191"/>
    <s v="Nike Men's Free 5.0+ Running Shoe"/>
    <n v="99.989997860000003"/>
    <n v="95.114003926871064"/>
    <n v="5"/>
    <n v="0"/>
    <n v="499.94998930000003"/>
    <n v="499.94998930000003"/>
    <s v="TRANSFER"/>
    <x v="2"/>
  </r>
  <r>
    <n v="2203"/>
    <d v="2015-02-02T00:00:00"/>
    <x v="3"/>
    <n v="4"/>
    <d v="2015-02-06T00:00:00"/>
    <n v="0"/>
    <s v="Standard Class"/>
    <s v="Other"/>
    <n v="9"/>
    <n v="7701"/>
    <n v="3"/>
    <s v="Footwear"/>
    <s v="LATAM"/>
    <s v="Villa Nueva"/>
    <s v="Guatemala"/>
    <m/>
    <s v="Guatemala"/>
    <s v="Central America"/>
    <n v="9"/>
    <x v="0"/>
    <n v="191"/>
    <s v="Nike Men's Free 5.0+ Running Shoe"/>
    <n v="99.989997860000003"/>
    <n v="95.114003926871064"/>
    <n v="5"/>
    <n v="5"/>
    <n v="499.94998930000003"/>
    <n v="494.94998930000003"/>
    <s v="TRANSFER"/>
    <x v="2"/>
  </r>
  <r>
    <n v="53069"/>
    <d v="2017-02-13T00:00:00"/>
    <x v="3"/>
    <n v="4"/>
    <d v="2017-02-17T00:00:00"/>
    <n v="1"/>
    <s v="Standard Class"/>
    <s v="Other"/>
    <n v="9"/>
    <n v="4126"/>
    <n v="3"/>
    <s v="Footwear"/>
    <s v="LATAM"/>
    <s v="Quito"/>
    <s v="Pichincha"/>
    <m/>
    <s v="Ecuador"/>
    <s v="South America"/>
    <n v="9"/>
    <x v="0"/>
    <n v="191"/>
    <s v="Nike Men's Free 5.0+ Running Shoe"/>
    <n v="99.989997860000003"/>
    <n v="95.114003926871064"/>
    <n v="5"/>
    <n v="15"/>
    <n v="499.94998930000003"/>
    <n v="484.94998930000003"/>
    <s v="TRANSFER"/>
    <x v="2"/>
  </r>
  <r>
    <n v="60146"/>
    <d v="2017-05-27T00:00:00"/>
    <x v="5"/>
    <n v="4"/>
    <d v="2017-06-01T00:00:00"/>
    <n v="0"/>
    <s v="Standard Class"/>
    <s v="Other"/>
    <n v="9"/>
    <n v="9528"/>
    <n v="3"/>
    <s v="Footwear"/>
    <s v="LATAM"/>
    <s v="Managua"/>
    <s v="Managua"/>
    <m/>
    <s v="Nicaragua"/>
    <s v="Central America"/>
    <n v="9"/>
    <x v="0"/>
    <n v="191"/>
    <s v="Nike Men's Free 5.0+ Running Shoe"/>
    <n v="99.989997860000003"/>
    <n v="95.114003926871064"/>
    <n v="5"/>
    <n v="20"/>
    <n v="499.94998930000003"/>
    <n v="479.94998930000003"/>
    <s v="TRANSFER"/>
    <x v="2"/>
  </r>
  <r>
    <n v="55409"/>
    <d v="2017-03-19T00:00:00"/>
    <x v="0"/>
    <n v="4"/>
    <d v="2017-03-23T00:00:00"/>
    <n v="1"/>
    <s v="Standard Class"/>
    <s v="Other"/>
    <n v="9"/>
    <n v="1853"/>
    <n v="3"/>
    <s v="Footwear"/>
    <s v="LATAM"/>
    <s v="Valle de La Pascua"/>
    <s v="Guárico"/>
    <m/>
    <s v="Venezuela"/>
    <s v="South America"/>
    <n v="9"/>
    <x v="0"/>
    <n v="191"/>
    <s v="Nike Men's Free 5.0+ Running Shoe"/>
    <n v="99.989997860000003"/>
    <n v="95.114003926871064"/>
    <n v="5"/>
    <n v="20"/>
    <n v="499.94998930000003"/>
    <n v="479.94998930000003"/>
    <s v="TRANSFER"/>
    <x v="2"/>
  </r>
  <r>
    <n v="8678"/>
    <d v="2015-07-05T00:00:00"/>
    <x v="0"/>
    <n v="4"/>
    <d v="2015-07-09T00:00:00"/>
    <n v="0"/>
    <s v="Standard Class"/>
    <s v="Other"/>
    <n v="9"/>
    <n v="11149"/>
    <n v="3"/>
    <s v="Footwear"/>
    <s v="LATAM"/>
    <s v="San Miguelito"/>
    <s v="Panama"/>
    <m/>
    <s v="Panama"/>
    <s v="Central America"/>
    <n v="9"/>
    <x v="0"/>
    <n v="191"/>
    <s v="Nike Men's Free 5.0+ Running Shoe"/>
    <n v="99.989997860000003"/>
    <n v="95.114003926871064"/>
    <n v="5"/>
    <n v="25"/>
    <n v="499.94998930000003"/>
    <n v="474.94998930000003"/>
    <s v="TRANSFER"/>
    <x v="2"/>
  </r>
  <r>
    <n v="7980"/>
    <d v="2015-04-27T00:00:00"/>
    <x v="3"/>
    <n v="4"/>
    <d v="2015-05-01T00:00:00"/>
    <n v="1"/>
    <s v="Standard Class"/>
    <s v="Other"/>
    <n v="9"/>
    <n v="5828"/>
    <n v="3"/>
    <s v="Footwear"/>
    <s v="LATAM"/>
    <s v="San Miguelito"/>
    <s v="Panama"/>
    <m/>
    <s v="Panama"/>
    <s v="Central America"/>
    <n v="9"/>
    <x v="0"/>
    <n v="191"/>
    <s v="Nike Men's Free 5.0+ Running Shoe"/>
    <n v="99.989997860000003"/>
    <n v="95.114003926871064"/>
    <n v="5"/>
    <n v="25"/>
    <n v="499.94998930000003"/>
    <n v="474.94998930000003"/>
    <s v="TRANSFER"/>
    <x v="2"/>
  </r>
  <r>
    <n v="57185"/>
    <d v="2017-04-14T00:00:00"/>
    <x v="2"/>
    <n v="4"/>
    <d v="2017-04-20T00:00:00"/>
    <n v="1"/>
    <s v="Standard Class"/>
    <s v="Other"/>
    <n v="9"/>
    <n v="6887"/>
    <n v="3"/>
    <s v="Footwear"/>
    <s v="LATAM"/>
    <s v="Petapa"/>
    <s v="Guatemala"/>
    <m/>
    <s v="Guatemala"/>
    <s v="Central America"/>
    <n v="9"/>
    <x v="0"/>
    <n v="191"/>
    <s v="Nike Men's Free 5.0+ Running Shoe"/>
    <n v="99.989997860000003"/>
    <n v="95.114003926871064"/>
    <n v="5"/>
    <n v="50"/>
    <n v="499.94998930000003"/>
    <n v="449.94998930000003"/>
    <s v="TRANSFER"/>
    <x v="2"/>
  </r>
  <r>
    <n v="8636"/>
    <d v="2015-07-05T00:00:00"/>
    <x v="0"/>
    <n v="4"/>
    <d v="2015-07-09T00:00:00"/>
    <n v="0"/>
    <s v="Standard Class"/>
    <s v="Other"/>
    <n v="9"/>
    <n v="4781"/>
    <n v="3"/>
    <s v="Footwear"/>
    <s v="LATAM"/>
    <s v="Cotia"/>
    <s v="São Paulo"/>
    <m/>
    <s v="Brazil"/>
    <s v="South America"/>
    <n v="9"/>
    <x v="0"/>
    <n v="191"/>
    <s v="Nike Men's Free 5.0+ Running Shoe"/>
    <n v="99.989997860000003"/>
    <n v="95.114003926871064"/>
    <n v="5"/>
    <n v="50"/>
    <n v="499.94998930000003"/>
    <n v="449.94998930000003"/>
    <s v="TRANSFER"/>
    <x v="2"/>
  </r>
  <r>
    <n v="61192"/>
    <d v="2017-12-06T00:00:00"/>
    <x v="4"/>
    <n v="4"/>
    <d v="2017-12-12T00:00:00"/>
    <n v="0"/>
    <s v="Standard Class"/>
    <s v="Other"/>
    <n v="12"/>
    <n v="10668"/>
    <n v="3"/>
    <s v="Footwear"/>
    <s v="LATAM"/>
    <s v="Itapecuru Mirim"/>
    <s v="Mara"/>
    <m/>
    <s v="Brazil"/>
    <s v="South America"/>
    <n v="12"/>
    <x v="14"/>
    <n v="251"/>
    <s v="Brooks Women's Ghost 6 Running Shoe"/>
    <n v="89.989997860000003"/>
    <n v="78.177997586000004"/>
    <n v="5"/>
    <n v="112.48999790000001"/>
    <n v="449.94998930000003"/>
    <n v="337.45999140000004"/>
    <s v="TRANSFER"/>
    <x v="2"/>
  </r>
  <r>
    <n v="55876"/>
    <d v="2017-03-26T00:00:00"/>
    <x v="0"/>
    <n v="4"/>
    <d v="2017-03-30T00:00:00"/>
    <n v="0"/>
    <s v="Standard Class"/>
    <s v="Other"/>
    <n v="17"/>
    <n v="5421"/>
    <n v="4"/>
    <s v="Apparel"/>
    <s v="LATAM"/>
    <s v="León"/>
    <s v="León"/>
    <m/>
    <s v="Nicaragua"/>
    <s v="Central America"/>
    <n v="17"/>
    <x v="5"/>
    <n v="365"/>
    <s v="Perfect Fitness Perfect Rip Deck"/>
    <n v="59.990001679999999"/>
    <n v="54.488929209402009"/>
    <n v="5"/>
    <n v="0"/>
    <n v="299.9500084"/>
    <n v="299.9500084"/>
    <s v="TRANSFER"/>
    <x v="2"/>
  </r>
  <r>
    <n v="53331"/>
    <d v="2017-02-17T00:00:00"/>
    <x v="2"/>
    <n v="4"/>
    <d v="2017-02-23T00:00:00"/>
    <n v="0"/>
    <s v="Standard Class"/>
    <s v="Other"/>
    <n v="17"/>
    <n v="10200"/>
    <n v="4"/>
    <s v="Apparel"/>
    <s v="LATAM"/>
    <s v="Tlalpan"/>
    <s v="Federal District"/>
    <m/>
    <s v="Mexico"/>
    <s v="Central America"/>
    <n v="17"/>
    <x v="5"/>
    <n v="365"/>
    <s v="Perfect Fitness Perfect Rip Deck"/>
    <n v="59.990001679999999"/>
    <n v="54.488929209402009"/>
    <n v="5"/>
    <n v="3"/>
    <n v="299.9500084"/>
    <n v="296.9500084"/>
    <s v="TRANSFER"/>
    <x v="2"/>
  </r>
  <r>
    <n v="51725"/>
    <d v="2017-01-25T00:00:00"/>
    <x v="4"/>
    <n v="4"/>
    <d v="2017-01-31T00:00:00"/>
    <n v="1"/>
    <s v="Standard Class"/>
    <s v="Other"/>
    <n v="17"/>
    <n v="11254"/>
    <n v="4"/>
    <s v="Apparel"/>
    <s v="LATAM"/>
    <s v="Apopa"/>
    <s v="San Salvador"/>
    <m/>
    <s v="El Salvador"/>
    <s v="Central America"/>
    <n v="17"/>
    <x v="5"/>
    <n v="365"/>
    <s v="Perfect Fitness Perfect Rip Deck"/>
    <n v="59.990001679999999"/>
    <n v="54.488929209402009"/>
    <n v="5"/>
    <n v="3"/>
    <n v="299.9500084"/>
    <n v="296.9500084"/>
    <s v="TRANSFER"/>
    <x v="2"/>
  </r>
  <r>
    <n v="52562"/>
    <d v="2017-06-02T00:00:00"/>
    <x v="2"/>
    <n v="4"/>
    <d v="2017-06-08T00:00:00"/>
    <n v="0"/>
    <s v="Standard Class"/>
    <s v="Other"/>
    <n v="17"/>
    <n v="11106"/>
    <n v="4"/>
    <s v="Apparel"/>
    <s v="LATAM"/>
    <s v="Cipolletti"/>
    <s v="Black River"/>
    <m/>
    <s v="Argentina"/>
    <s v="South America"/>
    <n v="17"/>
    <x v="5"/>
    <n v="365"/>
    <s v="Perfect Fitness Perfect Rip Deck"/>
    <n v="59.990001679999999"/>
    <n v="54.488929209402009"/>
    <n v="5"/>
    <n v="6"/>
    <n v="299.9500084"/>
    <n v="293.9500084"/>
    <s v="TRANSFER"/>
    <x v="2"/>
  </r>
  <r>
    <n v="59754"/>
    <d v="2017-05-22T00:00:00"/>
    <x v="3"/>
    <n v="4"/>
    <d v="2017-05-26T00:00:00"/>
    <n v="1"/>
    <s v="Standard Class"/>
    <s v="Other"/>
    <n v="17"/>
    <n v="8456"/>
    <n v="4"/>
    <s v="Apparel"/>
    <s v="LATAM"/>
    <s v="Mejicanos"/>
    <s v="San Salvador"/>
    <m/>
    <s v="El Salvador"/>
    <s v="Central America"/>
    <n v="17"/>
    <x v="5"/>
    <n v="365"/>
    <s v="Perfect Fitness Perfect Rip Deck"/>
    <n v="59.990001679999999"/>
    <n v="54.488929209402009"/>
    <n v="5"/>
    <n v="9"/>
    <n v="299.9500084"/>
    <n v="290.9500084"/>
    <s v="TRANSFER"/>
    <x v="2"/>
  </r>
  <r>
    <n v="53574"/>
    <d v="2017-02-21T00:00:00"/>
    <x v="6"/>
    <n v="4"/>
    <d v="2017-02-27T00:00:00"/>
    <n v="1"/>
    <s v="Standard Class"/>
    <s v="Other"/>
    <n v="17"/>
    <n v="6149"/>
    <n v="4"/>
    <s v="Apparel"/>
    <s v="LATAM"/>
    <s v="La Ceiba"/>
    <s v="Atlántida"/>
    <m/>
    <s v="Honduras"/>
    <s v="Central America"/>
    <n v="17"/>
    <x v="5"/>
    <n v="365"/>
    <s v="Perfect Fitness Perfect Rip Deck"/>
    <n v="59.990001679999999"/>
    <n v="54.488929209402009"/>
    <n v="5"/>
    <n v="12"/>
    <n v="299.9500084"/>
    <n v="287.9500084"/>
    <s v="TRANSFER"/>
    <x v="2"/>
  </r>
  <r>
    <n v="399"/>
    <d v="2015-06-01T00:00:00"/>
    <x v="3"/>
    <n v="4"/>
    <d v="2015-06-05T00:00:00"/>
    <n v="1"/>
    <s v="Standard Class"/>
    <s v="Other"/>
    <n v="17"/>
    <n v="1473"/>
    <n v="4"/>
    <s v="Apparel"/>
    <s v="LATAM"/>
    <s v="Córdoba"/>
    <s v="Veracruz"/>
    <m/>
    <s v="Mexico"/>
    <s v="Central America"/>
    <n v="17"/>
    <x v="5"/>
    <n v="365"/>
    <s v="Perfect Fitness Perfect Rip Deck"/>
    <n v="59.990001679999999"/>
    <n v="54.488929209402009"/>
    <n v="5"/>
    <n v="16.5"/>
    <n v="299.9500084"/>
    <n v="283.4500084"/>
    <s v="TRANSFER"/>
    <x v="2"/>
  </r>
  <r>
    <n v="55002"/>
    <d v="2017-03-13T00:00:00"/>
    <x v="3"/>
    <n v="4"/>
    <d v="2017-03-17T00:00:00"/>
    <n v="0"/>
    <s v="Standard Class"/>
    <s v="Other"/>
    <n v="17"/>
    <n v="7454"/>
    <n v="4"/>
    <s v="Apparel"/>
    <s v="LATAM"/>
    <s v="Guadalajara"/>
    <s v="Jalisco"/>
    <m/>
    <s v="Mexico"/>
    <s v="Central America"/>
    <n v="17"/>
    <x v="5"/>
    <n v="365"/>
    <s v="Perfect Fitness Perfect Rip Deck"/>
    <n v="59.990001679999999"/>
    <n v="54.488929209402009"/>
    <n v="2"/>
    <n v="18"/>
    <n v="119.98000336"/>
    <n v="101.98000336"/>
    <s v="TRANSFER"/>
    <x v="2"/>
  </r>
  <r>
    <n v="60445"/>
    <d v="2017-01-06T00:00:00"/>
    <x v="2"/>
    <n v="4"/>
    <d v="2017-01-12T00:00:00"/>
    <n v="1"/>
    <s v="Standard Class"/>
    <s v="Other"/>
    <n v="17"/>
    <n v="5138"/>
    <n v="4"/>
    <s v="Apparel"/>
    <s v="LATAM"/>
    <s v="Cúcuta"/>
    <s v="Norte de Santander"/>
    <m/>
    <s v="Colombia"/>
    <s v="South America"/>
    <n v="17"/>
    <x v="5"/>
    <n v="365"/>
    <s v="Perfect Fitness Perfect Rip Deck"/>
    <n v="59.990001679999999"/>
    <n v="54.488929209402009"/>
    <n v="2"/>
    <n v="18"/>
    <n v="119.98000336"/>
    <n v="101.98000336"/>
    <s v="TRANSFER"/>
    <x v="2"/>
  </r>
  <r>
    <n v="53586"/>
    <d v="2017-02-21T00:00:00"/>
    <x v="6"/>
    <n v="4"/>
    <d v="2017-02-27T00:00:00"/>
    <n v="0"/>
    <s v="Standard Class"/>
    <s v="Other"/>
    <n v="17"/>
    <n v="8696"/>
    <n v="4"/>
    <s v="Apparel"/>
    <s v="LATAM"/>
    <s v="Zacatecas"/>
    <s v="Zacatecas"/>
    <m/>
    <s v="Mexico"/>
    <s v="Central America"/>
    <n v="17"/>
    <x v="5"/>
    <n v="365"/>
    <s v="Perfect Fitness Perfect Rip Deck"/>
    <n v="59.990001679999999"/>
    <n v="54.488929209402009"/>
    <n v="2"/>
    <n v="20.399999619999999"/>
    <n v="119.98000336"/>
    <n v="99.580003739999995"/>
    <s v="TRANSFER"/>
    <x v="2"/>
  </r>
  <r>
    <n v="56618"/>
    <d v="2017-06-04T00:00:00"/>
    <x v="0"/>
    <n v="4"/>
    <d v="2017-06-08T00:00:00"/>
    <n v="0"/>
    <s v="Standard Class"/>
    <s v="Other"/>
    <n v="17"/>
    <n v="2329"/>
    <n v="4"/>
    <s v="Apparel"/>
    <s v="LATAM"/>
    <s v="Chihuahua"/>
    <s v="Chihuahua"/>
    <m/>
    <s v="Mexico"/>
    <s v="Central America"/>
    <n v="17"/>
    <x v="5"/>
    <n v="365"/>
    <s v="Perfect Fitness Perfect Rip Deck"/>
    <n v="59.990001679999999"/>
    <n v="54.488929209402009"/>
    <n v="2"/>
    <n v="20.399999619999999"/>
    <n v="119.98000336"/>
    <n v="99.580003739999995"/>
    <s v="TRANSFER"/>
    <x v="2"/>
  </r>
  <r>
    <n v="51865"/>
    <d v="2017-01-27T00:00:00"/>
    <x v="2"/>
    <n v="4"/>
    <d v="2017-02-02T00:00:00"/>
    <n v="1"/>
    <s v="Standard Class"/>
    <s v="Other"/>
    <n v="17"/>
    <n v="12431"/>
    <n v="4"/>
    <s v="Apparel"/>
    <s v="LATAM"/>
    <s v="Brasília"/>
    <s v="Federal District"/>
    <m/>
    <s v="Brazil"/>
    <s v="South America"/>
    <n v="17"/>
    <x v="5"/>
    <n v="365"/>
    <s v="Perfect Fitness Perfect Rip Deck"/>
    <n v="59.990001679999999"/>
    <n v="54.488929209402009"/>
    <n v="2"/>
    <n v="20.399999619999999"/>
    <n v="119.98000336"/>
    <n v="99.580003739999995"/>
    <s v="TRANSFER"/>
    <x v="2"/>
  </r>
  <r>
    <n v="2937"/>
    <d v="2015-12-02T00:00:00"/>
    <x v="4"/>
    <n v="4"/>
    <d v="2015-12-08T00:00:00"/>
    <n v="0"/>
    <s v="Standard Class"/>
    <s v="Other"/>
    <n v="24"/>
    <n v="10860"/>
    <n v="5"/>
    <s v="Golf"/>
    <s v="LATAM"/>
    <s v="Santarém"/>
    <s v="Pará"/>
    <m/>
    <s v="Brazil"/>
    <s v="South America"/>
    <n v="24"/>
    <x v="7"/>
    <n v="502"/>
    <s v="Nike Men's Dri-FIT Victory Golf Polo"/>
    <n v="50"/>
    <n v="43.678035218757444"/>
    <n v="2"/>
    <n v="0"/>
    <n v="100"/>
    <n v="100"/>
    <s v="TRANSFER"/>
    <x v="2"/>
  </r>
  <r>
    <n v="54446"/>
    <d v="2017-05-03T00:00:00"/>
    <x v="4"/>
    <n v="4"/>
    <d v="2017-05-09T00:00:00"/>
    <n v="0"/>
    <s v="Standard Class"/>
    <s v="Other"/>
    <n v="24"/>
    <n v="12094"/>
    <n v="5"/>
    <s v="Golf"/>
    <s v="LATAM"/>
    <s v="Joinville"/>
    <s v="Santa Catarina"/>
    <m/>
    <s v="Brazil"/>
    <s v="South America"/>
    <n v="24"/>
    <x v="7"/>
    <n v="502"/>
    <s v="Nike Men's Dri-FIT Victory Golf Polo"/>
    <n v="50"/>
    <n v="43.678035218757444"/>
    <n v="2"/>
    <n v="0"/>
    <n v="100"/>
    <n v="100"/>
    <s v="TRANSFER"/>
    <x v="2"/>
  </r>
  <r>
    <n v="58623"/>
    <d v="2017-05-05T00:00:00"/>
    <x v="2"/>
    <n v="4"/>
    <d v="2017-05-11T00:00:00"/>
    <n v="0"/>
    <s v="Standard Class"/>
    <s v="Other"/>
    <n v="24"/>
    <n v="5088"/>
    <n v="5"/>
    <s v="Golf"/>
    <s v="LATAM"/>
    <s v="Monterrey"/>
    <s v="Nuevo León"/>
    <m/>
    <s v="Mexico"/>
    <s v="Central America"/>
    <n v="24"/>
    <x v="7"/>
    <n v="502"/>
    <s v="Nike Men's Dri-FIT Victory Golf Polo"/>
    <n v="50"/>
    <n v="43.678035218757444"/>
    <n v="2"/>
    <n v="1"/>
    <n v="100"/>
    <n v="99"/>
    <s v="TRANSFER"/>
    <x v="2"/>
  </r>
  <r>
    <n v="7411"/>
    <d v="2015-04-19T00:00:00"/>
    <x v="0"/>
    <n v="4"/>
    <d v="2015-04-23T00:00:00"/>
    <n v="0"/>
    <s v="Standard Class"/>
    <s v="Other"/>
    <n v="29"/>
    <n v="2200"/>
    <n v="5"/>
    <s v="Golf"/>
    <s v="LATAM"/>
    <s v="Pitalito"/>
    <s v="Huila"/>
    <m/>
    <s v="Colombia"/>
    <s v="South America"/>
    <n v="29"/>
    <x v="1"/>
    <n v="627"/>
    <s v="Under Armour Girls' Toddler Spine Surge Runni"/>
    <n v="39.990001679999999"/>
    <n v="34.198098313835338"/>
    <n v="2"/>
    <n v="0.80000001200000004"/>
    <n v="79.980003359999998"/>
    <n v="79.180003348"/>
    <s v="TRANSFER"/>
    <x v="2"/>
  </r>
  <r>
    <n v="5348"/>
    <d v="2015-03-20T00:00:00"/>
    <x v="2"/>
    <n v="4"/>
    <d v="2015-03-26T00:00:00"/>
    <n v="0"/>
    <s v="Standard Class"/>
    <s v="Other"/>
    <n v="24"/>
    <n v="10966"/>
    <n v="5"/>
    <s v="Golf"/>
    <s v="LATAM"/>
    <s v="Puebla"/>
    <s v="Puebla"/>
    <m/>
    <s v="Mexico"/>
    <s v="Central America"/>
    <n v="24"/>
    <x v="7"/>
    <n v="502"/>
    <s v="Nike Men's Dri-FIT Victory Golf Polo"/>
    <n v="50"/>
    <n v="43.678035218757444"/>
    <n v="2"/>
    <n v="3"/>
    <n v="100"/>
    <n v="97"/>
    <s v="TRANSFER"/>
    <x v="2"/>
  </r>
  <r>
    <n v="59742"/>
    <d v="2017-05-22T00:00:00"/>
    <x v="3"/>
    <n v="4"/>
    <d v="2017-05-26T00:00:00"/>
    <n v="0"/>
    <s v="Standard Class"/>
    <s v="Other"/>
    <n v="24"/>
    <n v="3997"/>
    <n v="5"/>
    <s v="Golf"/>
    <s v="LATAM"/>
    <s v="Santo Domingo"/>
    <s v="Santo Domingo"/>
    <m/>
    <s v="Dominican Republic"/>
    <s v="Caribbean"/>
    <n v="24"/>
    <x v="7"/>
    <n v="502"/>
    <s v="Nike Men's Dri-FIT Victory Golf Polo"/>
    <n v="50"/>
    <n v="43.678035218757444"/>
    <n v="2"/>
    <n v="4"/>
    <n v="100"/>
    <n v="96"/>
    <s v="TRANSFER"/>
    <x v="2"/>
  </r>
  <r>
    <n v="59498"/>
    <d v="2017-05-18T00:00:00"/>
    <x v="1"/>
    <n v="4"/>
    <d v="2017-05-24T00:00:00"/>
    <n v="0"/>
    <s v="Standard Class"/>
    <s v="Other"/>
    <n v="29"/>
    <n v="8746"/>
    <n v="5"/>
    <s v="Golf"/>
    <s v="LATAM"/>
    <s v="Querétaro"/>
    <s v="Querétaro"/>
    <m/>
    <s v="Mexico"/>
    <s v="Central America"/>
    <n v="29"/>
    <x v="1"/>
    <n v="627"/>
    <s v="Under Armour Girls' Toddler Spine Surge Runni"/>
    <n v="39.990001679999999"/>
    <n v="34.198098313835338"/>
    <n v="2"/>
    <n v="3.2000000480000002"/>
    <n v="79.980003359999998"/>
    <n v="76.780003311999991"/>
    <s v="TRANSFER"/>
    <x v="2"/>
  </r>
  <r>
    <n v="3459"/>
    <d v="2015-02-20T00:00:00"/>
    <x v="2"/>
    <n v="4"/>
    <d v="2015-02-26T00:00:00"/>
    <n v="1"/>
    <s v="Standard Class"/>
    <s v="Other"/>
    <n v="29"/>
    <n v="3687"/>
    <n v="5"/>
    <s v="Golf"/>
    <s v="LATAM"/>
    <s v="Chaguanas"/>
    <s v="Chaguanas"/>
    <m/>
    <s v="Trinidad and Tobago"/>
    <s v="Caribbean"/>
    <n v="29"/>
    <x v="1"/>
    <n v="627"/>
    <s v="Under Armour Girls' Toddler Spine Surge Runni"/>
    <n v="39.990001679999999"/>
    <n v="34.198098313835338"/>
    <n v="2"/>
    <n v="4"/>
    <n v="79.980003359999998"/>
    <n v="75.980003359999998"/>
    <s v="TRANSFER"/>
    <x v="2"/>
  </r>
  <r>
    <n v="8470"/>
    <d v="2015-04-05T00:00:00"/>
    <x v="0"/>
    <n v="4"/>
    <d v="2015-04-09T00:00:00"/>
    <n v="1"/>
    <s v="Standard Class"/>
    <s v="Other"/>
    <n v="29"/>
    <n v="9162"/>
    <n v="5"/>
    <s v="Golf"/>
    <s v="LATAM"/>
    <s v="Chimaltenango"/>
    <s v="Chimaltenango"/>
    <m/>
    <s v="Guatemala"/>
    <s v="Central America"/>
    <n v="29"/>
    <x v="1"/>
    <n v="627"/>
    <s v="Under Armour Girls' Toddler Spine Surge Runni"/>
    <n v="39.990001679999999"/>
    <n v="34.198098313835338"/>
    <n v="2"/>
    <n v="4"/>
    <n v="79.980003359999998"/>
    <n v="75.980003359999998"/>
    <s v="TRANSFER"/>
    <x v="2"/>
  </r>
  <r>
    <n v="53455"/>
    <d v="2017-02-19T00:00:00"/>
    <x v="0"/>
    <n v="4"/>
    <d v="2017-02-23T00:00:00"/>
    <n v="1"/>
    <s v="Standard Class"/>
    <s v="Other"/>
    <n v="24"/>
    <n v="8993"/>
    <n v="5"/>
    <s v="Golf"/>
    <s v="LATAM"/>
    <s v="Belo Horizonte"/>
    <s v="Minas Gerais"/>
    <m/>
    <s v="Brazil"/>
    <s v="South America"/>
    <n v="24"/>
    <x v="7"/>
    <n v="502"/>
    <s v="Nike Men's Dri-FIT Victory Golf Polo"/>
    <n v="50"/>
    <n v="43.678035218757444"/>
    <n v="2"/>
    <n v="5"/>
    <n v="100"/>
    <n v="95"/>
    <s v="TRANSFER"/>
    <x v="2"/>
  </r>
  <r>
    <n v="2014"/>
    <d v="2015-01-30T00:00:00"/>
    <x v="2"/>
    <n v="4"/>
    <d v="2015-02-05T00:00:00"/>
    <n v="1"/>
    <s v="Standard Class"/>
    <s v="Other"/>
    <n v="26"/>
    <n v="5875"/>
    <n v="5"/>
    <s v="Golf"/>
    <s v="LATAM"/>
    <s v="Tlaquepaque"/>
    <s v="Jalisco"/>
    <m/>
    <s v="Mexico"/>
    <s v="Central America"/>
    <n v="26"/>
    <x v="9"/>
    <n v="565"/>
    <s v="adidas Youth Germany Black/Red Away Match Soc"/>
    <n v="70"/>
    <n v="62.759999940857142"/>
    <n v="2"/>
    <n v="7.6999998090000004"/>
    <n v="140"/>
    <n v="132.30000019100001"/>
    <s v="TRANSFER"/>
    <x v="2"/>
  </r>
  <r>
    <n v="55899"/>
    <d v="2017-03-26T00:00:00"/>
    <x v="0"/>
    <n v="4"/>
    <d v="2017-03-30T00:00:00"/>
    <n v="1"/>
    <s v="Standard Class"/>
    <s v="Other"/>
    <n v="26"/>
    <n v="2502"/>
    <n v="5"/>
    <s v="Golf"/>
    <s v="LATAM"/>
    <s v="San Miguelito"/>
    <s v="Panama"/>
    <m/>
    <s v="Panama"/>
    <s v="Central America"/>
    <n v="26"/>
    <x v="9"/>
    <n v="567"/>
    <s v="adidas Men's Germany Black Crest Away Tee"/>
    <n v="25"/>
    <n v="17.922466723766668"/>
    <n v="2"/>
    <n v="3.5"/>
    <n v="50"/>
    <n v="46.5"/>
    <s v="TRANSFER"/>
    <x v="2"/>
  </r>
  <r>
    <n v="52582"/>
    <d v="2017-06-02T00:00:00"/>
    <x v="2"/>
    <n v="4"/>
    <d v="2017-06-08T00:00:00"/>
    <n v="0"/>
    <s v="Standard Class"/>
    <s v="Other"/>
    <n v="24"/>
    <n v="9563"/>
    <n v="5"/>
    <s v="Golf"/>
    <s v="LATAM"/>
    <s v="Hermosillo"/>
    <s v="Sonora"/>
    <m/>
    <s v="Mexico"/>
    <s v="Central America"/>
    <n v="24"/>
    <x v="7"/>
    <n v="502"/>
    <s v="Nike Men's Dri-FIT Victory Golf Polo"/>
    <n v="50"/>
    <n v="43.678035218757444"/>
    <n v="2"/>
    <n v="7"/>
    <n v="100"/>
    <n v="93"/>
    <s v="TRANSFER"/>
    <x v="2"/>
  </r>
  <r>
    <n v="56222"/>
    <d v="2017-03-31T00:00:00"/>
    <x v="2"/>
    <n v="4"/>
    <d v="2017-04-06T00:00:00"/>
    <n v="0"/>
    <s v="Standard Class"/>
    <s v="Other"/>
    <n v="24"/>
    <n v="7259"/>
    <n v="5"/>
    <s v="Golf"/>
    <s v="LATAM"/>
    <s v="Coacalco"/>
    <s v="Mexico"/>
    <m/>
    <s v="Mexico"/>
    <s v="Central America"/>
    <n v="24"/>
    <x v="7"/>
    <n v="502"/>
    <s v="Nike Men's Dri-FIT Victory Golf Polo"/>
    <n v="50"/>
    <n v="43.678035218757444"/>
    <n v="2"/>
    <n v="7"/>
    <n v="100"/>
    <n v="93"/>
    <s v="TRANSFER"/>
    <x v="2"/>
  </r>
  <r>
    <n v="57829"/>
    <d v="2017-04-24T00:00:00"/>
    <x v="3"/>
    <n v="4"/>
    <d v="2017-04-28T00:00:00"/>
    <n v="1"/>
    <s v="Standard Class"/>
    <s v="Other"/>
    <n v="29"/>
    <n v="3131"/>
    <n v="5"/>
    <s v="Golf"/>
    <s v="LATAM"/>
    <s v="Balneário Camboriú"/>
    <s v="Santa Catarina"/>
    <m/>
    <s v="Brazil"/>
    <s v="South America"/>
    <n v="29"/>
    <x v="1"/>
    <n v="627"/>
    <s v="Under Armour Girls' Toddler Spine Surge Runni"/>
    <n v="39.990001679999999"/>
    <n v="34.198098313835338"/>
    <n v="2"/>
    <n v="7.1999998090000004"/>
    <n v="79.980003359999998"/>
    <n v="72.780003550999993"/>
    <s v="TRANSFER"/>
    <x v="2"/>
  </r>
  <r>
    <n v="56217"/>
    <d v="2017-03-31T00:00:00"/>
    <x v="2"/>
    <n v="4"/>
    <d v="2017-04-06T00:00:00"/>
    <n v="0"/>
    <s v="Standard Class"/>
    <s v="Other"/>
    <n v="29"/>
    <n v="4140"/>
    <n v="5"/>
    <s v="Golf"/>
    <s v="LATAM"/>
    <s v="Tegucigalpa"/>
    <s v="Francisco Morazán"/>
    <m/>
    <s v="Honduras"/>
    <s v="Central America"/>
    <n v="29"/>
    <x v="1"/>
    <n v="627"/>
    <s v="Under Armour Girls' Toddler Spine Surge Runni"/>
    <n v="39.990001679999999"/>
    <n v="34.198098313835338"/>
    <n v="2"/>
    <n v="8"/>
    <n v="79.980003359999998"/>
    <n v="71.980003359999998"/>
    <s v="TRANSFER"/>
    <x v="2"/>
  </r>
  <r>
    <n v="5893"/>
    <d v="2015-03-28T00:00:00"/>
    <x v="5"/>
    <n v="4"/>
    <d v="2015-04-02T00:00:00"/>
    <n v="0"/>
    <s v="Standard Class"/>
    <s v="Other"/>
    <n v="29"/>
    <n v="4539"/>
    <n v="5"/>
    <s v="Golf"/>
    <s v="LATAM"/>
    <s v="Petapa"/>
    <s v="Guatemala"/>
    <m/>
    <s v="Guatemala"/>
    <s v="Central America"/>
    <n v="29"/>
    <x v="1"/>
    <n v="627"/>
    <s v="Under Armour Girls' Toddler Spine Surge Runni"/>
    <n v="39.990001679999999"/>
    <n v="34.198098313835338"/>
    <n v="2"/>
    <n v="8"/>
    <n v="79.980003359999998"/>
    <n v="71.980003359999998"/>
    <s v="TRANSFER"/>
    <x v="2"/>
  </r>
  <r>
    <n v="5528"/>
    <d v="2015-03-22T00:00:00"/>
    <x v="0"/>
    <n v="4"/>
    <d v="2015-03-26T00:00:00"/>
    <n v="0"/>
    <s v="Standard Class"/>
    <s v="Other"/>
    <n v="24"/>
    <n v="6071"/>
    <n v="5"/>
    <s v="Golf"/>
    <s v="LATAM"/>
    <s v="La Ceiba"/>
    <s v="Atlántida"/>
    <m/>
    <s v="Honduras"/>
    <s v="Central America"/>
    <n v="24"/>
    <x v="7"/>
    <n v="502"/>
    <s v="Nike Men's Dri-FIT Victory Golf Polo"/>
    <n v="50"/>
    <n v="43.678035218757444"/>
    <n v="2"/>
    <n v="10"/>
    <n v="100"/>
    <n v="90"/>
    <s v="TRANSFER"/>
    <x v="2"/>
  </r>
  <r>
    <n v="367"/>
    <d v="2015-06-01T00:00:00"/>
    <x v="3"/>
    <n v="4"/>
    <d v="2015-06-05T00:00:00"/>
    <n v="0"/>
    <s v="Standard Class"/>
    <s v="Other"/>
    <n v="29"/>
    <n v="8730"/>
    <n v="5"/>
    <s v="Golf"/>
    <s v="LATAM"/>
    <s v="Maturín"/>
    <s v="Monagas"/>
    <m/>
    <s v="Venezuela"/>
    <s v="South America"/>
    <n v="29"/>
    <x v="1"/>
    <n v="627"/>
    <s v="Under Armour Girls' Toddler Spine Surge Runni"/>
    <n v="39.990001679999999"/>
    <n v="34.198098313835338"/>
    <n v="2"/>
    <n v="8"/>
    <n v="79.980003359999998"/>
    <n v="71.980003359999998"/>
    <s v="TRANSFER"/>
    <x v="2"/>
  </r>
  <r>
    <n v="52353"/>
    <d v="2017-03-02T00:00:00"/>
    <x v="1"/>
    <n v="4"/>
    <d v="2017-03-08T00:00:00"/>
    <n v="0"/>
    <s v="Standard Class"/>
    <s v="Other"/>
    <n v="24"/>
    <n v="9634"/>
    <n v="5"/>
    <s v="Golf"/>
    <s v="LATAM"/>
    <s v="Parintins"/>
    <s v="Amazonas"/>
    <m/>
    <s v="Brazil"/>
    <s v="South America"/>
    <n v="24"/>
    <x v="7"/>
    <n v="502"/>
    <s v="Nike Men's Dri-FIT Victory Golf Polo"/>
    <n v="50"/>
    <n v="43.678035218757444"/>
    <n v="2"/>
    <n v="10"/>
    <n v="100"/>
    <n v="90"/>
    <s v="TRANSFER"/>
    <x v="2"/>
  </r>
  <r>
    <n v="1784"/>
    <d v="2015-01-27T00:00:00"/>
    <x v="6"/>
    <n v="4"/>
    <d v="2015-02-02T00:00:00"/>
    <n v="1"/>
    <s v="Standard Class"/>
    <s v="Other"/>
    <n v="24"/>
    <n v="8010"/>
    <n v="5"/>
    <s v="Golf"/>
    <s v="LATAM"/>
    <s v="São Paulo"/>
    <s v="São Paulo"/>
    <m/>
    <s v="Brazil"/>
    <s v="South America"/>
    <n v="24"/>
    <x v="7"/>
    <n v="502"/>
    <s v="Nike Men's Dri-FIT Victory Golf Polo"/>
    <n v="50"/>
    <n v="43.678035218757444"/>
    <n v="2"/>
    <n v="10"/>
    <n v="100"/>
    <n v="90"/>
    <s v="TRANSFER"/>
    <x v="2"/>
  </r>
  <r>
    <n v="60317"/>
    <d v="2017-05-30T00:00:00"/>
    <x v="6"/>
    <n v="4"/>
    <d v="2017-06-05T00:00:00"/>
    <n v="0"/>
    <s v="Standard Class"/>
    <s v="Other"/>
    <n v="29"/>
    <n v="3484"/>
    <n v="5"/>
    <s v="Golf"/>
    <s v="LATAM"/>
    <s v="Santiago de Cuba"/>
    <s v="Santiago de Cuba"/>
    <m/>
    <s v="Cuba"/>
    <s v="Caribbean"/>
    <n v="29"/>
    <x v="1"/>
    <n v="627"/>
    <s v="Under Armour Girls' Toddler Spine Surge Runni"/>
    <n v="39.990001679999999"/>
    <n v="34.198098313835338"/>
    <n v="2"/>
    <n v="9.6000003809999992"/>
    <n v="79.980003359999998"/>
    <n v="70.380002978999997"/>
    <s v="TRANSFER"/>
    <x v="2"/>
  </r>
  <r>
    <n v="6776"/>
    <d v="2015-09-04T00:00:00"/>
    <x v="2"/>
    <n v="4"/>
    <d v="2015-09-10T00:00:00"/>
    <n v="0"/>
    <s v="Standard Class"/>
    <s v="Other"/>
    <n v="24"/>
    <n v="7307"/>
    <n v="5"/>
    <s v="Golf"/>
    <s v="LATAM"/>
    <s v="Puebla"/>
    <s v="Puebla"/>
    <m/>
    <s v="Mexico"/>
    <s v="Central America"/>
    <n v="24"/>
    <x v="7"/>
    <n v="502"/>
    <s v="Nike Men's Dri-FIT Victory Golf Polo"/>
    <n v="50"/>
    <n v="43.678035218757444"/>
    <n v="2"/>
    <n v="12"/>
    <n v="100"/>
    <n v="88"/>
    <s v="TRANSFER"/>
    <x v="2"/>
  </r>
  <r>
    <n v="4487"/>
    <d v="2015-07-03T00:00:00"/>
    <x v="2"/>
    <n v="4"/>
    <d v="2015-07-09T00:00:00"/>
    <n v="0"/>
    <s v="Standard Class"/>
    <s v="Other"/>
    <n v="24"/>
    <n v="1975"/>
    <n v="5"/>
    <s v="Golf"/>
    <s v="LATAM"/>
    <s v="Mixco"/>
    <s v="Guatemala"/>
    <m/>
    <s v="Guatemala"/>
    <s v="Central America"/>
    <n v="24"/>
    <x v="7"/>
    <n v="502"/>
    <s v="Nike Men's Dri-FIT Victory Golf Polo"/>
    <n v="50"/>
    <n v="43.678035218757444"/>
    <n v="2"/>
    <n v="13"/>
    <n v="100"/>
    <n v="87"/>
    <s v="TRANSFER"/>
    <x v="2"/>
  </r>
  <r>
    <n v="9681"/>
    <d v="2015-05-22T00:00:00"/>
    <x v="2"/>
    <n v="4"/>
    <d v="2015-05-28T00:00:00"/>
    <n v="0"/>
    <s v="Standard Class"/>
    <s v="Other"/>
    <n v="24"/>
    <n v="629"/>
    <n v="5"/>
    <s v="Golf"/>
    <s v="LATAM"/>
    <s v="Huehuetenango"/>
    <s v="Huehuetenango"/>
    <m/>
    <s v="Guatemala"/>
    <s v="Central America"/>
    <n v="24"/>
    <x v="7"/>
    <n v="502"/>
    <s v="Nike Men's Dri-FIT Victory Golf Polo"/>
    <n v="50"/>
    <n v="43.678035218757444"/>
    <n v="2"/>
    <n v="15"/>
    <n v="100"/>
    <n v="85"/>
    <s v="TRANSFER"/>
    <x v="2"/>
  </r>
  <r>
    <n v="60868"/>
    <d v="2017-07-06T00:00:00"/>
    <x v="1"/>
    <n v="4"/>
    <d v="2017-07-12T00:00:00"/>
    <n v="0"/>
    <s v="Standard Class"/>
    <s v="Other"/>
    <n v="29"/>
    <n v="11753"/>
    <n v="5"/>
    <s v="Golf"/>
    <s v="LATAM"/>
    <s v="Chinautla"/>
    <s v="Guatemala"/>
    <m/>
    <s v="Guatemala"/>
    <s v="Central America"/>
    <n v="29"/>
    <x v="1"/>
    <n v="627"/>
    <s v="Under Armour Girls' Toddler Spine Surge Runni"/>
    <n v="39.990001679999999"/>
    <n v="34.198098313835338"/>
    <n v="2"/>
    <n v="13.600000380000001"/>
    <n v="79.980003359999998"/>
    <n v="66.38000298"/>
    <s v="TRANSFER"/>
    <x v="2"/>
  </r>
  <r>
    <n v="53231"/>
    <d v="2017-02-16T00:00:00"/>
    <x v="1"/>
    <n v="4"/>
    <d v="2017-02-22T00:00:00"/>
    <n v="0"/>
    <s v="Standard Class"/>
    <s v="Other"/>
    <n v="26"/>
    <n v="5375"/>
    <n v="5"/>
    <s v="Golf"/>
    <s v="LATAM"/>
    <s v="Apopa"/>
    <s v="San Salvador"/>
    <m/>
    <s v="El Salvador"/>
    <s v="Central America"/>
    <n v="26"/>
    <x v="9"/>
    <n v="572"/>
    <s v="TYR Boys' Team Digi Jammer"/>
    <n v="39.990001679999999"/>
    <n v="30.892751576250003"/>
    <n v="2"/>
    <n v="14.399999619999999"/>
    <n v="79.980003359999998"/>
    <n v="65.580003739999995"/>
    <s v="TRANSFER"/>
    <x v="2"/>
  </r>
  <r>
    <n v="52601"/>
    <d v="2017-06-02T00:00:00"/>
    <x v="2"/>
    <n v="4"/>
    <d v="2017-06-08T00:00:00"/>
    <n v="0"/>
    <s v="Standard Class"/>
    <s v="Other"/>
    <n v="29"/>
    <n v="1695"/>
    <n v="5"/>
    <s v="Golf"/>
    <s v="LATAM"/>
    <s v="Sorocaba"/>
    <s v="São Paulo"/>
    <m/>
    <s v="Brazil"/>
    <s v="South America"/>
    <n v="29"/>
    <x v="1"/>
    <n v="627"/>
    <s v="Under Armour Girls' Toddler Spine Surge Runni"/>
    <n v="39.990001679999999"/>
    <n v="34.198098313835338"/>
    <n v="2"/>
    <n v="14.399999619999999"/>
    <n v="79.980003359999998"/>
    <n v="65.580003739999995"/>
    <s v="TRANSFER"/>
    <x v="2"/>
  </r>
  <r>
    <n v="4660"/>
    <d v="2015-10-03T00:00:00"/>
    <x v="5"/>
    <n v="4"/>
    <d v="2015-10-08T00:00:00"/>
    <n v="1"/>
    <s v="Standard Class"/>
    <s v="Other"/>
    <n v="29"/>
    <n v="9884"/>
    <n v="5"/>
    <s v="Golf"/>
    <s v="LATAM"/>
    <s v="San Justo"/>
    <s v="Santa Fe"/>
    <m/>
    <s v="Argentina"/>
    <s v="South America"/>
    <n v="29"/>
    <x v="1"/>
    <n v="627"/>
    <s v="Under Armour Girls' Toddler Spine Surge Runni"/>
    <n v="39.990001679999999"/>
    <n v="34.198098313835338"/>
    <n v="2"/>
    <n v="14.399999619999999"/>
    <n v="79.980003359999998"/>
    <n v="65.580003739999995"/>
    <s v="TRANSFER"/>
    <x v="2"/>
  </r>
  <r>
    <n v="3539"/>
    <d v="2015-02-21T00:00:00"/>
    <x v="5"/>
    <n v="4"/>
    <d v="2015-02-26T00:00:00"/>
    <n v="1"/>
    <s v="Standard Class"/>
    <s v="Other"/>
    <n v="24"/>
    <n v="8498"/>
    <n v="5"/>
    <s v="Golf"/>
    <s v="LATAM"/>
    <s v="Colombo"/>
    <s v="Paraná"/>
    <m/>
    <s v="Brazil"/>
    <s v="South America"/>
    <n v="24"/>
    <x v="7"/>
    <n v="502"/>
    <s v="Nike Men's Dri-FIT Victory Golf Polo"/>
    <n v="50"/>
    <n v="43.678035218757444"/>
    <n v="2"/>
    <n v="18"/>
    <n v="100"/>
    <n v="82"/>
    <s v="TRANSFER"/>
    <x v="2"/>
  </r>
  <r>
    <n v="53231"/>
    <d v="2017-02-16T00:00:00"/>
    <x v="1"/>
    <n v="4"/>
    <d v="2017-02-22T00:00:00"/>
    <n v="0"/>
    <s v="Standard Class"/>
    <s v="Other"/>
    <n v="24"/>
    <n v="5375"/>
    <n v="5"/>
    <s v="Golf"/>
    <s v="LATAM"/>
    <s v="Apopa"/>
    <s v="San Salvador"/>
    <m/>
    <s v="El Salvador"/>
    <s v="Central America"/>
    <n v="24"/>
    <x v="7"/>
    <n v="502"/>
    <s v="Nike Men's Dri-FIT Victory Golf Polo"/>
    <n v="50"/>
    <n v="43.678035218757444"/>
    <n v="2"/>
    <n v="20"/>
    <n v="100"/>
    <n v="80"/>
    <s v="TRANSFER"/>
    <x v="2"/>
  </r>
  <r>
    <n v="54488"/>
    <d v="2017-06-03T00:00:00"/>
    <x v="5"/>
    <n v="4"/>
    <d v="2017-06-08T00:00:00"/>
    <n v="0"/>
    <s v="Standard Class"/>
    <s v="Other"/>
    <n v="24"/>
    <n v="7534"/>
    <n v="5"/>
    <s v="Golf"/>
    <s v="LATAM"/>
    <s v="Itu"/>
    <s v="São Paulo"/>
    <m/>
    <s v="Brazil"/>
    <s v="South America"/>
    <n v="24"/>
    <x v="7"/>
    <n v="502"/>
    <s v="Nike Men's Dri-FIT Victory Golf Polo"/>
    <n v="50"/>
    <n v="43.678035218757444"/>
    <n v="2"/>
    <n v="20"/>
    <n v="100"/>
    <n v="80"/>
    <s v="TRANSFER"/>
    <x v="2"/>
  </r>
  <r>
    <n v="6776"/>
    <d v="2015-09-04T00:00:00"/>
    <x v="2"/>
    <n v="4"/>
    <d v="2015-09-10T00:00:00"/>
    <n v="0"/>
    <s v="Standard Class"/>
    <s v="Other"/>
    <n v="29"/>
    <n v="7307"/>
    <n v="5"/>
    <s v="Golf"/>
    <s v="LATAM"/>
    <s v="Puebla"/>
    <s v="Puebla"/>
    <m/>
    <s v="Mexico"/>
    <s v="Central America"/>
    <n v="29"/>
    <x v="1"/>
    <n v="627"/>
    <s v="Under Armour Girls' Toddler Spine Surge Runni"/>
    <n v="39.990001679999999"/>
    <n v="34.198098313835338"/>
    <n v="2"/>
    <n v="20"/>
    <n v="79.980003359999998"/>
    <n v="59.980003359999998"/>
    <s v="TRANSFER"/>
    <x v="2"/>
  </r>
  <r>
    <n v="52549"/>
    <d v="2017-06-02T00:00:00"/>
    <x v="2"/>
    <n v="4"/>
    <d v="2017-06-08T00:00:00"/>
    <n v="1"/>
    <s v="Standard Class"/>
    <s v="Other"/>
    <n v="29"/>
    <n v="123"/>
    <n v="5"/>
    <s v="Golf"/>
    <s v="LATAM"/>
    <s v="Cuernavaca"/>
    <s v="Morelos"/>
    <m/>
    <s v="Mexico"/>
    <s v="Central America"/>
    <n v="29"/>
    <x v="1"/>
    <n v="627"/>
    <s v="Under Armour Girls' Toddler Spine Surge Runni"/>
    <n v="39.990001679999999"/>
    <n v="34.198098313835338"/>
    <n v="2"/>
    <n v="20"/>
    <n v="79.980003359999998"/>
    <n v="59.980003359999998"/>
    <s v="TRANSFER"/>
    <x v="2"/>
  </r>
  <r>
    <n v="60361"/>
    <d v="2017-05-31T00:00:00"/>
    <x v="4"/>
    <n v="4"/>
    <d v="2017-06-06T00:00:00"/>
    <n v="0"/>
    <s v="Standard Class"/>
    <s v="Other"/>
    <n v="24"/>
    <n v="8498"/>
    <n v="5"/>
    <s v="Golf"/>
    <s v="LATAM"/>
    <s v="Villa Nueva"/>
    <s v="Guatemala"/>
    <m/>
    <s v="Guatemala"/>
    <s v="Central America"/>
    <n v="24"/>
    <x v="7"/>
    <n v="502"/>
    <s v="Nike Men's Dri-FIT Victory Golf Polo"/>
    <n v="50"/>
    <n v="43.678035218757444"/>
    <n v="2"/>
    <n v="25"/>
    <n v="100"/>
    <n v="75"/>
    <s v="TRANSFER"/>
    <x v="2"/>
  </r>
  <r>
    <n v="8470"/>
    <d v="2015-04-05T00:00:00"/>
    <x v="0"/>
    <n v="4"/>
    <d v="2015-04-09T00:00:00"/>
    <n v="1"/>
    <s v="Standard Class"/>
    <s v="Other"/>
    <n v="37"/>
    <n v="9162"/>
    <n v="6"/>
    <s v="Outdoors"/>
    <s v="LATAM"/>
    <s v="Chimaltenango"/>
    <s v="Chimaltenango"/>
    <m/>
    <s v="Guatemala"/>
    <s v="Central America"/>
    <n v="37"/>
    <x v="3"/>
    <n v="825"/>
    <s v="Bridgestone e6 Straight Distance NFL Tennesse"/>
    <n v="31.989999770000001"/>
    <n v="23.973333102666668"/>
    <n v="2"/>
    <n v="0.63999998599999997"/>
    <n v="63.979999540000001"/>
    <n v="63.339999554000002"/>
    <s v="TRANSFER"/>
    <x v="2"/>
  </r>
  <r>
    <n v="5712"/>
    <d v="2015-03-25T00:00:00"/>
    <x v="4"/>
    <n v="4"/>
    <d v="2015-03-31T00:00:00"/>
    <n v="0"/>
    <s v="Standard Class"/>
    <s v="Other"/>
    <n v="40"/>
    <n v="8925"/>
    <n v="6"/>
    <s v="Outdoors"/>
    <s v="LATAM"/>
    <s v="Águas Lindas de Goiás"/>
    <s v="Goiás"/>
    <m/>
    <s v="Brazil"/>
    <s v="South America"/>
    <n v="40"/>
    <x v="8"/>
    <n v="905"/>
    <s v="Team Golf Texas Longhorns Putter Grip"/>
    <n v="24.989999770000001"/>
    <n v="20.52742837007143"/>
    <n v="2"/>
    <n v="2.75"/>
    <n v="49.979999540000001"/>
    <n v="47.229999540000001"/>
    <s v="TRANSFER"/>
    <x v="2"/>
  </r>
  <r>
    <n v="9309"/>
    <d v="2015-05-16T00:00:00"/>
    <x v="5"/>
    <n v="4"/>
    <d v="2015-05-21T00:00:00"/>
    <n v="1"/>
    <s v="Standard Class"/>
    <s v="Other"/>
    <n v="36"/>
    <n v="5981"/>
    <n v="6"/>
    <s v="Outdoors"/>
    <s v="LATAM"/>
    <s v="Vespasiano"/>
    <s v="Minas Gerais"/>
    <m/>
    <s v="Brazil"/>
    <s v="South America"/>
    <n v="36"/>
    <x v="12"/>
    <n v="804"/>
    <s v="Glove It Women's Imperial Golf Glove"/>
    <n v="19.989999770000001"/>
    <n v="13.643874764125"/>
    <n v="2"/>
    <n v="4"/>
    <n v="39.979999540000001"/>
    <n v="35.979999540000001"/>
    <s v="TRANSFER"/>
    <x v="2"/>
  </r>
  <r>
    <n v="8095"/>
    <d v="2015-04-29T00:00:00"/>
    <x v="4"/>
    <n v="4"/>
    <d v="2015-05-05T00:00:00"/>
    <n v="1"/>
    <s v="Standard Class"/>
    <s v="Other"/>
    <n v="37"/>
    <n v="7347"/>
    <n v="6"/>
    <s v="Outdoors"/>
    <s v="LATAM"/>
    <s v="Bogotá"/>
    <s v="Bogotá"/>
    <m/>
    <s v="Colombia"/>
    <s v="South America"/>
    <n v="37"/>
    <x v="3"/>
    <n v="822"/>
    <s v="Titleist Pro V1x High Numbers Golf Balls"/>
    <n v="47.990001679999999"/>
    <n v="41.802334851666664"/>
    <n v="2"/>
    <n v="11.52000046"/>
    <n v="95.980003359999998"/>
    <n v="84.460002899999992"/>
    <s v="TRANSFER"/>
    <x v="2"/>
  </r>
  <r>
    <n v="5895"/>
    <d v="2015-03-28T00:00:00"/>
    <x v="5"/>
    <n v="2"/>
    <d v="2015-03-31T00:00:00"/>
    <n v="1"/>
    <s v="Second Class"/>
    <s v="Other"/>
    <n v="24"/>
    <n v="8707"/>
    <n v="5"/>
    <s v="Golf"/>
    <s v="LATAM"/>
    <s v="Petapa"/>
    <s v="Guatemala"/>
    <m/>
    <s v="Guatemala"/>
    <s v="Central America"/>
    <n v="24"/>
    <x v="7"/>
    <n v="502"/>
    <s v="Nike Men's Dri-FIT Victory Golf Polo"/>
    <n v="50"/>
    <n v="43.678035218757444"/>
    <n v="3"/>
    <n v="30"/>
    <n v="150"/>
    <n v="120"/>
    <s v="CASH"/>
    <x v="1"/>
  </r>
  <r>
    <n v="3130"/>
    <d v="2015-02-15T00:00:00"/>
    <x v="0"/>
    <n v="2"/>
    <d v="2015-02-17T00:00:00"/>
    <n v="1"/>
    <s v="Second Class"/>
    <s v="Other"/>
    <n v="24"/>
    <n v="12069"/>
    <n v="5"/>
    <s v="Golf"/>
    <s v="LATAM"/>
    <s v="Tipitapa"/>
    <s v="Managua"/>
    <m/>
    <s v="Nicaragua"/>
    <s v="Central America"/>
    <n v="24"/>
    <x v="7"/>
    <n v="502"/>
    <s v="Nike Men's Dri-FIT Victory Golf Polo"/>
    <n v="50"/>
    <n v="43.678035218757444"/>
    <n v="3"/>
    <n v="37.5"/>
    <n v="150"/>
    <n v="112.5"/>
    <s v="CASH"/>
    <x v="1"/>
  </r>
  <r>
    <n v="51911"/>
    <d v="2017-01-27T00:00:00"/>
    <x v="2"/>
    <n v="2"/>
    <d v="2017-01-31T00:00:00"/>
    <n v="0"/>
    <s v="Second Class"/>
    <s v="Other"/>
    <n v="9"/>
    <n v="11339"/>
    <n v="3"/>
    <s v="Footwear"/>
    <s v="LATAM"/>
    <s v="Villa Nueva"/>
    <s v="Guatemala"/>
    <m/>
    <s v="Guatemala"/>
    <s v="Central America"/>
    <n v="9"/>
    <x v="0"/>
    <n v="191"/>
    <s v="Nike Men's Free 5.0+ Running Shoe"/>
    <n v="99.989997860000003"/>
    <n v="95.114003926871064"/>
    <n v="4"/>
    <n v="4"/>
    <n v="399.95999144000001"/>
    <n v="395.95999144000001"/>
    <s v="CASH"/>
    <x v="0"/>
  </r>
  <r>
    <n v="58239"/>
    <d v="2017-04-30T00:00:00"/>
    <x v="0"/>
    <n v="2"/>
    <d v="2017-05-02T00:00:00"/>
    <n v="1"/>
    <s v="Second Class"/>
    <s v="Other"/>
    <n v="9"/>
    <n v="10166"/>
    <n v="3"/>
    <s v="Footwear"/>
    <s v="LATAM"/>
    <s v="Santo Domingo"/>
    <s v="Santo Domingo"/>
    <m/>
    <s v="Dominican Republic"/>
    <s v="Caribbean"/>
    <n v="9"/>
    <x v="0"/>
    <n v="191"/>
    <s v="Nike Men's Free 5.0+ Running Shoe"/>
    <n v="99.989997860000003"/>
    <n v="95.114003926871064"/>
    <n v="4"/>
    <n v="59.990001679999999"/>
    <n v="399.95999144000001"/>
    <n v="339.96998976000003"/>
    <s v="CASH"/>
    <x v="0"/>
  </r>
  <r>
    <n v="56678"/>
    <d v="2017-07-04T00:00:00"/>
    <x v="6"/>
    <n v="2"/>
    <d v="2017-07-06T00:00:00"/>
    <n v="1"/>
    <s v="Second Class"/>
    <s v="Other"/>
    <n v="9"/>
    <n v="3091"/>
    <n v="3"/>
    <s v="Footwear"/>
    <s v="LATAM"/>
    <s v="Hidalgo"/>
    <s v="Michoacán"/>
    <m/>
    <s v="Mexico"/>
    <s v="Central America"/>
    <n v="9"/>
    <x v="0"/>
    <n v="191"/>
    <s v="Nike Men's Free 5.0+ Running Shoe"/>
    <n v="99.989997860000003"/>
    <n v="95.114003926871064"/>
    <n v="4"/>
    <n v="63.990001679999999"/>
    <n v="399.95999144000001"/>
    <n v="335.96998976000003"/>
    <s v="CASH"/>
    <x v="0"/>
  </r>
  <r>
    <n v="53202"/>
    <d v="2017-02-15T00:00:00"/>
    <x v="4"/>
    <n v="2"/>
    <d v="2017-02-17T00:00:00"/>
    <n v="1"/>
    <s v="Second Class"/>
    <s v="Other"/>
    <n v="17"/>
    <n v="5007"/>
    <n v="4"/>
    <s v="Apparel"/>
    <s v="LATAM"/>
    <s v="Irapuato"/>
    <s v="Guanajuato"/>
    <m/>
    <s v="Mexico"/>
    <s v="Central America"/>
    <n v="17"/>
    <x v="5"/>
    <n v="365"/>
    <s v="Perfect Fitness Perfect Rip Deck"/>
    <n v="59.990001679999999"/>
    <n v="54.488929209402009"/>
    <n v="4"/>
    <n v="0"/>
    <n v="239.96000672"/>
    <n v="239.96000672"/>
    <s v="CASH"/>
    <x v="0"/>
  </r>
  <r>
    <n v="58738"/>
    <d v="2017-07-05T00:00:00"/>
    <x v="4"/>
    <n v="2"/>
    <d v="2017-07-07T00:00:00"/>
    <n v="1"/>
    <s v="Second Class"/>
    <s v="Other"/>
    <n v="17"/>
    <n v="1070"/>
    <n v="4"/>
    <s v="Apparel"/>
    <s v="LATAM"/>
    <s v="Ixtapaluca"/>
    <s v="Mexico"/>
    <m/>
    <s v="Mexico"/>
    <s v="Central America"/>
    <n v="17"/>
    <x v="5"/>
    <n v="365"/>
    <s v="Perfect Fitness Perfect Rip Deck"/>
    <n v="59.990001679999999"/>
    <n v="54.488929209402009"/>
    <n v="4"/>
    <n v="35.990001679999999"/>
    <n v="239.96000672"/>
    <n v="203.97000503999999"/>
    <s v="CASH"/>
    <x v="0"/>
  </r>
  <r>
    <n v="56260"/>
    <d v="2017-01-04T00:00:00"/>
    <x v="4"/>
    <n v="2"/>
    <d v="2017-01-06T00:00:00"/>
    <n v="1"/>
    <s v="Second Class"/>
    <s v="Other"/>
    <n v="17"/>
    <n v="6871"/>
    <n v="4"/>
    <s v="Apparel"/>
    <s v="LATAM"/>
    <s v="Zapopan"/>
    <s v="Jalisco"/>
    <m/>
    <s v="Mexico"/>
    <s v="Central America"/>
    <n v="17"/>
    <x v="5"/>
    <n v="365"/>
    <s v="Perfect Fitness Perfect Rip Deck"/>
    <n v="59.990001679999999"/>
    <n v="54.488929209402009"/>
    <n v="4"/>
    <n v="38.38999939"/>
    <n v="239.96000672"/>
    <n v="201.57000733000001"/>
    <s v="CASH"/>
    <x v="0"/>
  </r>
  <r>
    <n v="5042"/>
    <d v="2015-03-15T00:00:00"/>
    <x v="0"/>
    <n v="2"/>
    <d v="2015-03-17T00:00:00"/>
    <n v="1"/>
    <s v="Second Class"/>
    <s v="Other"/>
    <n v="24"/>
    <n v="2339"/>
    <n v="5"/>
    <s v="Golf"/>
    <s v="LATAM"/>
    <s v="São Paulo"/>
    <s v="São Paulo"/>
    <m/>
    <s v="Brazil"/>
    <s v="South America"/>
    <n v="24"/>
    <x v="7"/>
    <n v="502"/>
    <s v="Nike Men's Dri-FIT Victory Golf Polo"/>
    <n v="50"/>
    <n v="43.678035218757444"/>
    <n v="4"/>
    <n v="11"/>
    <n v="200"/>
    <n v="189"/>
    <s v="CASH"/>
    <x v="1"/>
  </r>
  <r>
    <n v="53202"/>
    <d v="2017-02-15T00:00:00"/>
    <x v="4"/>
    <n v="2"/>
    <d v="2017-02-17T00:00:00"/>
    <n v="1"/>
    <s v="Second Class"/>
    <s v="Other"/>
    <n v="29"/>
    <n v="5007"/>
    <n v="5"/>
    <s v="Golf"/>
    <s v="LATAM"/>
    <s v="Irapuato"/>
    <s v="Guanajuato"/>
    <m/>
    <s v="Mexico"/>
    <s v="Central America"/>
    <n v="29"/>
    <x v="1"/>
    <n v="627"/>
    <s v="Under Armour Girls' Toddler Spine Surge Runni"/>
    <n v="39.990001679999999"/>
    <n v="34.198098313835338"/>
    <n v="4"/>
    <n v="23.989999770000001"/>
    <n v="159.96000672"/>
    <n v="135.97000695"/>
    <s v="CASH"/>
    <x v="1"/>
  </r>
  <r>
    <n v="55511"/>
    <d v="2017-03-21T00:00:00"/>
    <x v="6"/>
    <n v="2"/>
    <d v="2017-03-23T00:00:00"/>
    <n v="0"/>
    <s v="Second Class"/>
    <s v="Other"/>
    <n v="24"/>
    <n v="4232"/>
    <n v="5"/>
    <s v="Golf"/>
    <s v="LATAM"/>
    <s v="Tegucigalpa"/>
    <s v="Francisco Morazán"/>
    <m/>
    <s v="Honduras"/>
    <s v="Central America"/>
    <n v="24"/>
    <x v="7"/>
    <n v="502"/>
    <s v="Nike Men's Dri-FIT Victory Golf Polo"/>
    <n v="50"/>
    <n v="43.678035218757444"/>
    <n v="4"/>
    <n v="30"/>
    <n v="200"/>
    <n v="170"/>
    <s v="CASH"/>
    <x v="1"/>
  </r>
  <r>
    <n v="54128"/>
    <d v="2017-01-03T00:00:00"/>
    <x v="6"/>
    <n v="2"/>
    <d v="2017-01-05T00:00:00"/>
    <n v="1"/>
    <s v="Second Class"/>
    <s v="Other"/>
    <n v="37"/>
    <n v="8986"/>
    <n v="6"/>
    <s v="Outdoors"/>
    <s v="LATAM"/>
    <s v="Mauá"/>
    <s v="São Paulo"/>
    <m/>
    <s v="Brazil"/>
    <s v="South America"/>
    <n v="37"/>
    <x v="3"/>
    <n v="823"/>
    <s v="Titleist Pro V1x High Numbers Personalized Go"/>
    <n v="51.990001679999999"/>
    <n v="39.25250149"/>
    <n v="4"/>
    <n v="4.1599998469999999"/>
    <n v="207.96000672"/>
    <n v="203.800006873"/>
    <s v="CASH"/>
    <x v="0"/>
  </r>
  <r>
    <n v="52576"/>
    <d v="2017-06-02T00:00:00"/>
    <x v="2"/>
    <n v="2"/>
    <d v="2017-06-06T00:00:00"/>
    <n v="0"/>
    <s v="Second Class"/>
    <s v="Other"/>
    <n v="24"/>
    <n v="6746"/>
    <n v="5"/>
    <s v="Golf"/>
    <s v="LATAM"/>
    <s v="Lázaro Cárdenas"/>
    <s v="Michoacán"/>
    <m/>
    <s v="Mexico"/>
    <s v="Central America"/>
    <n v="24"/>
    <x v="7"/>
    <n v="502"/>
    <s v="Nike Men's Dri-FIT Victory Golf Polo"/>
    <n v="50"/>
    <n v="43.678035218757444"/>
    <n v="5"/>
    <n v="10"/>
    <n v="250"/>
    <n v="240"/>
    <s v="CASH"/>
    <x v="0"/>
  </r>
  <r>
    <n v="53202"/>
    <d v="2017-02-15T00:00:00"/>
    <x v="4"/>
    <n v="2"/>
    <d v="2017-02-17T00:00:00"/>
    <n v="1"/>
    <s v="Second Class"/>
    <s v="Other"/>
    <n v="13"/>
    <n v="5007"/>
    <n v="3"/>
    <s v="Footwear"/>
    <s v="LATAM"/>
    <s v="Irapuato"/>
    <s v="Guanajuato"/>
    <m/>
    <s v="Mexico"/>
    <s v="Central America"/>
    <n v="13"/>
    <x v="3"/>
    <n v="282"/>
    <s v="Under Armour Women's Ignite PIP VI Slide"/>
    <n v="31.989999770000001"/>
    <n v="27.763856872771434"/>
    <n v="5"/>
    <n v="1.6000000240000001"/>
    <n v="159.94999885000001"/>
    <n v="158.34999882600002"/>
    <s v="CASH"/>
    <x v="1"/>
  </r>
  <r>
    <n v="53540"/>
    <d v="2017-02-20T00:00:00"/>
    <x v="3"/>
    <n v="4"/>
    <d v="2017-02-24T00:00:00"/>
    <n v="1"/>
    <s v="Standard Class"/>
    <s v="Other"/>
    <n v="17"/>
    <n v="8524"/>
    <n v="4"/>
    <s v="Apparel"/>
    <s v="LATAM"/>
    <s v="Durango"/>
    <s v="Durango"/>
    <m/>
    <s v="Mexico"/>
    <s v="Central America"/>
    <n v="17"/>
    <x v="5"/>
    <n v="365"/>
    <s v="Perfect Fitness Perfect Rip Deck"/>
    <n v="59.990001679999999"/>
    <n v="54.488929209402009"/>
    <n v="5"/>
    <n v="16.5"/>
    <n v="299.9500084"/>
    <n v="283.4500084"/>
    <s v="TRANSFER"/>
    <x v="2"/>
  </r>
  <r>
    <n v="53069"/>
    <d v="2017-02-13T00:00:00"/>
    <x v="3"/>
    <n v="4"/>
    <d v="2017-02-17T00:00:00"/>
    <n v="1"/>
    <s v="Standard Class"/>
    <s v="Other"/>
    <n v="17"/>
    <n v="4126"/>
    <n v="4"/>
    <s v="Apparel"/>
    <s v="LATAM"/>
    <s v="Quito"/>
    <s v="Pichincha"/>
    <m/>
    <s v="Ecuador"/>
    <s v="South America"/>
    <n v="17"/>
    <x v="5"/>
    <n v="365"/>
    <s v="Perfect Fitness Perfect Rip Deck"/>
    <n v="59.990001679999999"/>
    <n v="54.488929209402009"/>
    <n v="5"/>
    <n v="27"/>
    <n v="299.9500084"/>
    <n v="272.9500084"/>
    <s v="TRANSFER"/>
    <x v="2"/>
  </r>
  <r>
    <n v="57570"/>
    <d v="2017-04-20T00:00:00"/>
    <x v="1"/>
    <n v="4"/>
    <d v="2017-04-26T00:00:00"/>
    <n v="1"/>
    <s v="Standard Class"/>
    <s v="Other"/>
    <n v="17"/>
    <n v="3207"/>
    <n v="4"/>
    <s v="Apparel"/>
    <s v="LATAM"/>
    <s v="Santo Domingo"/>
    <s v="Santo Domingo"/>
    <m/>
    <s v="Dominican Republic"/>
    <s v="Caribbean"/>
    <n v="17"/>
    <x v="5"/>
    <n v="365"/>
    <s v="Perfect Fitness Perfect Rip Deck"/>
    <n v="59.990001679999999"/>
    <n v="54.488929209402009"/>
    <n v="5"/>
    <n v="30"/>
    <n v="299.9500084"/>
    <n v="269.9500084"/>
    <s v="TRANSFER"/>
    <x v="2"/>
  </r>
  <r>
    <n v="5154"/>
    <d v="2015-03-17T00:00:00"/>
    <x v="6"/>
    <n v="4"/>
    <d v="2015-03-23T00:00:00"/>
    <n v="1"/>
    <s v="Standard Class"/>
    <s v="Other"/>
    <n v="17"/>
    <n v="12310"/>
    <n v="4"/>
    <s v="Apparel"/>
    <s v="LATAM"/>
    <s v="Tegucigalpa"/>
    <s v="Francisco Morazán"/>
    <m/>
    <s v="Honduras"/>
    <s v="Central America"/>
    <n v="17"/>
    <x v="5"/>
    <n v="365"/>
    <s v="Perfect Fitness Perfect Rip Deck"/>
    <n v="59.990001679999999"/>
    <n v="54.488929209402009"/>
    <n v="5"/>
    <n v="35.990001679999999"/>
    <n v="299.9500084"/>
    <n v="263.96000672000002"/>
    <s v="TRANSFER"/>
    <x v="2"/>
  </r>
  <r>
    <n v="9122"/>
    <d v="2015-05-14T00:00:00"/>
    <x v="1"/>
    <n v="4"/>
    <d v="2015-05-20T00:00:00"/>
    <n v="0"/>
    <s v="Standard Class"/>
    <s v="Other"/>
    <n v="17"/>
    <n v="1222"/>
    <n v="4"/>
    <s v="Apparel"/>
    <s v="LATAM"/>
    <s v="Serra"/>
    <s v="Espírito Santo"/>
    <m/>
    <s v="Brazil"/>
    <s v="South America"/>
    <n v="17"/>
    <x v="5"/>
    <n v="365"/>
    <s v="Perfect Fitness Perfect Rip Deck"/>
    <n v="59.990001679999999"/>
    <n v="54.488929209402009"/>
    <n v="5"/>
    <n v="35.990001679999999"/>
    <n v="299.9500084"/>
    <n v="263.96000672000002"/>
    <s v="TRANSFER"/>
    <x v="2"/>
  </r>
  <r>
    <n v="4427"/>
    <d v="2015-06-03T00:00:00"/>
    <x v="4"/>
    <n v="4"/>
    <d v="2015-06-09T00:00:00"/>
    <n v="0"/>
    <s v="Standard Class"/>
    <s v="Other"/>
    <n v="17"/>
    <n v="8397"/>
    <n v="4"/>
    <s v="Apparel"/>
    <s v="LATAM"/>
    <s v="Tegucigalpa"/>
    <s v="Francisco Morazán"/>
    <m/>
    <s v="Honduras"/>
    <s v="Central America"/>
    <n v="17"/>
    <x v="5"/>
    <n v="365"/>
    <s v="Perfect Fitness Perfect Rip Deck"/>
    <n v="59.990001679999999"/>
    <n v="54.488929209402009"/>
    <n v="5"/>
    <n v="38.990001679999999"/>
    <n v="299.9500084"/>
    <n v="260.96000672000002"/>
    <s v="TRANSFER"/>
    <x v="2"/>
  </r>
  <r>
    <n v="9340"/>
    <d v="2015-05-17T00:00:00"/>
    <x v="0"/>
    <n v="4"/>
    <d v="2015-05-21T00:00:00"/>
    <n v="1"/>
    <s v="Standard Class"/>
    <s v="Other"/>
    <n v="17"/>
    <n v="6306"/>
    <n v="4"/>
    <s v="Apparel"/>
    <s v="LATAM"/>
    <s v="Managua"/>
    <s v="Managua"/>
    <m/>
    <s v="Nicaragua"/>
    <s v="Central America"/>
    <n v="17"/>
    <x v="5"/>
    <n v="365"/>
    <s v="Perfect Fitness Perfect Rip Deck"/>
    <n v="59.990001679999999"/>
    <n v="54.488929209402009"/>
    <n v="5"/>
    <n v="44.990001679999999"/>
    <n v="299.9500084"/>
    <n v="254.96000672"/>
    <s v="TRANSFER"/>
    <x v="2"/>
  </r>
  <r>
    <n v="9331"/>
    <d v="2015-05-17T00:00:00"/>
    <x v="0"/>
    <n v="4"/>
    <d v="2015-05-21T00:00:00"/>
    <n v="0"/>
    <s v="Standard Class"/>
    <s v="Other"/>
    <n v="17"/>
    <n v="8002"/>
    <n v="4"/>
    <s v="Apparel"/>
    <s v="LATAM"/>
    <s v="Santiago de los Caballeros"/>
    <s v="Santiago Metropolitan Are"/>
    <m/>
    <s v="Dominican Republic"/>
    <s v="Caribbean"/>
    <n v="17"/>
    <x v="5"/>
    <n v="365"/>
    <s v="Perfect Fitness Perfect Rip Deck"/>
    <n v="59.990001679999999"/>
    <n v="54.488929209402009"/>
    <n v="5"/>
    <n v="47.990001679999999"/>
    <n v="299.9500084"/>
    <n v="251.96000672"/>
    <s v="TRANSFER"/>
    <x v="2"/>
  </r>
  <r>
    <n v="58315"/>
    <d v="2017-01-05T00:00:00"/>
    <x v="1"/>
    <n v="4"/>
    <d v="2017-01-11T00:00:00"/>
    <n v="1"/>
    <s v="Standard Class"/>
    <s v="Other"/>
    <n v="17"/>
    <n v="12382"/>
    <n v="4"/>
    <s v="Apparel"/>
    <s v="LATAM"/>
    <s v="Villa Nueva"/>
    <s v="Guatemala"/>
    <m/>
    <s v="Guatemala"/>
    <s v="Central America"/>
    <n v="17"/>
    <x v="5"/>
    <n v="365"/>
    <s v="Perfect Fitness Perfect Rip Deck"/>
    <n v="59.990001679999999"/>
    <n v="54.488929209402009"/>
    <n v="5"/>
    <n v="50.990001679999999"/>
    <n v="299.9500084"/>
    <n v="248.96000672"/>
    <s v="TRANSFER"/>
    <x v="2"/>
  </r>
  <r>
    <n v="54572"/>
    <d v="2017-07-03T00:00:00"/>
    <x v="3"/>
    <n v="4"/>
    <d v="2017-07-07T00:00:00"/>
    <n v="0"/>
    <s v="Standard Class"/>
    <s v="Other"/>
    <n v="17"/>
    <n v="7844"/>
    <n v="4"/>
    <s v="Apparel"/>
    <s v="LATAM"/>
    <s v="San Salvador"/>
    <s v="San Salvador"/>
    <m/>
    <s v="El Salvador"/>
    <s v="Central America"/>
    <n v="17"/>
    <x v="5"/>
    <n v="365"/>
    <s v="Perfect Fitness Perfect Rip Deck"/>
    <n v="59.990001679999999"/>
    <n v="54.488929209402009"/>
    <n v="5"/>
    <n v="74.989997860000003"/>
    <n v="299.9500084"/>
    <n v="224.96001053999998"/>
    <s v="TRANSFER"/>
    <x v="2"/>
  </r>
  <r>
    <n v="51746"/>
    <d v="2017-01-25T00:00:00"/>
    <x v="4"/>
    <n v="4"/>
    <d v="2017-01-31T00:00:00"/>
    <n v="0"/>
    <s v="Standard Class"/>
    <s v="Other"/>
    <n v="29"/>
    <n v="12291"/>
    <n v="5"/>
    <s v="Golf"/>
    <s v="LATAM"/>
    <s v="Pinar del Río"/>
    <s v="Pinar del Río"/>
    <m/>
    <s v="Cuba"/>
    <s v="Caribbean"/>
    <n v="29"/>
    <x v="1"/>
    <n v="627"/>
    <s v="Under Armour Girls' Toddler Spine Surge Runni"/>
    <n v="39.990001679999999"/>
    <n v="34.198098313835338"/>
    <n v="5"/>
    <n v="0"/>
    <n v="199.9500084"/>
    <n v="199.9500084"/>
    <s v="TRANSFER"/>
    <x v="2"/>
  </r>
  <r>
    <n v="4269"/>
    <d v="2015-04-03T00:00:00"/>
    <x v="2"/>
    <n v="4"/>
    <d v="2015-04-09T00:00:00"/>
    <n v="1"/>
    <s v="Standard Class"/>
    <s v="Other"/>
    <n v="24"/>
    <n v="6523"/>
    <n v="5"/>
    <s v="Golf"/>
    <s v="LATAM"/>
    <s v="Tegucigalpa"/>
    <s v="Francisco Morazán"/>
    <m/>
    <s v="Honduras"/>
    <s v="Central America"/>
    <n v="24"/>
    <x v="7"/>
    <n v="502"/>
    <s v="Nike Men's Dri-FIT Victory Golf Polo"/>
    <n v="50"/>
    <n v="43.678035218757444"/>
    <n v="5"/>
    <n v="0"/>
    <n v="250"/>
    <n v="250"/>
    <s v="TRANSFER"/>
    <x v="2"/>
  </r>
  <r>
    <n v="61346"/>
    <d v="2017-06-14T00:00:00"/>
    <x v="4"/>
    <n v="4"/>
    <d v="2017-06-20T00:00:00"/>
    <n v="0"/>
    <s v="Standard Class"/>
    <s v="Other"/>
    <n v="29"/>
    <n v="4078"/>
    <n v="5"/>
    <s v="Golf"/>
    <s v="LATAM"/>
    <s v="Araranguá"/>
    <s v="Santa Catarina"/>
    <m/>
    <s v="Brazil"/>
    <s v="South America"/>
    <n v="29"/>
    <x v="1"/>
    <n v="627"/>
    <s v="Under Armour Girls' Toddler Spine Surge Runni"/>
    <n v="39.990001679999999"/>
    <n v="34.198098313835338"/>
    <n v="5"/>
    <n v="0"/>
    <n v="199.9500084"/>
    <n v="199.9500084"/>
    <s v="TRANSFER"/>
    <x v="2"/>
  </r>
  <r>
    <n v="1999"/>
    <d v="2015-01-30T00:00:00"/>
    <x v="2"/>
    <n v="4"/>
    <d v="2015-02-05T00:00:00"/>
    <n v="1"/>
    <s v="Standard Class"/>
    <s v="Other"/>
    <n v="24"/>
    <n v="4867"/>
    <n v="5"/>
    <s v="Golf"/>
    <s v="LATAM"/>
    <s v="Santiago de los Caballeros"/>
    <s v="Santiago Metropolitan Are"/>
    <m/>
    <s v="Dominican Republic"/>
    <s v="Caribbean"/>
    <n v="24"/>
    <x v="7"/>
    <n v="502"/>
    <s v="Nike Men's Dri-FIT Victory Golf Polo"/>
    <n v="50"/>
    <n v="43.678035218757444"/>
    <n v="5"/>
    <n v="2.5"/>
    <n v="250"/>
    <n v="247.5"/>
    <s v="TRANSFER"/>
    <x v="2"/>
  </r>
  <r>
    <n v="53576"/>
    <d v="2017-02-21T00:00:00"/>
    <x v="6"/>
    <n v="4"/>
    <d v="2017-02-27T00:00:00"/>
    <n v="0"/>
    <s v="Standard Class"/>
    <s v="Other"/>
    <n v="26"/>
    <n v="5301"/>
    <n v="5"/>
    <s v="Golf"/>
    <s v="LATAM"/>
    <s v="Juárez"/>
    <s v="Chihuahua"/>
    <m/>
    <s v="Mexico"/>
    <s v="Central America"/>
    <n v="26"/>
    <x v="9"/>
    <n v="565"/>
    <s v="adidas Youth Germany Black/Red Away Match Soc"/>
    <n v="70"/>
    <n v="62.759999940857142"/>
    <n v="5"/>
    <n v="3.5"/>
    <n v="350"/>
    <n v="346.5"/>
    <s v="TRANSFER"/>
    <x v="2"/>
  </r>
  <r>
    <n v="57152"/>
    <d v="2017-04-14T00:00:00"/>
    <x v="2"/>
    <n v="4"/>
    <d v="2017-04-20T00:00:00"/>
    <n v="0"/>
    <s v="Standard Class"/>
    <s v="Other"/>
    <n v="24"/>
    <n v="4784"/>
    <n v="5"/>
    <s v="Golf"/>
    <s v="LATAM"/>
    <s v="Monterrey"/>
    <s v="Nuevo León"/>
    <m/>
    <s v="Mexico"/>
    <s v="Central America"/>
    <n v="24"/>
    <x v="7"/>
    <n v="502"/>
    <s v="Nike Men's Dri-FIT Victory Golf Polo"/>
    <n v="50"/>
    <n v="43.678035218757444"/>
    <n v="5"/>
    <n v="5"/>
    <n v="250"/>
    <n v="245"/>
    <s v="TRANSFER"/>
    <x v="2"/>
  </r>
  <r>
    <n v="51674"/>
    <d v="2017-01-24T00:00:00"/>
    <x v="6"/>
    <n v="4"/>
    <d v="2017-01-30T00:00:00"/>
    <n v="1"/>
    <s v="Standard Class"/>
    <s v="Other"/>
    <n v="26"/>
    <n v="8348"/>
    <n v="5"/>
    <s v="Golf"/>
    <s v="LATAM"/>
    <s v="Puno"/>
    <s v="Puno"/>
    <m/>
    <s v="Peru"/>
    <s v="South America"/>
    <n v="26"/>
    <x v="9"/>
    <n v="567"/>
    <s v="adidas Men's Germany Black Crest Away Tee"/>
    <n v="25"/>
    <n v="17.922466723766668"/>
    <n v="5"/>
    <n v="2.5"/>
    <n v="125"/>
    <n v="122.5"/>
    <s v="TRANSFER"/>
    <x v="2"/>
  </r>
  <r>
    <n v="55336"/>
    <d v="2017-03-18T00:00:00"/>
    <x v="5"/>
    <n v="4"/>
    <d v="2017-03-23T00:00:00"/>
    <n v="0"/>
    <s v="Standard Class"/>
    <s v="Other"/>
    <n v="29"/>
    <n v="7446"/>
    <n v="5"/>
    <s v="Golf"/>
    <s v="LATAM"/>
    <s v="São Paulo"/>
    <s v="São Paulo"/>
    <m/>
    <s v="Brazil"/>
    <s v="South America"/>
    <n v="29"/>
    <x v="1"/>
    <n v="627"/>
    <s v="Under Armour Girls' Toddler Spine Surge Runni"/>
    <n v="39.990001679999999"/>
    <n v="34.198098313835338"/>
    <n v="5"/>
    <n v="4"/>
    <n v="199.9500084"/>
    <n v="195.9500084"/>
    <s v="TRANSFER"/>
    <x v="2"/>
  </r>
  <r>
    <n v="53810"/>
    <d v="2017-02-24T00:00:00"/>
    <x v="2"/>
    <n v="4"/>
    <d v="2017-03-02T00:00:00"/>
    <n v="1"/>
    <s v="Standard Class"/>
    <s v="Other"/>
    <n v="29"/>
    <n v="11455"/>
    <n v="5"/>
    <s v="Golf"/>
    <s v="LATAM"/>
    <s v="Navegantes"/>
    <s v="Santa Catarina"/>
    <m/>
    <s v="Brazil"/>
    <s v="South America"/>
    <n v="29"/>
    <x v="1"/>
    <n v="627"/>
    <s v="Under Armour Girls' Toddler Spine Surge Runni"/>
    <n v="39.990001679999999"/>
    <n v="34.198098313835338"/>
    <n v="5"/>
    <n v="4"/>
    <n v="199.9500084"/>
    <n v="195.9500084"/>
    <s v="TRANSFER"/>
    <x v="2"/>
  </r>
  <r>
    <n v="59301"/>
    <d v="2017-05-15T00:00:00"/>
    <x v="3"/>
    <n v="4"/>
    <d v="2017-05-19T00:00:00"/>
    <n v="0"/>
    <s v="Standard Class"/>
    <s v="Other"/>
    <n v="24"/>
    <n v="5364"/>
    <n v="5"/>
    <s v="Golf"/>
    <s v="LATAM"/>
    <s v="Mexico City"/>
    <s v="Federal District"/>
    <m/>
    <s v="Mexico"/>
    <s v="Central America"/>
    <n v="24"/>
    <x v="7"/>
    <n v="502"/>
    <s v="Nike Men's Dri-FIT Victory Golf Polo"/>
    <n v="50"/>
    <n v="43.678035218757444"/>
    <n v="5"/>
    <n v="10"/>
    <n v="250"/>
    <n v="240"/>
    <s v="TRANSFER"/>
    <x v="2"/>
  </r>
  <r>
    <n v="8410"/>
    <d v="2015-03-05T00:00:00"/>
    <x v="1"/>
    <n v="4"/>
    <d v="2015-03-11T00:00:00"/>
    <n v="1"/>
    <s v="Standard Class"/>
    <s v="Other"/>
    <n v="24"/>
    <n v="259"/>
    <n v="5"/>
    <s v="Golf"/>
    <s v="LATAM"/>
    <s v="Tegucigalpa"/>
    <s v="Francisco Morazán"/>
    <m/>
    <s v="Honduras"/>
    <s v="Central America"/>
    <n v="24"/>
    <x v="7"/>
    <n v="502"/>
    <s v="Nike Men's Dri-FIT Victory Golf Polo"/>
    <n v="50"/>
    <n v="43.678035218757444"/>
    <n v="5"/>
    <n v="10"/>
    <n v="250"/>
    <n v="240"/>
    <s v="TRANSFER"/>
    <x v="2"/>
  </r>
  <r>
    <n v="8123"/>
    <d v="2015-04-29T00:00:00"/>
    <x v="4"/>
    <n v="4"/>
    <d v="2015-05-05T00:00:00"/>
    <n v="0"/>
    <s v="Standard Class"/>
    <s v="Other"/>
    <n v="24"/>
    <n v="11290"/>
    <n v="5"/>
    <s v="Golf"/>
    <s v="LATAM"/>
    <s v="Tampico"/>
    <s v="Tamaulipas"/>
    <m/>
    <s v="Mexico"/>
    <s v="Central America"/>
    <n v="24"/>
    <x v="7"/>
    <n v="502"/>
    <s v="Nike Men's Dri-FIT Victory Golf Polo"/>
    <n v="50"/>
    <n v="43.678035218757444"/>
    <n v="5"/>
    <n v="10"/>
    <n v="250"/>
    <n v="240"/>
    <s v="TRANSFER"/>
    <x v="2"/>
  </r>
  <r>
    <n v="60567"/>
    <d v="2017-03-06T00:00:00"/>
    <x v="3"/>
    <n v="4"/>
    <d v="2017-03-10T00:00:00"/>
    <n v="0"/>
    <s v="Standard Class"/>
    <s v="Other"/>
    <n v="24"/>
    <n v="8517"/>
    <n v="5"/>
    <s v="Golf"/>
    <s v="LATAM"/>
    <s v="La Paz"/>
    <s v="La Paz"/>
    <m/>
    <s v="Bolivia"/>
    <s v="South America"/>
    <n v="24"/>
    <x v="7"/>
    <n v="502"/>
    <s v="Nike Men's Dri-FIT Victory Golf Polo"/>
    <n v="50"/>
    <n v="43.678035218757444"/>
    <n v="5"/>
    <n v="12.5"/>
    <n v="250"/>
    <n v="237.5"/>
    <s v="TRANSFER"/>
    <x v="2"/>
  </r>
  <r>
    <n v="2203"/>
    <d v="2015-02-02T00:00:00"/>
    <x v="3"/>
    <n v="4"/>
    <d v="2015-02-06T00:00:00"/>
    <n v="0"/>
    <s v="Standard Class"/>
    <s v="Other"/>
    <n v="24"/>
    <n v="7701"/>
    <n v="5"/>
    <s v="Golf"/>
    <s v="LATAM"/>
    <s v="Villa Nueva"/>
    <s v="Guatemala"/>
    <m/>
    <s v="Guatemala"/>
    <s v="Central America"/>
    <n v="24"/>
    <x v="7"/>
    <n v="502"/>
    <s v="Nike Men's Dri-FIT Victory Golf Polo"/>
    <n v="50"/>
    <n v="43.678035218757444"/>
    <n v="5"/>
    <n v="13.75"/>
    <n v="250"/>
    <n v="236.25"/>
    <s v="TRANSFER"/>
    <x v="2"/>
  </r>
  <r>
    <n v="3527"/>
    <d v="2015-02-21T00:00:00"/>
    <x v="5"/>
    <n v="4"/>
    <d v="2015-02-26T00:00:00"/>
    <n v="0"/>
    <s v="Standard Class"/>
    <s v="Other"/>
    <n v="26"/>
    <n v="7407"/>
    <n v="5"/>
    <s v="Golf"/>
    <s v="LATAM"/>
    <s v="Matagalpa"/>
    <s v="Matagalpa"/>
    <m/>
    <s v="Nicaragua"/>
    <s v="Central America"/>
    <n v="26"/>
    <x v="9"/>
    <n v="572"/>
    <s v="TYR Boys' Team Digi Jammer"/>
    <n v="39.990001679999999"/>
    <n v="30.892751576250003"/>
    <n v="5"/>
    <n v="20"/>
    <n v="199.9500084"/>
    <n v="179.9500084"/>
    <s v="TRANSFER"/>
    <x v="2"/>
  </r>
  <r>
    <n v="2428"/>
    <d v="2015-05-02T00:00:00"/>
    <x v="5"/>
    <n v="4"/>
    <d v="2015-05-07T00:00:00"/>
    <n v="0"/>
    <s v="Standard Class"/>
    <s v="Other"/>
    <n v="29"/>
    <n v="5965"/>
    <n v="5"/>
    <s v="Golf"/>
    <s v="LATAM"/>
    <s v="Cuscatancingo"/>
    <s v="San Salvador"/>
    <m/>
    <s v="El Salvador"/>
    <s v="Central America"/>
    <n v="29"/>
    <x v="1"/>
    <n v="627"/>
    <s v="Under Armour Girls' Toddler Spine Surge Runni"/>
    <n v="39.990001679999999"/>
    <n v="34.198098313835338"/>
    <n v="5"/>
    <n v="25.989999770000001"/>
    <n v="199.9500084"/>
    <n v="173.96000863"/>
    <s v="TRANSFER"/>
    <x v="2"/>
  </r>
  <r>
    <n v="55174"/>
    <d v="2017-03-16T00:00:00"/>
    <x v="1"/>
    <n v="4"/>
    <d v="2017-03-22T00:00:00"/>
    <n v="1"/>
    <s v="Standard Class"/>
    <s v="Other"/>
    <n v="24"/>
    <n v="8677"/>
    <n v="5"/>
    <s v="Golf"/>
    <s v="LATAM"/>
    <s v="Mixco"/>
    <s v="Guatemala"/>
    <m/>
    <s v="Guatemala"/>
    <s v="Central America"/>
    <n v="24"/>
    <x v="7"/>
    <n v="502"/>
    <s v="Nike Men's Dri-FIT Victory Golf Polo"/>
    <n v="50"/>
    <n v="43.678035218757444"/>
    <n v="5"/>
    <n v="32.5"/>
    <n v="250"/>
    <n v="217.5"/>
    <s v="TRANSFER"/>
    <x v="2"/>
  </r>
  <r>
    <n v="57032"/>
    <d v="2017-12-04T00:00:00"/>
    <x v="3"/>
    <n v="4"/>
    <d v="2017-12-08T00:00:00"/>
    <n v="0"/>
    <s v="Standard Class"/>
    <s v="Other"/>
    <n v="24"/>
    <n v="10093"/>
    <n v="5"/>
    <s v="Golf"/>
    <s v="LATAM"/>
    <s v="Americana"/>
    <s v="São Paulo"/>
    <m/>
    <s v="Brazil"/>
    <s v="South America"/>
    <n v="24"/>
    <x v="7"/>
    <n v="502"/>
    <s v="Nike Men's Dri-FIT Victory Golf Polo"/>
    <n v="50"/>
    <n v="43.678035218757444"/>
    <n v="5"/>
    <n v="32.5"/>
    <n v="250"/>
    <n v="217.5"/>
    <s v="TRANSFER"/>
    <x v="2"/>
  </r>
  <r>
    <n v="10113"/>
    <d v="2015-05-28T00:00:00"/>
    <x v="1"/>
    <n v="4"/>
    <d v="2015-06-03T00:00:00"/>
    <n v="0"/>
    <s v="Standard Class"/>
    <s v="Other"/>
    <n v="24"/>
    <n v="12119"/>
    <n v="5"/>
    <s v="Golf"/>
    <s v="LATAM"/>
    <s v="Indaial"/>
    <s v="Santa Catarina"/>
    <m/>
    <s v="Brazil"/>
    <s v="South America"/>
    <n v="24"/>
    <x v="7"/>
    <n v="502"/>
    <s v="Nike Men's Dri-FIT Victory Golf Polo"/>
    <n v="50"/>
    <n v="43.678035218757444"/>
    <n v="5"/>
    <n v="32.5"/>
    <n v="250"/>
    <n v="217.5"/>
    <s v="TRANSFER"/>
    <x v="2"/>
  </r>
  <r>
    <n v="52250"/>
    <d v="2017-01-02T00:00:00"/>
    <x v="3"/>
    <n v="4"/>
    <d v="2017-01-06T00:00:00"/>
    <n v="1"/>
    <s v="Standard Class"/>
    <s v="Other"/>
    <n v="24"/>
    <n v="8274"/>
    <n v="5"/>
    <s v="Golf"/>
    <s v="LATAM"/>
    <s v="Tijuana"/>
    <s v="Baja California"/>
    <m/>
    <s v="Mexico"/>
    <s v="Central America"/>
    <n v="24"/>
    <x v="7"/>
    <n v="502"/>
    <s v="Nike Men's Dri-FIT Victory Golf Polo"/>
    <n v="50"/>
    <n v="43.678035218757444"/>
    <n v="5"/>
    <n v="37.5"/>
    <n v="250"/>
    <n v="212.5"/>
    <s v="TRANSFER"/>
    <x v="2"/>
  </r>
  <r>
    <n v="8906"/>
    <d v="2015-10-05T00:00:00"/>
    <x v="3"/>
    <n v="4"/>
    <d v="2015-10-09T00:00:00"/>
    <n v="0"/>
    <s v="Standard Class"/>
    <s v="Other"/>
    <n v="24"/>
    <n v="2291"/>
    <n v="5"/>
    <s v="Golf"/>
    <s v="LATAM"/>
    <s v="Ciudad del Carmen"/>
    <s v="Campeche"/>
    <m/>
    <s v="Mexico"/>
    <s v="Central America"/>
    <n v="24"/>
    <x v="7"/>
    <n v="502"/>
    <s v="Nike Men's Dri-FIT Victory Golf Polo"/>
    <n v="50"/>
    <n v="43.678035218757444"/>
    <n v="5"/>
    <n v="37.5"/>
    <n v="250"/>
    <n v="212.5"/>
    <s v="TRANSFER"/>
    <x v="2"/>
  </r>
  <r>
    <n v="1386"/>
    <d v="2015-01-21T00:00:00"/>
    <x v="4"/>
    <n v="4"/>
    <d v="2015-01-27T00:00:00"/>
    <n v="0"/>
    <s v="Standard Class"/>
    <s v="Other"/>
    <n v="29"/>
    <n v="11310"/>
    <n v="5"/>
    <s v="Golf"/>
    <s v="LATAM"/>
    <s v="Santana de Parnaíba"/>
    <s v="São Paulo"/>
    <m/>
    <s v="Brazil"/>
    <s v="South America"/>
    <n v="29"/>
    <x v="1"/>
    <n v="627"/>
    <s v="Under Armour Girls' Toddler Spine Surge Runni"/>
    <n v="39.990001679999999"/>
    <n v="34.198098313835338"/>
    <n v="5"/>
    <n v="29.989999770000001"/>
    <n v="199.9500084"/>
    <n v="169.96000863"/>
    <s v="TRANSFER"/>
    <x v="2"/>
  </r>
  <r>
    <n v="59226"/>
    <d v="2017-05-14T00:00:00"/>
    <x v="0"/>
    <n v="4"/>
    <d v="2017-05-18T00:00:00"/>
    <n v="0"/>
    <s v="Standard Class"/>
    <s v="Other"/>
    <n v="29"/>
    <n v="155"/>
    <n v="5"/>
    <s v="Golf"/>
    <s v="LATAM"/>
    <s v="Limeira"/>
    <s v="São Paulo"/>
    <m/>
    <s v="Brazil"/>
    <s v="South America"/>
    <n v="29"/>
    <x v="1"/>
    <n v="627"/>
    <s v="Under Armour Girls' Toddler Spine Surge Runni"/>
    <n v="39.990001679999999"/>
    <n v="34.198098313835338"/>
    <n v="5"/>
    <n v="31.989999770000001"/>
    <n v="199.9500084"/>
    <n v="167.96000863"/>
    <s v="TRANSFER"/>
    <x v="2"/>
  </r>
  <r>
    <n v="8847"/>
    <d v="2015-10-05T00:00:00"/>
    <x v="3"/>
    <n v="4"/>
    <d v="2015-10-09T00:00:00"/>
    <n v="0"/>
    <s v="Standard Class"/>
    <s v="Other"/>
    <n v="24"/>
    <n v="4998"/>
    <n v="5"/>
    <s v="Golf"/>
    <s v="LATAM"/>
    <s v="Valencia"/>
    <s v="Carabobo"/>
    <m/>
    <s v="Venezuela"/>
    <s v="South America"/>
    <n v="24"/>
    <x v="7"/>
    <n v="502"/>
    <s v="Nike Men's Dri-FIT Victory Golf Polo"/>
    <n v="50"/>
    <n v="43.678035218757444"/>
    <n v="5"/>
    <n v="40"/>
    <n v="250"/>
    <n v="210"/>
    <s v="TRANSFER"/>
    <x v="2"/>
  </r>
  <r>
    <n v="57929"/>
    <d v="2017-04-25T00:00:00"/>
    <x v="6"/>
    <n v="4"/>
    <d v="2017-05-01T00:00:00"/>
    <n v="1"/>
    <s v="Standard Class"/>
    <s v="Other"/>
    <n v="29"/>
    <n v="7720"/>
    <n v="5"/>
    <s v="Golf"/>
    <s v="LATAM"/>
    <s v="Brasília"/>
    <s v="Federal District"/>
    <m/>
    <s v="Brazil"/>
    <s v="South America"/>
    <n v="29"/>
    <x v="1"/>
    <n v="627"/>
    <s v="Under Armour Girls' Toddler Spine Surge Runni"/>
    <n v="39.990001679999999"/>
    <n v="34.198098313835338"/>
    <n v="5"/>
    <n v="35.990001679999999"/>
    <n v="199.9500084"/>
    <n v="163.96000672"/>
    <s v="TRANSFER"/>
    <x v="2"/>
  </r>
  <r>
    <n v="53505"/>
    <d v="2017-02-20T00:00:00"/>
    <x v="3"/>
    <n v="4"/>
    <d v="2017-02-24T00:00:00"/>
    <n v="1"/>
    <s v="Standard Class"/>
    <s v="Other"/>
    <n v="24"/>
    <n v="3099"/>
    <n v="5"/>
    <s v="Golf"/>
    <s v="LATAM"/>
    <s v="Querétaro"/>
    <s v="Querétaro"/>
    <m/>
    <s v="Mexico"/>
    <s v="Central America"/>
    <n v="24"/>
    <x v="7"/>
    <n v="502"/>
    <s v="Nike Men's Dri-FIT Victory Golf Polo"/>
    <n v="50"/>
    <n v="43.678035218757444"/>
    <n v="5"/>
    <n v="50"/>
    <n v="250"/>
    <n v="200"/>
    <s v="TRANSFER"/>
    <x v="2"/>
  </r>
  <r>
    <n v="55636"/>
    <d v="2017-03-23T00:00:00"/>
    <x v="1"/>
    <n v="4"/>
    <d v="2017-03-29T00:00:00"/>
    <n v="0"/>
    <s v="Standard Class"/>
    <s v="Other"/>
    <n v="26"/>
    <n v="5011"/>
    <n v="5"/>
    <s v="Golf"/>
    <s v="LATAM"/>
    <s v="Santiago de Chile"/>
    <s v="Santiago Metropolitan Are"/>
    <m/>
    <s v="Chile"/>
    <s v="South America"/>
    <n v="26"/>
    <x v="9"/>
    <n v="565"/>
    <s v="adidas Youth Germany Black/Red Away Match Soc"/>
    <n v="70"/>
    <n v="62.759999940857142"/>
    <n v="5"/>
    <n v="70"/>
    <n v="350"/>
    <n v="280"/>
    <s v="TRANSFER"/>
    <x v="2"/>
  </r>
  <r>
    <n v="57128"/>
    <d v="2017-04-13T00:00:00"/>
    <x v="1"/>
    <n v="4"/>
    <d v="2017-04-19T00:00:00"/>
    <n v="0"/>
    <s v="Standard Class"/>
    <s v="Other"/>
    <n v="37"/>
    <n v="2643"/>
    <n v="6"/>
    <s v="Outdoors"/>
    <s v="LATAM"/>
    <s v="Tegucigalpa"/>
    <s v="Francisco Morazán"/>
    <m/>
    <s v="Honduras"/>
    <s v="Central America"/>
    <n v="37"/>
    <x v="3"/>
    <n v="818"/>
    <s v="Titleist Pro V1x Golf Balls"/>
    <n v="47.990001679999999"/>
    <n v="51.274287170714288"/>
    <n v="5"/>
    <n v="0"/>
    <n v="239.9500084"/>
    <n v="239.9500084"/>
    <s v="TRANSFER"/>
    <x v="2"/>
  </r>
  <r>
    <n v="8728"/>
    <d v="2015-08-05T00:00:00"/>
    <x v="4"/>
    <n v="4"/>
    <d v="2015-08-11T00:00:00"/>
    <n v="0"/>
    <s v="Standard Class"/>
    <s v="Other"/>
    <n v="40"/>
    <n v="9501"/>
    <n v="6"/>
    <s v="Outdoors"/>
    <s v="LATAM"/>
    <s v="Macapá"/>
    <s v="Amapá"/>
    <m/>
    <s v="Brazil"/>
    <s v="South America"/>
    <n v="40"/>
    <x v="8"/>
    <n v="897"/>
    <s v="Team Golf New England Patriots Putter Grip"/>
    <n v="24.989999770000001"/>
    <n v="31.600000078500003"/>
    <n v="5"/>
    <n v="2.5"/>
    <n v="124.94999885"/>
    <n v="122.44999885"/>
    <s v="TRANSFER"/>
    <x v="2"/>
  </r>
  <r>
    <n v="1105"/>
    <d v="2015-01-17T00:00:00"/>
    <x v="5"/>
    <n v="4"/>
    <d v="2015-01-22T00:00:00"/>
    <n v="1"/>
    <s v="Standard Class"/>
    <s v="Other"/>
    <n v="37"/>
    <n v="9760"/>
    <n v="6"/>
    <s v="Outdoors"/>
    <s v="LATAM"/>
    <s v="Portmore"/>
    <s v="Santa Catarina"/>
    <m/>
    <s v="Jamaica"/>
    <s v="Caribbean"/>
    <n v="37"/>
    <x v="3"/>
    <n v="818"/>
    <s v="Titleist Pro V1x Golf Balls"/>
    <n v="47.990001679999999"/>
    <n v="51.274287170714288"/>
    <n v="5"/>
    <n v="9.6000003809999992"/>
    <n v="239.9500084"/>
    <n v="230.350008019"/>
    <s v="TRANSFER"/>
    <x v="2"/>
  </r>
  <r>
    <n v="1797"/>
    <d v="2015-01-27T00:00:00"/>
    <x v="6"/>
    <n v="4"/>
    <d v="2015-02-02T00:00:00"/>
    <n v="0"/>
    <s v="Standard Class"/>
    <s v="Other"/>
    <n v="40"/>
    <n v="11793"/>
    <n v="6"/>
    <s v="Outdoors"/>
    <s v="LATAM"/>
    <s v="Tijuana"/>
    <s v="Baja California"/>
    <m/>
    <s v="Mexico"/>
    <s v="Central America"/>
    <n v="40"/>
    <x v="8"/>
    <n v="886"/>
    <s v="Team Golf San Francisco Giants Putter Grip"/>
    <n v="24.989999770000001"/>
    <n v="18.459749817000002"/>
    <n v="5"/>
    <n v="6.8699998860000004"/>
    <n v="124.94999885"/>
    <n v="118.079998964"/>
    <s v="TRANSFER"/>
    <x v="2"/>
  </r>
  <r>
    <n v="1634"/>
    <d v="2015-01-24T00:00:00"/>
    <x v="5"/>
    <n v="4"/>
    <d v="2015-01-29T00:00:00"/>
    <n v="1"/>
    <s v="Standard Class"/>
    <s v="Other"/>
    <n v="40"/>
    <n v="7273"/>
    <n v="6"/>
    <s v="Outdoors"/>
    <s v="LATAM"/>
    <s v="San Salvador"/>
    <s v="San Salvador"/>
    <m/>
    <s v="El Salvador"/>
    <s v="Central America"/>
    <n v="40"/>
    <x v="8"/>
    <n v="905"/>
    <s v="Team Golf Texas Longhorns Putter Grip"/>
    <n v="24.989999770000001"/>
    <n v="20.52742837007143"/>
    <n v="5"/>
    <n v="11.25"/>
    <n v="124.94999885"/>
    <n v="113.69999885"/>
    <s v="TRANSFER"/>
    <x v="2"/>
  </r>
  <r>
    <n v="53576"/>
    <d v="2017-02-21T00:00:00"/>
    <x v="6"/>
    <n v="4"/>
    <d v="2017-02-27T00:00:00"/>
    <n v="0"/>
    <s v="Standard Class"/>
    <s v="Other"/>
    <n v="41"/>
    <n v="5301"/>
    <n v="6"/>
    <s v="Outdoors"/>
    <s v="LATAM"/>
    <s v="Juárez"/>
    <s v="Chihuahua"/>
    <m/>
    <s v="Mexico"/>
    <s v="Central America"/>
    <n v="41"/>
    <x v="2"/>
    <n v="924"/>
    <s v="Glove It Urban Brick Golf Towel"/>
    <n v="15.989999770000001"/>
    <n v="16.143866608000003"/>
    <n v="5"/>
    <n v="8"/>
    <n v="79.94999885"/>
    <n v="71.94999885"/>
    <s v="TRANSFER"/>
    <x v="2"/>
  </r>
  <r>
    <n v="10113"/>
    <d v="2015-05-28T00:00:00"/>
    <x v="1"/>
    <n v="4"/>
    <d v="2015-06-03T00:00:00"/>
    <n v="0"/>
    <s v="Standard Class"/>
    <s v="Other"/>
    <n v="40"/>
    <n v="12119"/>
    <n v="6"/>
    <s v="Outdoors"/>
    <s v="LATAM"/>
    <s v="Indaial"/>
    <s v="Santa Catarina"/>
    <m/>
    <s v="Brazil"/>
    <s v="South America"/>
    <n v="40"/>
    <x v="8"/>
    <n v="893"/>
    <s v="Team Golf Pittsburgh Steelers Putter Grip"/>
    <n v="24.989999770000001"/>
    <n v="19.858499913833334"/>
    <n v="5"/>
    <n v="19.989999770000001"/>
    <n v="124.94999885"/>
    <n v="104.95999908"/>
    <s v="TRANSFER"/>
    <x v="2"/>
  </r>
  <r>
    <n v="6176"/>
    <d v="2015-01-04T00:00:00"/>
    <x v="0"/>
    <n v="4"/>
    <d v="2015-01-08T00:00:00"/>
    <n v="0"/>
    <s v="Standard Class"/>
    <s v="Other"/>
    <n v="17"/>
    <n v="3329"/>
    <n v="4"/>
    <s v="Apparel"/>
    <s v="LATAM"/>
    <s v="Saltillo"/>
    <s v="Coahuila"/>
    <m/>
    <s v="Mexico"/>
    <s v="Central America"/>
    <n v="17"/>
    <x v="5"/>
    <n v="365"/>
    <s v="Perfect Fitness Perfect Rip Deck"/>
    <n v="59.990001679999999"/>
    <n v="54.488929209402009"/>
    <n v="5"/>
    <n v="15"/>
    <n v="299.9500084"/>
    <n v="284.9500084"/>
    <s v="TRANSFER"/>
    <x v="2"/>
  </r>
  <r>
    <n v="60460"/>
    <d v="2017-01-06T00:00:00"/>
    <x v="2"/>
    <n v="4"/>
    <d v="2017-01-12T00:00:00"/>
    <n v="0"/>
    <s v="Standard Class"/>
    <s v="Other"/>
    <n v="17"/>
    <n v="9429"/>
    <n v="4"/>
    <s v="Apparel"/>
    <s v="LATAM"/>
    <s v="Camagüey"/>
    <s v="Camagüey"/>
    <m/>
    <s v="Cuba"/>
    <s v="Caribbean"/>
    <n v="17"/>
    <x v="5"/>
    <n v="365"/>
    <s v="Perfect Fitness Perfect Rip Deck"/>
    <n v="59.990001679999999"/>
    <n v="54.488929209402009"/>
    <n v="5"/>
    <n v="27"/>
    <n v="299.9500084"/>
    <n v="272.9500084"/>
    <s v="TRANSFER"/>
    <x v="2"/>
  </r>
  <r>
    <n v="580"/>
    <d v="2015-09-01T00:00:00"/>
    <x v="6"/>
    <n v="4"/>
    <d v="2015-09-07T00:00:00"/>
    <n v="0"/>
    <s v="Standard Class"/>
    <s v="Other"/>
    <n v="17"/>
    <n v="8677"/>
    <n v="4"/>
    <s v="Apparel"/>
    <s v="LATAM"/>
    <s v="Mejicanos"/>
    <s v="San Salvador"/>
    <m/>
    <s v="El Salvador"/>
    <s v="Central America"/>
    <n v="17"/>
    <x v="5"/>
    <n v="365"/>
    <s v="Perfect Fitness Perfect Rip Deck"/>
    <n v="59.990001679999999"/>
    <n v="54.488929209402009"/>
    <n v="5"/>
    <n v="30"/>
    <n v="299.9500084"/>
    <n v="269.9500084"/>
    <s v="TRANSFER"/>
    <x v="2"/>
  </r>
  <r>
    <n v="56244"/>
    <d v="2017-01-04T00:00:00"/>
    <x v="4"/>
    <n v="4"/>
    <d v="2017-01-10T00:00:00"/>
    <n v="0"/>
    <s v="Standard Class"/>
    <s v="Other"/>
    <n v="17"/>
    <n v="437"/>
    <n v="4"/>
    <s v="Apparel"/>
    <s v="LATAM"/>
    <s v="Guantánamo"/>
    <s v="Guantánamo"/>
    <m/>
    <s v="Cuba"/>
    <s v="Caribbean"/>
    <n v="17"/>
    <x v="5"/>
    <n v="365"/>
    <s v="Perfect Fitness Perfect Rip Deck"/>
    <n v="59.990001679999999"/>
    <n v="54.488929209402009"/>
    <n v="5"/>
    <n v="44.990001679999999"/>
    <n v="299.9500084"/>
    <n v="254.96000672"/>
    <s v="TRANSFER"/>
    <x v="2"/>
  </r>
  <r>
    <n v="6522"/>
    <d v="2015-06-04T00:00:00"/>
    <x v="1"/>
    <n v="4"/>
    <d v="2015-06-10T00:00:00"/>
    <n v="0"/>
    <s v="Standard Class"/>
    <s v="Other"/>
    <n v="17"/>
    <n v="2538"/>
    <n v="4"/>
    <s v="Apparel"/>
    <s v="LATAM"/>
    <s v="Cartago"/>
    <s v="Valle del Cauca"/>
    <m/>
    <s v="Colombia"/>
    <s v="South America"/>
    <n v="17"/>
    <x v="5"/>
    <n v="365"/>
    <s v="Perfect Fitness Perfect Rip Deck"/>
    <n v="59.990001679999999"/>
    <n v="54.488929209402009"/>
    <n v="5"/>
    <n v="53.990001679999999"/>
    <n v="299.9500084"/>
    <n v="245.96000672"/>
    <s v="TRANSFER"/>
    <x v="2"/>
  </r>
  <r>
    <n v="58298"/>
    <d v="2017-01-05T00:00:00"/>
    <x v="1"/>
    <n v="4"/>
    <d v="2017-01-11T00:00:00"/>
    <n v="0"/>
    <s v="Standard Class"/>
    <s v="Other"/>
    <n v="17"/>
    <n v="4280"/>
    <n v="4"/>
    <s v="Apparel"/>
    <s v="LATAM"/>
    <s v="Arequipa"/>
    <s v="Arequipa"/>
    <m/>
    <s v="Peru"/>
    <s v="South America"/>
    <n v="17"/>
    <x v="5"/>
    <n v="365"/>
    <s v="Perfect Fitness Perfect Rip Deck"/>
    <n v="59.990001679999999"/>
    <n v="54.488929209402009"/>
    <n v="5"/>
    <n v="74.989997860000003"/>
    <n v="299.9500084"/>
    <n v="224.96001053999998"/>
    <s v="TRANSFER"/>
    <x v="2"/>
  </r>
  <r>
    <n v="3625"/>
    <d v="2015-02-22T00:00:00"/>
    <x v="0"/>
    <n v="4"/>
    <d v="2015-02-26T00:00:00"/>
    <n v="0"/>
    <s v="Standard Class"/>
    <s v="Other"/>
    <n v="29"/>
    <n v="2813"/>
    <n v="5"/>
    <s v="Golf"/>
    <s v="LATAM"/>
    <s v="Atlixco"/>
    <s v="Puebla"/>
    <m/>
    <s v="Mexico"/>
    <s v="Central America"/>
    <n v="29"/>
    <x v="1"/>
    <n v="627"/>
    <s v="Under Armour Girls' Toddler Spine Surge Runni"/>
    <n v="39.990001679999999"/>
    <n v="34.198098313835338"/>
    <n v="5"/>
    <n v="6"/>
    <n v="199.9500084"/>
    <n v="193.9500084"/>
    <s v="TRANSFER"/>
    <x v="2"/>
  </r>
  <r>
    <n v="52321"/>
    <d v="2017-02-02T00:00:00"/>
    <x v="1"/>
    <n v="4"/>
    <d v="2017-02-08T00:00:00"/>
    <n v="0"/>
    <s v="Standard Class"/>
    <s v="Other"/>
    <n v="24"/>
    <n v="4249"/>
    <n v="5"/>
    <s v="Golf"/>
    <s v="LATAM"/>
    <s v="Santo Domingo"/>
    <s v="Santo Domingo"/>
    <m/>
    <s v="Dominican Republic"/>
    <s v="Caribbean"/>
    <n v="24"/>
    <x v="7"/>
    <n v="502"/>
    <s v="Nike Men's Dri-FIT Victory Golf Polo"/>
    <n v="50"/>
    <n v="43.678035218757444"/>
    <n v="5"/>
    <n v="10"/>
    <n v="250"/>
    <n v="240"/>
    <s v="TRANSFER"/>
    <x v="2"/>
  </r>
  <r>
    <n v="58896"/>
    <d v="2017-09-05T00:00:00"/>
    <x v="6"/>
    <n v="4"/>
    <d v="2017-09-11T00:00:00"/>
    <n v="0"/>
    <s v="Standard Class"/>
    <s v="Other"/>
    <n v="24"/>
    <n v="9697"/>
    <n v="5"/>
    <s v="Golf"/>
    <s v="LATAM"/>
    <s v="Santo Domingo"/>
    <s v="Santo Domingo"/>
    <m/>
    <s v="Dominican Republic"/>
    <s v="Caribbean"/>
    <n v="24"/>
    <x v="7"/>
    <n v="502"/>
    <s v="Nike Men's Dri-FIT Victory Golf Polo"/>
    <n v="50"/>
    <n v="43.678035218757444"/>
    <n v="5"/>
    <n v="25"/>
    <n v="250"/>
    <n v="225"/>
    <s v="TRANSFER"/>
    <x v="2"/>
  </r>
  <r>
    <n v="5919"/>
    <d v="2015-03-28T00:00:00"/>
    <x v="5"/>
    <n v="4"/>
    <d v="2015-04-02T00:00:00"/>
    <n v="0"/>
    <s v="Standard Class"/>
    <s v="Other"/>
    <n v="26"/>
    <n v="6306"/>
    <n v="5"/>
    <s v="Golf"/>
    <s v="LATAM"/>
    <s v="Rio Branco"/>
    <s v="Acre"/>
    <m/>
    <s v="Brazil"/>
    <s v="South America"/>
    <n v="26"/>
    <x v="9"/>
    <n v="565"/>
    <s v="adidas Youth Germany Black/Red Away Match Soc"/>
    <n v="70"/>
    <n v="62.759999940857142"/>
    <n v="5"/>
    <n v="35"/>
    <n v="350"/>
    <n v="315"/>
    <s v="TRANSFER"/>
    <x v="2"/>
  </r>
  <r>
    <n v="52772"/>
    <d v="2017-09-02T00:00:00"/>
    <x v="5"/>
    <n v="4"/>
    <d v="2017-09-07T00:00:00"/>
    <n v="0"/>
    <s v="Standard Class"/>
    <s v="Other"/>
    <n v="24"/>
    <n v="27"/>
    <n v="5"/>
    <s v="Golf"/>
    <s v="LATAM"/>
    <s v="Ayacucho"/>
    <s v="Ayacucho"/>
    <m/>
    <s v="Peru"/>
    <s v="South America"/>
    <n v="24"/>
    <x v="7"/>
    <n v="502"/>
    <s v="Nike Men's Dri-FIT Victory Golf Polo"/>
    <n v="50"/>
    <n v="43.678035218757444"/>
    <n v="5"/>
    <n v="30"/>
    <n v="250"/>
    <n v="220"/>
    <s v="TRANSFER"/>
    <x v="2"/>
  </r>
  <r>
    <n v="9063"/>
    <d v="2015-05-13T00:00:00"/>
    <x v="4"/>
    <n v="4"/>
    <d v="2015-05-19T00:00:00"/>
    <n v="0"/>
    <s v="Standard Class"/>
    <s v="Other"/>
    <n v="26"/>
    <n v="5274"/>
    <n v="5"/>
    <s v="Golf"/>
    <s v="LATAM"/>
    <s v="Mixco"/>
    <s v="Guatemala"/>
    <m/>
    <s v="Guatemala"/>
    <s v="Central America"/>
    <n v="26"/>
    <x v="9"/>
    <n v="564"/>
    <s v="Nike Men's Deutschland Weltmeister Winners Bl"/>
    <n v="30"/>
    <n v="45.158749390000004"/>
    <n v="5"/>
    <n v="27"/>
    <n v="150"/>
    <n v="123"/>
    <s v="TRANSFER"/>
    <x v="2"/>
  </r>
  <r>
    <n v="61419"/>
    <d v="2017-06-15T00:00:00"/>
    <x v="1"/>
    <n v="4"/>
    <d v="2017-06-21T00:00:00"/>
    <n v="0"/>
    <s v="Standard Class"/>
    <s v="Other"/>
    <n v="24"/>
    <n v="11273"/>
    <n v="5"/>
    <s v="Golf"/>
    <s v="LATAM"/>
    <s v="Vassouras"/>
    <s v="Rio de Janeiro"/>
    <m/>
    <s v="Brazil"/>
    <s v="South America"/>
    <n v="24"/>
    <x v="7"/>
    <n v="502"/>
    <s v="Nike Men's Dri-FIT Victory Golf Polo"/>
    <n v="50"/>
    <n v="43.678035218757444"/>
    <n v="5"/>
    <n v="50"/>
    <n v="250"/>
    <n v="200"/>
    <s v="TRANSFER"/>
    <x v="2"/>
  </r>
  <r>
    <n v="5919"/>
    <d v="2015-03-28T00:00:00"/>
    <x v="5"/>
    <n v="4"/>
    <d v="2015-04-02T00:00:00"/>
    <n v="0"/>
    <s v="Standard Class"/>
    <s v="Other"/>
    <n v="29"/>
    <n v="6306"/>
    <n v="5"/>
    <s v="Golf"/>
    <s v="LATAM"/>
    <s v="Rio Branco"/>
    <s v="Acre"/>
    <m/>
    <s v="Brazil"/>
    <s v="South America"/>
    <n v="29"/>
    <x v="1"/>
    <n v="627"/>
    <s v="Under Armour Girls' Toddler Spine Surge Runni"/>
    <n v="39.990001679999999"/>
    <n v="34.198098313835338"/>
    <n v="5"/>
    <n v="49.990001679999999"/>
    <n v="199.9500084"/>
    <n v="149.96000672"/>
    <s v="TRANSFER"/>
    <x v="2"/>
  </r>
  <r>
    <n v="906"/>
    <d v="2015-01-14T00:00:00"/>
    <x v="4"/>
    <n v="4"/>
    <d v="2015-01-20T00:00:00"/>
    <n v="0"/>
    <s v="Standard Class"/>
    <s v="Other"/>
    <n v="40"/>
    <n v="7141"/>
    <n v="6"/>
    <s v="Outdoors"/>
    <s v="LATAM"/>
    <s v="Santiago de Chile"/>
    <s v="Santiago Metropolitan Are"/>
    <m/>
    <s v="Chile"/>
    <s v="South America"/>
    <n v="40"/>
    <x v="8"/>
    <n v="886"/>
    <s v="Team Golf San Francisco Giants Putter Grip"/>
    <n v="24.989999770000001"/>
    <n v="18.459749817000002"/>
    <n v="2"/>
    <n v="8.5"/>
    <n v="49.979999540000001"/>
    <n v="41.479999540000001"/>
    <s v="TRANSFER"/>
    <x v="2"/>
  </r>
  <r>
    <n v="5479"/>
    <d v="2015-03-21T00:00:00"/>
    <x v="5"/>
    <n v="4"/>
    <d v="2015-03-26T00:00:00"/>
    <n v="1"/>
    <s v="Standard Class"/>
    <s v="Other"/>
    <n v="41"/>
    <n v="6172"/>
    <n v="6"/>
    <s v="Outdoors"/>
    <s v="LATAM"/>
    <s v="Nueva Gerona"/>
    <s v="Isle of Youth"/>
    <m/>
    <s v="Cuba"/>
    <s v="Caribbean"/>
    <n v="41"/>
    <x v="2"/>
    <n v="926"/>
    <s v="Glove It Imperial Golf Towel"/>
    <n v="15.989999770000001"/>
    <n v="12.230249713200003"/>
    <n v="2"/>
    <n v="5.7600002290000001"/>
    <n v="31.979999540000001"/>
    <n v="26.219999311000002"/>
    <s v="TRANSFER"/>
    <x v="2"/>
  </r>
  <r>
    <n v="51396"/>
    <d v="2017-01-20T00:00:00"/>
    <x v="2"/>
    <n v="4"/>
    <d v="2017-01-26T00:00:00"/>
    <n v="0"/>
    <s v="Standard Class"/>
    <s v="Other"/>
    <n v="37"/>
    <n v="2741"/>
    <n v="6"/>
    <s v="Outdoors"/>
    <s v="LATAM"/>
    <s v="Mexico City"/>
    <s v="Federal District"/>
    <m/>
    <s v="Mexico"/>
    <s v="Central America"/>
    <n v="37"/>
    <x v="3"/>
    <n v="828"/>
    <s v="Bridgestone e6 Straight Distance NFL San Dieg"/>
    <n v="31.989999770000001"/>
    <n v="24.284221986666665"/>
    <n v="2"/>
    <n v="12.80000019"/>
    <n v="63.979999540000001"/>
    <n v="51.179999350000003"/>
    <s v="TRANSFER"/>
    <x v="2"/>
  </r>
  <r>
    <n v="10116"/>
    <d v="2015-05-28T00:00:00"/>
    <x v="1"/>
    <n v="4"/>
    <d v="2015-06-03T00:00:00"/>
    <n v="0"/>
    <s v="Standard Class"/>
    <s v="Other"/>
    <n v="9"/>
    <n v="1180"/>
    <n v="3"/>
    <s v="Footwear"/>
    <s v="LATAM"/>
    <s v="Registro"/>
    <s v="São Paulo"/>
    <m/>
    <s v="Brazil"/>
    <s v="South America"/>
    <n v="9"/>
    <x v="0"/>
    <n v="191"/>
    <s v="Nike Men's Free 5.0+ Running Shoe"/>
    <n v="99.989997860000003"/>
    <n v="95.114003926871064"/>
    <n v="2"/>
    <n v="10"/>
    <n v="199.97999572000001"/>
    <n v="189.97999572000001"/>
    <s v="TRANSFER"/>
    <x v="2"/>
  </r>
  <r>
    <n v="1756"/>
    <d v="2015-01-26T00:00:00"/>
    <x v="3"/>
    <n v="4"/>
    <d v="2015-01-30T00:00:00"/>
    <n v="0"/>
    <s v="Standard Class"/>
    <s v="Other"/>
    <n v="9"/>
    <n v="6875"/>
    <n v="3"/>
    <s v="Footwear"/>
    <s v="LATAM"/>
    <s v="San Pedro Sula"/>
    <s v="Cortés"/>
    <m/>
    <s v="Honduras"/>
    <s v="Central America"/>
    <n v="9"/>
    <x v="0"/>
    <n v="191"/>
    <s v="Nike Men's Free 5.0+ Running Shoe"/>
    <n v="99.989997860000003"/>
    <n v="95.114003926871064"/>
    <n v="2"/>
    <n v="14"/>
    <n v="199.97999572000001"/>
    <n v="185.97999572000001"/>
    <s v="TRANSFER"/>
    <x v="2"/>
  </r>
  <r>
    <n v="10014"/>
    <d v="2015-05-27T00:00:00"/>
    <x v="4"/>
    <n v="4"/>
    <d v="2015-06-02T00:00:00"/>
    <n v="0"/>
    <s v="Standard Class"/>
    <s v="Other"/>
    <n v="9"/>
    <n v="10864"/>
    <n v="3"/>
    <s v="Footwear"/>
    <s v="LATAM"/>
    <s v="Presidente Dutra"/>
    <s v="Mara"/>
    <m/>
    <s v="Brazil"/>
    <s v="South America"/>
    <n v="9"/>
    <x v="0"/>
    <n v="191"/>
    <s v="Nike Men's Free 5.0+ Running Shoe"/>
    <n v="99.989997860000003"/>
    <n v="95.114003926871064"/>
    <n v="2"/>
    <n v="26"/>
    <n v="199.97999572000001"/>
    <n v="173.97999572000001"/>
    <s v="TRANSFER"/>
    <x v="2"/>
  </r>
  <r>
    <n v="1991"/>
    <d v="2015-01-30T00:00:00"/>
    <x v="2"/>
    <n v="4"/>
    <d v="2015-02-05T00:00:00"/>
    <n v="0"/>
    <s v="Standard Class"/>
    <s v="Other"/>
    <n v="9"/>
    <n v="242"/>
    <n v="3"/>
    <s v="Footwear"/>
    <s v="LATAM"/>
    <s v="Tegucigalpa"/>
    <s v="Francisco Morazán"/>
    <m/>
    <s v="Honduras"/>
    <s v="Central America"/>
    <n v="9"/>
    <x v="0"/>
    <n v="191"/>
    <s v="Nike Men's Free 5.0+ Running Shoe"/>
    <n v="99.989997860000003"/>
    <n v="95.114003926871064"/>
    <n v="2"/>
    <n v="32"/>
    <n v="199.97999572000001"/>
    <n v="167.97999572000001"/>
    <s v="TRANSFER"/>
    <x v="2"/>
  </r>
  <r>
    <n v="52533"/>
    <d v="2017-05-02T00:00:00"/>
    <x v="6"/>
    <n v="4"/>
    <d v="2017-05-08T00:00:00"/>
    <n v="0"/>
    <s v="Standard Class"/>
    <s v="Other"/>
    <n v="17"/>
    <n v="9002"/>
    <n v="4"/>
    <s v="Apparel"/>
    <s v="LATAM"/>
    <s v="Villa Canales"/>
    <s v="Guatemala"/>
    <m/>
    <s v="Guatemala"/>
    <s v="Central America"/>
    <n v="17"/>
    <x v="5"/>
    <n v="365"/>
    <s v="Perfect Fitness Perfect Rip Deck"/>
    <n v="59.990001679999999"/>
    <n v="54.488929209402009"/>
    <n v="2"/>
    <n v="14.399999619999999"/>
    <n v="119.98000336"/>
    <n v="105.58000374"/>
    <s v="TRANSFER"/>
    <x v="2"/>
  </r>
  <r>
    <n v="52533"/>
    <d v="2017-05-02T00:00:00"/>
    <x v="6"/>
    <n v="4"/>
    <d v="2017-05-08T00:00:00"/>
    <n v="0"/>
    <s v="Standard Class"/>
    <s v="Other"/>
    <n v="17"/>
    <n v="9002"/>
    <n v="4"/>
    <s v="Apparel"/>
    <s v="LATAM"/>
    <s v="Villa Canales"/>
    <s v="Guatemala"/>
    <m/>
    <s v="Guatemala"/>
    <s v="Central America"/>
    <n v="17"/>
    <x v="5"/>
    <n v="365"/>
    <s v="Perfect Fitness Perfect Rip Deck"/>
    <n v="59.990001679999999"/>
    <n v="54.488929209402009"/>
    <n v="2"/>
    <n v="15.600000380000001"/>
    <n v="119.98000336"/>
    <n v="104.38000298"/>
    <s v="TRANSFER"/>
    <x v="2"/>
  </r>
  <r>
    <n v="2332"/>
    <d v="2015-04-02T00:00:00"/>
    <x v="1"/>
    <n v="4"/>
    <d v="2015-04-08T00:00:00"/>
    <n v="0"/>
    <s v="Standard Class"/>
    <s v="Other"/>
    <n v="17"/>
    <n v="9145"/>
    <n v="4"/>
    <s v="Apparel"/>
    <s v="LATAM"/>
    <s v="Jiutepec"/>
    <s v="Morelos"/>
    <m/>
    <s v="Mexico"/>
    <s v="Central America"/>
    <n v="17"/>
    <x v="5"/>
    <n v="365"/>
    <s v="Perfect Fitness Perfect Rip Deck"/>
    <n v="59.990001679999999"/>
    <n v="54.488929209402009"/>
    <n v="2"/>
    <n v="15.600000380000001"/>
    <n v="119.98000336"/>
    <n v="104.38000298"/>
    <s v="TRANSFER"/>
    <x v="2"/>
  </r>
  <r>
    <n v="10276"/>
    <d v="2015-05-30T00:00:00"/>
    <x v="5"/>
    <n v="4"/>
    <d v="2015-06-04T00:00:00"/>
    <n v="0"/>
    <s v="Standard Class"/>
    <s v="Other"/>
    <n v="24"/>
    <n v="7887"/>
    <n v="5"/>
    <s v="Golf"/>
    <s v="LATAM"/>
    <s v="Brumado"/>
    <s v="Bahía"/>
    <m/>
    <s v="Brazil"/>
    <s v="South America"/>
    <n v="24"/>
    <x v="7"/>
    <n v="502"/>
    <s v="Nike Men's Dri-FIT Victory Golf Polo"/>
    <n v="50"/>
    <n v="43.678035218757444"/>
    <n v="2"/>
    <n v="1"/>
    <n v="100"/>
    <n v="99"/>
    <s v="TRANSFER"/>
    <x v="2"/>
  </r>
  <r>
    <n v="2911"/>
    <d v="2015-12-02T00:00:00"/>
    <x v="4"/>
    <n v="4"/>
    <d v="2015-12-08T00:00:00"/>
    <n v="0"/>
    <s v="Standard Class"/>
    <s v="Other"/>
    <n v="24"/>
    <n v="2817"/>
    <n v="5"/>
    <s v="Golf"/>
    <s v="LATAM"/>
    <s v="Teresópolis"/>
    <s v="Rio de Janeiro"/>
    <m/>
    <s v="Brazil"/>
    <s v="South America"/>
    <n v="24"/>
    <x v="7"/>
    <n v="502"/>
    <s v="Nike Men's Dri-FIT Victory Golf Polo"/>
    <n v="50"/>
    <n v="43.678035218757444"/>
    <n v="2"/>
    <n v="2"/>
    <n v="100"/>
    <n v="98"/>
    <s v="TRANSFER"/>
    <x v="2"/>
  </r>
  <r>
    <n v="53568"/>
    <d v="2017-02-20T00:00:00"/>
    <x v="3"/>
    <n v="4"/>
    <d v="2017-02-24T00:00:00"/>
    <n v="0"/>
    <s v="Standard Class"/>
    <s v="Other"/>
    <n v="29"/>
    <n v="2013"/>
    <n v="5"/>
    <s v="Golf"/>
    <s v="LATAM"/>
    <s v="Guarulhos"/>
    <s v="São Paulo"/>
    <m/>
    <s v="Brazil"/>
    <s v="South America"/>
    <n v="29"/>
    <x v="1"/>
    <n v="627"/>
    <s v="Under Armour Girls' Toddler Spine Surge Runni"/>
    <n v="39.990001679999999"/>
    <n v="34.198098313835338"/>
    <n v="2"/>
    <n v="4"/>
    <n v="79.980003359999998"/>
    <n v="75.980003359999998"/>
    <s v="TRANSFER"/>
    <x v="2"/>
  </r>
  <r>
    <n v="53568"/>
    <d v="2017-02-20T00:00:00"/>
    <x v="3"/>
    <n v="4"/>
    <d v="2017-02-24T00:00:00"/>
    <n v="0"/>
    <s v="Standard Class"/>
    <s v="Other"/>
    <n v="24"/>
    <n v="2013"/>
    <n v="5"/>
    <s v="Golf"/>
    <s v="LATAM"/>
    <s v="Guarulhos"/>
    <s v="São Paulo"/>
    <m/>
    <s v="Brazil"/>
    <s v="South America"/>
    <n v="24"/>
    <x v="7"/>
    <n v="502"/>
    <s v="Nike Men's Dri-FIT Victory Golf Polo"/>
    <n v="50"/>
    <n v="43.678035218757444"/>
    <n v="2"/>
    <n v="20"/>
    <n v="100"/>
    <n v="80"/>
    <s v="TRANSFER"/>
    <x v="2"/>
  </r>
  <r>
    <n v="6783"/>
    <d v="2015-10-04T00:00:00"/>
    <x v="0"/>
    <n v="2"/>
    <d v="2015-10-06T00:00:00"/>
    <n v="1"/>
    <s v="Second Class"/>
    <s v="Other"/>
    <n v="9"/>
    <n v="10759"/>
    <n v="3"/>
    <s v="Footwear"/>
    <s v="LATAM"/>
    <s v="Tegucigalpa"/>
    <s v="Francisco Morazán"/>
    <m/>
    <s v="Honduras"/>
    <s v="Central America"/>
    <n v="9"/>
    <x v="0"/>
    <n v="191"/>
    <s v="Nike Men's Free 5.0+ Running Shoe"/>
    <n v="99.989997860000003"/>
    <n v="95.114003926871064"/>
    <n v="5"/>
    <n v="25"/>
    <n v="499.94998930000003"/>
    <n v="474.94998930000003"/>
    <s v="CASH"/>
    <x v="0"/>
  </r>
  <r>
    <n v="4135"/>
    <d v="2015-02-03T00:00:00"/>
    <x v="6"/>
    <n v="2"/>
    <d v="2015-02-05T00:00:00"/>
    <n v="1"/>
    <s v="Second Class"/>
    <s v="Other"/>
    <n v="17"/>
    <n v="10041"/>
    <n v="4"/>
    <s v="Apparel"/>
    <s v="LATAM"/>
    <s v="Managua"/>
    <s v="Managua"/>
    <m/>
    <s v="Nicaragua"/>
    <s v="Central America"/>
    <n v="17"/>
    <x v="5"/>
    <n v="365"/>
    <s v="Perfect Fitness Perfect Rip Deck"/>
    <n v="59.990001679999999"/>
    <n v="54.488929209402009"/>
    <n v="5"/>
    <n v="3"/>
    <n v="299.9500084"/>
    <n v="296.9500084"/>
    <s v="CASH"/>
    <x v="0"/>
  </r>
  <r>
    <n v="4135"/>
    <d v="2015-02-03T00:00:00"/>
    <x v="6"/>
    <n v="2"/>
    <d v="2015-02-05T00:00:00"/>
    <n v="1"/>
    <s v="Second Class"/>
    <s v="Other"/>
    <n v="17"/>
    <n v="10041"/>
    <n v="4"/>
    <s v="Apparel"/>
    <s v="LATAM"/>
    <s v="Managua"/>
    <s v="Managua"/>
    <m/>
    <s v="Nicaragua"/>
    <s v="Central America"/>
    <n v="17"/>
    <x v="5"/>
    <n v="365"/>
    <s v="Perfect Fitness Perfect Rip Deck"/>
    <n v="59.990001679999999"/>
    <n v="54.488929209402009"/>
    <n v="5"/>
    <n v="6"/>
    <n v="299.9500084"/>
    <n v="293.9500084"/>
    <s v="CASH"/>
    <x v="0"/>
  </r>
  <r>
    <n v="56973"/>
    <d v="2017-11-04T00:00:00"/>
    <x v="5"/>
    <n v="2"/>
    <d v="2017-11-07T00:00:00"/>
    <n v="1"/>
    <s v="Second Class"/>
    <s v="Other"/>
    <n v="17"/>
    <n v="8541"/>
    <n v="4"/>
    <s v="Apparel"/>
    <s v="LATAM"/>
    <s v="Juazeiro"/>
    <s v="Bahía"/>
    <m/>
    <s v="Brazil"/>
    <s v="South America"/>
    <n v="17"/>
    <x v="5"/>
    <n v="365"/>
    <s v="Perfect Fitness Perfect Rip Deck"/>
    <n v="59.990001679999999"/>
    <n v="54.488929209402009"/>
    <n v="5"/>
    <n v="6"/>
    <n v="299.9500084"/>
    <n v="293.9500084"/>
    <s v="CASH"/>
    <x v="0"/>
  </r>
  <r>
    <n v="5895"/>
    <d v="2015-03-28T00:00:00"/>
    <x v="5"/>
    <n v="2"/>
    <d v="2015-03-31T00:00:00"/>
    <n v="1"/>
    <s v="Second Class"/>
    <s v="Other"/>
    <n v="17"/>
    <n v="8707"/>
    <n v="4"/>
    <s v="Apparel"/>
    <s v="LATAM"/>
    <s v="Petapa"/>
    <s v="Guatemala"/>
    <m/>
    <s v="Guatemala"/>
    <s v="Central America"/>
    <n v="17"/>
    <x v="5"/>
    <n v="365"/>
    <s v="Perfect Fitness Perfect Rip Deck"/>
    <n v="59.990001679999999"/>
    <n v="54.488929209402009"/>
    <n v="5"/>
    <n v="16.5"/>
    <n v="299.9500084"/>
    <n v="283.4500084"/>
    <s v="CASH"/>
    <x v="0"/>
  </r>
  <r>
    <n v="56357"/>
    <d v="2017-02-04T00:00:00"/>
    <x v="5"/>
    <n v="2"/>
    <d v="2017-02-07T00:00:00"/>
    <n v="1"/>
    <s v="Second Class"/>
    <s v="Other"/>
    <n v="17"/>
    <n v="6268"/>
    <n v="4"/>
    <s v="Apparel"/>
    <s v="LATAM"/>
    <s v="São Bernardo do Campo"/>
    <s v="São Paulo"/>
    <m/>
    <s v="Brazil"/>
    <s v="South America"/>
    <n v="17"/>
    <x v="5"/>
    <n v="365"/>
    <s v="Perfect Fitness Perfect Rip Deck"/>
    <n v="59.990001679999999"/>
    <n v="54.488929209402009"/>
    <n v="5"/>
    <n v="16.5"/>
    <n v="299.9500084"/>
    <n v="283.4500084"/>
    <s v="CASH"/>
    <x v="0"/>
  </r>
  <r>
    <n v="6326"/>
    <d v="2015-03-04T00:00:00"/>
    <x v="4"/>
    <n v="2"/>
    <d v="2015-03-06T00:00:00"/>
    <n v="0"/>
    <s v="Second Class"/>
    <s v="Other"/>
    <n v="17"/>
    <n v="6636"/>
    <n v="4"/>
    <s v="Apparel"/>
    <s v="LATAM"/>
    <s v="San Martín"/>
    <s v="Cuscatlán"/>
    <m/>
    <s v="El Salvador"/>
    <s v="Central America"/>
    <n v="17"/>
    <x v="5"/>
    <n v="365"/>
    <s v="Perfect Fitness Perfect Rip Deck"/>
    <n v="59.990001679999999"/>
    <n v="54.488929209402009"/>
    <n v="5"/>
    <n v="38.990001679999999"/>
    <n v="299.9500084"/>
    <n v="260.96000672000002"/>
    <s v="CASH"/>
    <x v="0"/>
  </r>
  <r>
    <n v="3975"/>
    <d v="2015-02-28T00:00:00"/>
    <x v="5"/>
    <n v="2"/>
    <d v="2015-03-03T00:00:00"/>
    <n v="1"/>
    <s v="Second Class"/>
    <s v="Other"/>
    <n v="17"/>
    <n v="7468"/>
    <n v="4"/>
    <s v="Apparel"/>
    <s v="LATAM"/>
    <s v="San Salvador"/>
    <s v="San Salvador"/>
    <m/>
    <s v="El Salvador"/>
    <s v="Central America"/>
    <n v="17"/>
    <x v="5"/>
    <n v="365"/>
    <s v="Perfect Fitness Perfect Rip Deck"/>
    <n v="59.990001679999999"/>
    <n v="54.488929209402009"/>
    <n v="5"/>
    <n v="44.990001679999999"/>
    <n v="299.9500084"/>
    <n v="254.96000672"/>
    <s v="CASH"/>
    <x v="0"/>
  </r>
  <r>
    <n v="8163"/>
    <d v="2015-04-30T00:00:00"/>
    <x v="1"/>
    <n v="2"/>
    <d v="2015-05-04T00:00:00"/>
    <n v="1"/>
    <s v="Second Class"/>
    <s v="Other"/>
    <n v="17"/>
    <n v="10588"/>
    <n v="4"/>
    <s v="Apparel"/>
    <s v="LATAM"/>
    <s v="Lima"/>
    <s v="Lima (city)"/>
    <m/>
    <s v="Peru"/>
    <s v="South America"/>
    <n v="17"/>
    <x v="5"/>
    <n v="365"/>
    <s v="Perfect Fitness Perfect Rip Deck"/>
    <n v="59.990001679999999"/>
    <n v="54.488929209402009"/>
    <n v="5"/>
    <n v="44.990001679999999"/>
    <n v="299.9500084"/>
    <n v="254.96000672"/>
    <s v="CASH"/>
    <x v="0"/>
  </r>
  <r>
    <n v="53413"/>
    <d v="2017-02-18T00:00:00"/>
    <x v="5"/>
    <n v="2"/>
    <d v="2017-02-21T00:00:00"/>
    <n v="1"/>
    <s v="Second Class"/>
    <s v="Other"/>
    <n v="17"/>
    <n v="376"/>
    <n v="4"/>
    <s v="Apparel"/>
    <s v="LATAM"/>
    <s v="Dos Quebradas"/>
    <s v="Risaralda"/>
    <m/>
    <s v="Colombia"/>
    <s v="South America"/>
    <n v="17"/>
    <x v="5"/>
    <n v="365"/>
    <s v="Perfect Fitness Perfect Rip Deck"/>
    <n v="59.990001679999999"/>
    <n v="54.488929209402009"/>
    <n v="5"/>
    <n v="53.990001679999999"/>
    <n v="299.9500084"/>
    <n v="245.96000672"/>
    <s v="CASH"/>
    <x v="0"/>
  </r>
  <r>
    <n v="53202"/>
    <d v="2017-02-15T00:00:00"/>
    <x v="4"/>
    <n v="2"/>
    <d v="2017-02-17T00:00:00"/>
    <n v="1"/>
    <s v="Second Class"/>
    <s v="Other"/>
    <n v="17"/>
    <n v="5007"/>
    <n v="4"/>
    <s v="Apparel"/>
    <s v="LATAM"/>
    <s v="Irapuato"/>
    <s v="Guanajuato"/>
    <m/>
    <s v="Mexico"/>
    <s v="Central America"/>
    <n v="17"/>
    <x v="5"/>
    <n v="365"/>
    <s v="Perfect Fitness Perfect Rip Deck"/>
    <n v="59.990001679999999"/>
    <n v="54.488929209402009"/>
    <n v="5"/>
    <n v="74.989997860000003"/>
    <n v="299.9500084"/>
    <n v="224.96001053999998"/>
    <s v="CASH"/>
    <x v="0"/>
  </r>
  <r>
    <n v="3987"/>
    <d v="2015-02-28T00:00:00"/>
    <x v="5"/>
    <n v="2"/>
    <d v="2015-03-03T00:00:00"/>
    <n v="1"/>
    <s v="Second Class"/>
    <s v="Other"/>
    <n v="24"/>
    <n v="6280"/>
    <n v="5"/>
    <s v="Golf"/>
    <s v="LATAM"/>
    <s v="Santo Domingo"/>
    <s v="Santo Domingo"/>
    <m/>
    <s v="Dominican Republic"/>
    <s v="Caribbean"/>
    <n v="24"/>
    <x v="7"/>
    <n v="502"/>
    <s v="Nike Men's Dri-FIT Victory Golf Polo"/>
    <n v="50"/>
    <n v="43.678035218757444"/>
    <n v="5"/>
    <n v="5"/>
    <n v="250"/>
    <n v="245"/>
    <s v="CASH"/>
    <x v="0"/>
  </r>
  <r>
    <n v="8578"/>
    <d v="2015-06-05T00:00:00"/>
    <x v="2"/>
    <n v="2"/>
    <d v="2015-06-09T00:00:00"/>
    <n v="1"/>
    <s v="Second Class"/>
    <s v="Other"/>
    <n v="29"/>
    <n v="1989"/>
    <n v="5"/>
    <s v="Golf"/>
    <s v="LATAM"/>
    <s v="Ocotlán"/>
    <s v="Jalisco"/>
    <m/>
    <s v="Mexico"/>
    <s v="Central America"/>
    <n v="29"/>
    <x v="1"/>
    <n v="627"/>
    <s v="Under Armour Girls' Toddler Spine Surge Runni"/>
    <n v="39.990001679999999"/>
    <n v="34.198098313835338"/>
    <n v="5"/>
    <n v="4"/>
    <n v="199.9500084"/>
    <n v="195.9500084"/>
    <s v="CASH"/>
    <x v="1"/>
  </r>
  <r>
    <n v="55906"/>
    <d v="2017-03-27T00:00:00"/>
    <x v="3"/>
    <n v="2"/>
    <d v="2017-03-29T00:00:00"/>
    <n v="0"/>
    <s v="Second Class"/>
    <s v="Other"/>
    <n v="24"/>
    <n v="633"/>
    <n v="5"/>
    <s v="Golf"/>
    <s v="LATAM"/>
    <s v="Mexico City"/>
    <s v="Federal District"/>
    <m/>
    <s v="Mexico"/>
    <s v="Central America"/>
    <n v="24"/>
    <x v="7"/>
    <n v="502"/>
    <s v="Nike Men's Dri-FIT Victory Golf Polo"/>
    <n v="50"/>
    <n v="43.678035218757444"/>
    <n v="5"/>
    <n v="7.5"/>
    <n v="250"/>
    <n v="242.5"/>
    <s v="CASH"/>
    <x v="0"/>
  </r>
  <r>
    <n v="10164"/>
    <d v="2015-05-29T00:00:00"/>
    <x v="2"/>
    <n v="2"/>
    <d v="2015-06-02T00:00:00"/>
    <n v="1"/>
    <s v="Second Class"/>
    <s v="Other"/>
    <n v="24"/>
    <n v="146"/>
    <n v="5"/>
    <s v="Golf"/>
    <s v="LATAM"/>
    <s v="Presidente Dutra"/>
    <s v="Mara"/>
    <m/>
    <s v="Brazil"/>
    <s v="South America"/>
    <n v="24"/>
    <x v="7"/>
    <n v="502"/>
    <s v="Nike Men's Dri-FIT Victory Golf Polo"/>
    <n v="50"/>
    <n v="43.678035218757444"/>
    <n v="5"/>
    <n v="12.5"/>
    <n v="250"/>
    <n v="237.5"/>
    <s v="CASH"/>
    <x v="0"/>
  </r>
  <r>
    <n v="58239"/>
    <d v="2017-04-30T00:00:00"/>
    <x v="0"/>
    <n v="2"/>
    <d v="2017-05-02T00:00:00"/>
    <n v="1"/>
    <s v="Second Class"/>
    <s v="Other"/>
    <n v="29"/>
    <n v="10166"/>
    <n v="5"/>
    <s v="Golf"/>
    <s v="LATAM"/>
    <s v="Santo Domingo"/>
    <s v="Santo Domingo"/>
    <m/>
    <s v="Dominican Republic"/>
    <s v="Caribbean"/>
    <n v="29"/>
    <x v="1"/>
    <n v="627"/>
    <s v="Under Armour Girls' Toddler Spine Surge Runni"/>
    <n v="39.990001679999999"/>
    <n v="34.198098313835338"/>
    <n v="5"/>
    <n v="11"/>
    <n v="199.9500084"/>
    <n v="188.9500084"/>
    <s v="CASH"/>
    <x v="1"/>
  </r>
  <r>
    <n v="3975"/>
    <d v="2015-02-28T00:00:00"/>
    <x v="5"/>
    <n v="2"/>
    <d v="2015-03-03T00:00:00"/>
    <n v="1"/>
    <s v="Second Class"/>
    <s v="Other"/>
    <n v="29"/>
    <n v="7468"/>
    <n v="5"/>
    <s v="Golf"/>
    <s v="LATAM"/>
    <s v="San Salvador"/>
    <s v="San Salvador"/>
    <m/>
    <s v="El Salvador"/>
    <s v="Central America"/>
    <n v="29"/>
    <x v="1"/>
    <n v="627"/>
    <s v="Under Armour Girls' Toddler Spine Surge Runni"/>
    <n v="39.990001679999999"/>
    <n v="34.198098313835338"/>
    <n v="5"/>
    <n v="18"/>
    <n v="199.9500084"/>
    <n v="181.9500084"/>
    <s v="CASH"/>
    <x v="1"/>
  </r>
  <r>
    <n v="54128"/>
    <d v="2017-01-03T00:00:00"/>
    <x v="6"/>
    <n v="2"/>
    <d v="2017-01-05T00:00:00"/>
    <n v="1"/>
    <s v="Second Class"/>
    <s v="Other"/>
    <n v="24"/>
    <n v="8986"/>
    <n v="5"/>
    <s v="Golf"/>
    <s v="LATAM"/>
    <s v="Mauá"/>
    <s v="São Paulo"/>
    <m/>
    <s v="Brazil"/>
    <s v="South America"/>
    <n v="24"/>
    <x v="7"/>
    <n v="502"/>
    <s v="Nike Men's Dri-FIT Victory Golf Polo"/>
    <n v="50"/>
    <n v="43.678035218757444"/>
    <n v="5"/>
    <n v="30"/>
    <n v="250"/>
    <n v="220"/>
    <s v="CASH"/>
    <x v="0"/>
  </r>
  <r>
    <n v="54128"/>
    <d v="2017-01-03T00:00:00"/>
    <x v="6"/>
    <n v="2"/>
    <d v="2017-01-05T00:00:00"/>
    <n v="1"/>
    <s v="Second Class"/>
    <s v="Other"/>
    <n v="24"/>
    <n v="8986"/>
    <n v="5"/>
    <s v="Golf"/>
    <s v="LATAM"/>
    <s v="Mauá"/>
    <s v="São Paulo"/>
    <m/>
    <s v="Brazil"/>
    <s v="South America"/>
    <n v="24"/>
    <x v="7"/>
    <n v="502"/>
    <s v="Nike Men's Dri-FIT Victory Golf Polo"/>
    <n v="50"/>
    <n v="43.678035218757444"/>
    <n v="5"/>
    <n v="32.5"/>
    <n v="250"/>
    <n v="217.5"/>
    <s v="CASH"/>
    <x v="0"/>
  </r>
  <r>
    <n v="5042"/>
    <d v="2015-03-15T00:00:00"/>
    <x v="0"/>
    <n v="2"/>
    <d v="2015-03-17T00:00:00"/>
    <n v="1"/>
    <s v="Second Class"/>
    <s v="Other"/>
    <n v="24"/>
    <n v="2339"/>
    <n v="5"/>
    <s v="Golf"/>
    <s v="LATAM"/>
    <s v="São Paulo"/>
    <s v="São Paulo"/>
    <m/>
    <s v="Brazil"/>
    <s v="South America"/>
    <n v="24"/>
    <x v="7"/>
    <n v="502"/>
    <s v="Nike Men's Dri-FIT Victory Golf Polo"/>
    <n v="50"/>
    <n v="43.678035218757444"/>
    <n v="5"/>
    <n v="32.5"/>
    <n v="250"/>
    <n v="217.5"/>
    <s v="CASH"/>
    <x v="0"/>
  </r>
  <r>
    <n v="51298"/>
    <d v="2017-01-18T00:00:00"/>
    <x v="4"/>
    <n v="2"/>
    <d v="2017-01-20T00:00:00"/>
    <n v="1"/>
    <s v="Second Class"/>
    <s v="Other"/>
    <n v="24"/>
    <n v="9272"/>
    <n v="5"/>
    <s v="Golf"/>
    <s v="LATAM"/>
    <s v="São Paulo"/>
    <s v="São Paulo"/>
    <m/>
    <s v="Brazil"/>
    <s v="South America"/>
    <n v="24"/>
    <x v="7"/>
    <n v="502"/>
    <s v="Nike Men's Dri-FIT Victory Golf Polo"/>
    <n v="50"/>
    <n v="43.678035218757444"/>
    <n v="5"/>
    <n v="45"/>
    <n v="250"/>
    <n v="205"/>
    <s v="CASH"/>
    <x v="0"/>
  </r>
  <r>
    <n v="56317"/>
    <d v="2017-02-04T00:00:00"/>
    <x v="5"/>
    <n v="2"/>
    <d v="2017-02-07T00:00:00"/>
    <n v="1"/>
    <s v="Second Class"/>
    <s v="Other"/>
    <n v="9"/>
    <n v="9918"/>
    <n v="3"/>
    <s v="Footwear"/>
    <s v="LATAM"/>
    <s v="Carrefour"/>
    <s v="West"/>
    <m/>
    <s v="Haiti"/>
    <s v="Caribbean"/>
    <n v="9"/>
    <x v="0"/>
    <n v="191"/>
    <s v="Nike Men's Free 5.0+ Running Shoe"/>
    <n v="99.989997860000003"/>
    <n v="95.114003926871064"/>
    <n v="1"/>
    <n v="3"/>
    <n v="99.989997860000003"/>
    <n v="96.989997860000003"/>
    <s v="DEBIT"/>
    <x v="2"/>
  </r>
  <r>
    <n v="52407"/>
    <d v="2017-04-02T00:00:00"/>
    <x v="0"/>
    <n v="2"/>
    <d v="2017-04-04T00:00:00"/>
    <n v="1"/>
    <s v="Second Class"/>
    <s v="Other"/>
    <n v="9"/>
    <n v="6517"/>
    <n v="3"/>
    <s v="Footwear"/>
    <s v="LATAM"/>
    <s v="Chihuahua"/>
    <s v="Chihuahua"/>
    <m/>
    <s v="Mexico"/>
    <s v="Central America"/>
    <n v="9"/>
    <x v="0"/>
    <n v="191"/>
    <s v="Nike Men's Free 5.0+ Running Shoe"/>
    <n v="99.989997860000003"/>
    <n v="95.114003926871064"/>
    <n v="1"/>
    <n v="3"/>
    <n v="99.989997860000003"/>
    <n v="96.989997860000003"/>
    <s v="DEBIT"/>
    <x v="2"/>
  </r>
  <r>
    <n v="8455"/>
    <d v="2015-04-05T00:00:00"/>
    <x v="0"/>
    <n v="2"/>
    <d v="2015-04-07T00:00:00"/>
    <n v="1"/>
    <s v="Second Class"/>
    <s v="Other"/>
    <n v="9"/>
    <n v="468"/>
    <n v="3"/>
    <s v="Footwear"/>
    <s v="LATAM"/>
    <s v="Santo Domingo"/>
    <s v="Santo Domingo"/>
    <m/>
    <s v="Dominican Republic"/>
    <s v="Caribbean"/>
    <n v="9"/>
    <x v="0"/>
    <n v="191"/>
    <s v="Nike Men's Free 5.0+ Running Shoe"/>
    <n v="99.989997860000003"/>
    <n v="95.114003926871064"/>
    <n v="1"/>
    <n v="4"/>
    <n v="99.989997860000003"/>
    <n v="95.989997860000003"/>
    <s v="DEBIT"/>
    <x v="2"/>
  </r>
  <r>
    <n v="8455"/>
    <d v="2015-04-05T00:00:00"/>
    <x v="0"/>
    <n v="2"/>
    <d v="2015-04-07T00:00:00"/>
    <n v="1"/>
    <s v="Second Class"/>
    <s v="Other"/>
    <n v="9"/>
    <n v="468"/>
    <n v="3"/>
    <s v="Footwear"/>
    <s v="LATAM"/>
    <s v="Santo Domingo"/>
    <s v="Santo Domingo"/>
    <m/>
    <s v="Dominican Republic"/>
    <s v="Caribbean"/>
    <n v="9"/>
    <x v="0"/>
    <n v="191"/>
    <s v="Nike Men's Free 5.0+ Running Shoe"/>
    <n v="99.989997860000003"/>
    <n v="95.114003926871064"/>
    <n v="1"/>
    <n v="5"/>
    <n v="99.989997860000003"/>
    <n v="94.989997860000003"/>
    <s v="DEBIT"/>
    <x v="2"/>
  </r>
  <r>
    <n v="10253"/>
    <d v="2015-05-30T00:00:00"/>
    <x v="5"/>
    <n v="2"/>
    <d v="2015-06-02T00:00:00"/>
    <n v="1"/>
    <s v="Second Class"/>
    <s v="Other"/>
    <n v="9"/>
    <n v="8398"/>
    <n v="3"/>
    <s v="Footwear"/>
    <s v="LATAM"/>
    <s v="Pirapora"/>
    <s v="Minas Gerais"/>
    <m/>
    <s v="Brazil"/>
    <s v="South America"/>
    <n v="9"/>
    <x v="0"/>
    <n v="191"/>
    <s v="Nike Men's Free 5.0+ Running Shoe"/>
    <n v="99.989997860000003"/>
    <n v="95.114003926871064"/>
    <n v="1"/>
    <n v="5"/>
    <n v="99.989997860000003"/>
    <n v="94.989997860000003"/>
    <s v="DEBIT"/>
    <x v="2"/>
  </r>
  <r>
    <n v="53816"/>
    <d v="2017-02-24T00:00:00"/>
    <x v="2"/>
    <n v="2"/>
    <d v="2017-02-28T00:00:00"/>
    <n v="0"/>
    <s v="Second Class"/>
    <s v="Other"/>
    <n v="9"/>
    <n v="8360"/>
    <n v="3"/>
    <s v="Footwear"/>
    <s v="LATAM"/>
    <s v="Tartagal"/>
    <s v="Salta"/>
    <m/>
    <s v="Argentina"/>
    <s v="South America"/>
    <n v="9"/>
    <x v="0"/>
    <n v="191"/>
    <s v="Nike Men's Free 5.0+ Running Shoe"/>
    <n v="99.989997860000003"/>
    <n v="95.114003926871064"/>
    <n v="1"/>
    <n v="9"/>
    <n v="99.989997860000003"/>
    <n v="90.989997860000003"/>
    <s v="DEBIT"/>
    <x v="2"/>
  </r>
  <r>
    <n v="1077"/>
    <d v="2015-01-16T00:00:00"/>
    <x v="2"/>
    <n v="2"/>
    <d v="2015-01-20T00:00:00"/>
    <n v="1"/>
    <s v="Second Class"/>
    <s v="Other"/>
    <n v="9"/>
    <n v="8103"/>
    <n v="3"/>
    <s v="Footwear"/>
    <s v="LATAM"/>
    <s v="Quetzaltenango"/>
    <s v="Quetzaltenango"/>
    <m/>
    <s v="Guatemala"/>
    <s v="Central America"/>
    <n v="9"/>
    <x v="0"/>
    <n v="191"/>
    <s v="Nike Men's Free 5.0+ Running Shoe"/>
    <n v="99.989997860000003"/>
    <n v="95.114003926871064"/>
    <n v="1"/>
    <n v="10"/>
    <n v="99.989997860000003"/>
    <n v="89.989997860000003"/>
    <s v="DEBIT"/>
    <x v="2"/>
  </r>
  <r>
    <n v="56037"/>
    <d v="2017-03-28T00:00:00"/>
    <x v="6"/>
    <n v="2"/>
    <d v="2017-03-30T00:00:00"/>
    <n v="1"/>
    <s v="Second Class"/>
    <s v="Other"/>
    <n v="9"/>
    <n v="3125"/>
    <n v="3"/>
    <s v="Footwear"/>
    <s v="LATAM"/>
    <s v="Panama City"/>
    <s v="Panama"/>
    <m/>
    <s v="Panama"/>
    <s v="Central America"/>
    <n v="9"/>
    <x v="0"/>
    <n v="191"/>
    <s v="Nike Men's Free 5.0+ Running Shoe"/>
    <n v="99.989997860000003"/>
    <n v="95.114003926871064"/>
    <n v="1"/>
    <n v="18"/>
    <n v="99.989997860000003"/>
    <n v="81.989997860000003"/>
    <s v="DEBIT"/>
    <x v="2"/>
  </r>
  <r>
    <n v="8455"/>
    <d v="2015-04-05T00:00:00"/>
    <x v="0"/>
    <n v="2"/>
    <d v="2015-04-07T00:00:00"/>
    <n v="1"/>
    <s v="Second Class"/>
    <s v="Other"/>
    <n v="17"/>
    <n v="468"/>
    <n v="4"/>
    <s v="Apparel"/>
    <s v="LATAM"/>
    <s v="Santo Domingo"/>
    <s v="Santo Domingo"/>
    <m/>
    <s v="Dominican Republic"/>
    <s v="Caribbean"/>
    <n v="17"/>
    <x v="5"/>
    <n v="365"/>
    <s v="Perfect Fitness Perfect Rip Deck"/>
    <n v="59.990001679999999"/>
    <n v="54.488929209402009"/>
    <n v="1"/>
    <n v="0"/>
    <n v="59.990001679999999"/>
    <n v="59.990001679999999"/>
    <s v="DEBIT"/>
    <x v="2"/>
  </r>
  <r>
    <n v="7884"/>
    <d v="2015-04-26T00:00:00"/>
    <x v="0"/>
    <n v="2"/>
    <d v="2015-04-28T00:00:00"/>
    <n v="1"/>
    <s v="Second Class"/>
    <s v="Other"/>
    <n v="17"/>
    <n v="4899"/>
    <n v="4"/>
    <s v="Apparel"/>
    <s v="LATAM"/>
    <s v="Ilopango"/>
    <s v="San Salvador"/>
    <m/>
    <s v="El Salvador"/>
    <s v="Central America"/>
    <n v="17"/>
    <x v="5"/>
    <n v="365"/>
    <s v="Perfect Fitness Perfect Rip Deck"/>
    <n v="59.990001679999999"/>
    <n v="54.488929209402009"/>
    <n v="1"/>
    <n v="0"/>
    <n v="59.990001679999999"/>
    <n v="59.990001679999999"/>
    <s v="DEBIT"/>
    <x v="2"/>
  </r>
  <r>
    <n v="2887"/>
    <d v="2015-12-02T00:00:00"/>
    <x v="4"/>
    <n v="4"/>
    <d v="2015-12-08T00:00:00"/>
    <n v="0"/>
    <s v="Standard Class"/>
    <s v="Other"/>
    <n v="3"/>
    <n v="10632"/>
    <n v="2"/>
    <s v="Fitness"/>
    <s v="LATAM"/>
    <s v="San Miguelito"/>
    <s v="Panama"/>
    <m/>
    <s v="Panama"/>
    <s v="Central America"/>
    <n v="3"/>
    <x v="15"/>
    <n v="44"/>
    <s v="adidas Men's F10 Messi TRX FG Soccer Cleat"/>
    <n v="59.990001679999999"/>
    <n v="57.194418487916671"/>
    <n v="4"/>
    <n v="31.190000529999999"/>
    <n v="239.96000672"/>
    <n v="208.77000619"/>
    <s v="TRANSFER"/>
    <x v="2"/>
  </r>
  <r>
    <n v="1186"/>
    <d v="2015-01-18T00:00:00"/>
    <x v="0"/>
    <n v="4"/>
    <d v="2015-01-22T00:00:00"/>
    <n v="0"/>
    <s v="Standard Class"/>
    <s v="Other"/>
    <n v="9"/>
    <n v="11947"/>
    <n v="3"/>
    <s v="Footwear"/>
    <s v="LATAM"/>
    <s v="Tepic"/>
    <s v="Nayarit"/>
    <m/>
    <s v="Mexico"/>
    <s v="Central America"/>
    <n v="9"/>
    <x v="0"/>
    <n v="191"/>
    <s v="Nike Men's Free 5.0+ Running Shoe"/>
    <n v="99.989997860000003"/>
    <n v="95.114003926871064"/>
    <n v="4"/>
    <n v="4"/>
    <n v="399.95999144000001"/>
    <n v="395.95999144000001"/>
    <s v="TRANSFER"/>
    <x v="2"/>
  </r>
  <r>
    <n v="8488"/>
    <d v="2015-04-05T00:00:00"/>
    <x v="0"/>
    <n v="4"/>
    <d v="2015-04-09T00:00:00"/>
    <n v="0"/>
    <s v="Standard Class"/>
    <s v="Other"/>
    <n v="9"/>
    <n v="9154"/>
    <n v="3"/>
    <s v="Footwear"/>
    <s v="LATAM"/>
    <s v="Posadas"/>
    <s v="Misiones"/>
    <m/>
    <s v="Argentina"/>
    <s v="South America"/>
    <n v="9"/>
    <x v="0"/>
    <n v="191"/>
    <s v="Nike Men's Free 5.0+ Running Shoe"/>
    <n v="99.989997860000003"/>
    <n v="95.114003926871064"/>
    <n v="4"/>
    <n v="63.990001679999999"/>
    <n v="399.95999144000001"/>
    <n v="335.96998976000003"/>
    <s v="TRANSFER"/>
    <x v="2"/>
  </r>
  <r>
    <n v="55000"/>
    <d v="2017-03-13T00:00:00"/>
    <x v="3"/>
    <n v="4"/>
    <d v="2017-03-17T00:00:00"/>
    <n v="0"/>
    <s v="Standard Class"/>
    <s v="Other"/>
    <n v="9"/>
    <n v="9897"/>
    <n v="3"/>
    <s v="Footwear"/>
    <s v="LATAM"/>
    <s v="Culiacán"/>
    <s v="Sinaloa"/>
    <m/>
    <s v="Mexico"/>
    <s v="Central America"/>
    <n v="9"/>
    <x v="0"/>
    <n v="191"/>
    <s v="Nike Men's Free 5.0+ Running Shoe"/>
    <n v="99.989997860000003"/>
    <n v="95.114003926871064"/>
    <n v="4"/>
    <n v="79.989997860000003"/>
    <n v="399.95999144000001"/>
    <n v="319.96999357999999"/>
    <s v="TRANSFER"/>
    <x v="2"/>
  </r>
  <r>
    <n v="55201"/>
    <d v="2017-03-16T00:00:00"/>
    <x v="1"/>
    <n v="4"/>
    <d v="2017-03-22T00:00:00"/>
    <n v="0"/>
    <s v="Standard Class"/>
    <s v="Other"/>
    <n v="17"/>
    <n v="11198"/>
    <n v="4"/>
    <s v="Apparel"/>
    <s v="LATAM"/>
    <s v="Panama City"/>
    <s v="Panama"/>
    <m/>
    <s v="Panama"/>
    <s v="Central America"/>
    <n v="17"/>
    <x v="5"/>
    <n v="365"/>
    <s v="Perfect Fitness Perfect Rip Deck"/>
    <n v="59.990001679999999"/>
    <n v="54.488929209402009"/>
    <n v="4"/>
    <n v="21.600000380000001"/>
    <n v="239.96000672"/>
    <n v="218.36000633999998"/>
    <s v="TRANSFER"/>
    <x v="2"/>
  </r>
  <r>
    <n v="1186"/>
    <d v="2015-01-18T00:00:00"/>
    <x v="0"/>
    <n v="4"/>
    <d v="2015-01-22T00:00:00"/>
    <n v="0"/>
    <s v="Standard Class"/>
    <s v="Other"/>
    <n v="17"/>
    <n v="11947"/>
    <n v="4"/>
    <s v="Apparel"/>
    <s v="LATAM"/>
    <s v="Tepic"/>
    <s v="Nayarit"/>
    <m/>
    <s v="Mexico"/>
    <s v="Central America"/>
    <n v="17"/>
    <x v="5"/>
    <n v="365"/>
    <s v="Perfect Fitness Perfect Rip Deck"/>
    <n v="59.990001679999999"/>
    <n v="54.488929209402009"/>
    <n v="4"/>
    <n v="35.990001679999999"/>
    <n v="239.96000672"/>
    <n v="203.97000503999999"/>
    <s v="TRANSFER"/>
    <x v="2"/>
  </r>
  <r>
    <n v="1383"/>
    <d v="2015-01-21T00:00:00"/>
    <x v="4"/>
    <n v="4"/>
    <d v="2015-01-27T00:00:00"/>
    <n v="0"/>
    <s v="Standard Class"/>
    <s v="Other"/>
    <n v="17"/>
    <n v="1753"/>
    <n v="4"/>
    <s v="Apparel"/>
    <s v="LATAM"/>
    <s v="Santana de Parnaíba"/>
    <s v="São Paulo"/>
    <m/>
    <s v="Brazil"/>
    <s v="South America"/>
    <n v="17"/>
    <x v="5"/>
    <n v="365"/>
    <s v="Perfect Fitness Perfect Rip Deck"/>
    <n v="59.990001679999999"/>
    <n v="54.488929209402009"/>
    <n v="4"/>
    <n v="35.990001679999999"/>
    <n v="239.96000672"/>
    <n v="203.97000503999999"/>
    <s v="TRANSFER"/>
    <x v="2"/>
  </r>
  <r>
    <n v="53581"/>
    <d v="2017-02-21T00:00:00"/>
    <x v="6"/>
    <n v="4"/>
    <d v="2017-02-27T00:00:00"/>
    <n v="0"/>
    <s v="Standard Class"/>
    <s v="Other"/>
    <n v="17"/>
    <n v="2790"/>
    <n v="4"/>
    <s v="Apparel"/>
    <s v="LATAM"/>
    <s v="Bogotá"/>
    <s v="Bogotá"/>
    <m/>
    <s v="Colombia"/>
    <s v="South America"/>
    <n v="17"/>
    <x v="5"/>
    <n v="365"/>
    <s v="Perfect Fitness Perfect Rip Deck"/>
    <n v="59.990001679999999"/>
    <n v="54.488929209402009"/>
    <n v="4"/>
    <n v="38.38999939"/>
    <n v="239.96000672"/>
    <n v="201.57000733000001"/>
    <s v="TRANSFER"/>
    <x v="2"/>
  </r>
  <r>
    <n v="1383"/>
    <d v="2015-01-21T00:00:00"/>
    <x v="4"/>
    <n v="4"/>
    <d v="2015-01-27T00:00:00"/>
    <n v="0"/>
    <s v="Standard Class"/>
    <s v="Other"/>
    <n v="17"/>
    <n v="1753"/>
    <n v="4"/>
    <s v="Apparel"/>
    <s v="LATAM"/>
    <s v="Santana de Parnaíba"/>
    <s v="São Paulo"/>
    <m/>
    <s v="Brazil"/>
    <s v="South America"/>
    <n v="17"/>
    <x v="5"/>
    <n v="365"/>
    <s v="Perfect Fitness Perfect Rip Deck"/>
    <n v="59.990001679999999"/>
    <n v="54.488929209402009"/>
    <n v="4"/>
    <n v="38.38999939"/>
    <n v="239.96000672"/>
    <n v="201.57000733000001"/>
    <s v="TRANSFER"/>
    <x v="2"/>
  </r>
  <r>
    <n v="57479"/>
    <d v="2017-04-19T00:00:00"/>
    <x v="4"/>
    <n v="4"/>
    <d v="2017-04-25T00:00:00"/>
    <n v="0"/>
    <s v="Standard Class"/>
    <s v="Other"/>
    <n v="17"/>
    <n v="1756"/>
    <n v="4"/>
    <s v="Apparel"/>
    <s v="LATAM"/>
    <s v="Cienfuegos"/>
    <s v="Cienfuegos"/>
    <m/>
    <s v="Cuba"/>
    <s v="Caribbean"/>
    <n v="17"/>
    <x v="5"/>
    <n v="365"/>
    <s v="Perfect Fitness Perfect Rip Deck"/>
    <n v="59.990001679999999"/>
    <n v="54.488929209402009"/>
    <n v="4"/>
    <n v="40.790000919999997"/>
    <n v="239.96000672"/>
    <n v="199.17000580000001"/>
    <s v="TRANSFER"/>
    <x v="2"/>
  </r>
  <r>
    <n v="738"/>
    <d v="2015-11-01T00:00:00"/>
    <x v="0"/>
    <n v="4"/>
    <d v="2015-11-05T00:00:00"/>
    <n v="0"/>
    <s v="Standard Class"/>
    <s v="Other"/>
    <n v="17"/>
    <n v="10042"/>
    <n v="4"/>
    <s v="Apparel"/>
    <s v="LATAM"/>
    <s v="São Bernardo do Campo"/>
    <s v="São Paulo"/>
    <m/>
    <s v="Brazil"/>
    <s v="South America"/>
    <n v="17"/>
    <x v="5"/>
    <n v="365"/>
    <s v="Perfect Fitness Perfect Rip Deck"/>
    <n v="59.990001679999999"/>
    <n v="54.488929209402009"/>
    <n v="4"/>
    <n v="40.790000919999997"/>
    <n v="239.96000672"/>
    <n v="199.17000580000001"/>
    <s v="TRANSFER"/>
    <x v="2"/>
  </r>
  <r>
    <n v="56476"/>
    <d v="2017-04-04T00:00:00"/>
    <x v="6"/>
    <n v="4"/>
    <d v="2017-04-10T00:00:00"/>
    <n v="0"/>
    <s v="Standard Class"/>
    <s v="Other"/>
    <n v="17"/>
    <n v="9698"/>
    <n v="4"/>
    <s v="Apparel"/>
    <s v="LATAM"/>
    <s v="Birigui"/>
    <s v="São Paulo"/>
    <m/>
    <s v="Brazil"/>
    <s v="South America"/>
    <n v="17"/>
    <x v="5"/>
    <n v="365"/>
    <s v="Perfect Fitness Perfect Rip Deck"/>
    <n v="59.990001679999999"/>
    <n v="54.488929209402009"/>
    <n v="4"/>
    <n v="40.790000919999997"/>
    <n v="239.96000672"/>
    <n v="199.17000580000001"/>
    <s v="TRANSFER"/>
    <x v="2"/>
  </r>
  <r>
    <n v="8488"/>
    <d v="2015-04-05T00:00:00"/>
    <x v="0"/>
    <n v="4"/>
    <d v="2015-04-09T00:00:00"/>
    <n v="0"/>
    <s v="Standard Class"/>
    <s v="Other"/>
    <n v="17"/>
    <n v="9154"/>
    <n v="4"/>
    <s v="Apparel"/>
    <s v="LATAM"/>
    <s v="Posadas"/>
    <s v="Misiones"/>
    <m/>
    <s v="Argentina"/>
    <s v="South America"/>
    <n v="17"/>
    <x v="5"/>
    <n v="365"/>
    <s v="Perfect Fitness Perfect Rip Deck"/>
    <n v="59.990001679999999"/>
    <n v="54.488929209402009"/>
    <n v="4"/>
    <n v="40.790000919999997"/>
    <n v="239.96000672"/>
    <n v="199.17000580000001"/>
    <s v="TRANSFER"/>
    <x v="2"/>
  </r>
  <r>
    <n v="57575"/>
    <d v="2017-04-20T00:00:00"/>
    <x v="1"/>
    <n v="4"/>
    <d v="2017-04-26T00:00:00"/>
    <n v="1"/>
    <s v="Standard Class"/>
    <s v="Other"/>
    <n v="7"/>
    <n v="4768"/>
    <n v="2"/>
    <s v="Fitness"/>
    <s v="LATAM"/>
    <s v="Santa Rosa"/>
    <s v="Rio Grande do Sul"/>
    <m/>
    <s v="Brazil"/>
    <s v="South America"/>
    <n v="7"/>
    <x v="13"/>
    <n v="135"/>
    <s v="Nike Dri-FIT Crew Sock 6 Pack"/>
    <n v="22"/>
    <n v="19.656208341820829"/>
    <n v="2"/>
    <n v="0.439999998"/>
    <n v="44"/>
    <n v="43.560000002000002"/>
    <s v="TRANSFER"/>
    <x v="2"/>
  </r>
  <r>
    <n v="57380"/>
    <d v="2017-04-17T00:00:00"/>
    <x v="3"/>
    <n v="1"/>
    <d v="2017-04-18T00:00:00"/>
    <n v="1"/>
    <s v="First Class"/>
    <s v="Other"/>
    <n v="7"/>
    <n v="9037"/>
    <n v="2"/>
    <s v="Fitness"/>
    <s v="LATAM"/>
    <s v="Mejicanos"/>
    <s v="San Salvador"/>
    <m/>
    <s v="El Salvador"/>
    <s v="Central America"/>
    <n v="7"/>
    <x v="13"/>
    <n v="135"/>
    <s v="Nike Dri-FIT Crew Sock 6 Pack"/>
    <n v="22"/>
    <n v="19.656208341820829"/>
    <n v="4"/>
    <n v="4.4000000950000002"/>
    <n v="88"/>
    <n v="83.599999905000004"/>
    <s v="CASH"/>
    <x v="1"/>
  </r>
  <r>
    <n v="57353"/>
    <d v="2017-04-17T00:00:00"/>
    <x v="3"/>
    <n v="0"/>
    <d v="2017-04-17T00:00:00"/>
    <n v="0"/>
    <s v="Same Day"/>
    <s v="Same Day - On Time"/>
    <n v="7"/>
    <n v="5783"/>
    <n v="2"/>
    <s v="Fitness"/>
    <s v="LATAM"/>
    <s v="Tegucigalpa"/>
    <s v="Francisco Morazán"/>
    <m/>
    <s v="Honduras"/>
    <s v="Central America"/>
    <n v="7"/>
    <x v="13"/>
    <n v="135"/>
    <s v="Nike Dri-FIT Crew Sock 6 Pack"/>
    <n v="22"/>
    <n v="19.656208341820829"/>
    <n v="1"/>
    <n v="0.87999999500000003"/>
    <n v="22"/>
    <n v="21.120000005000001"/>
    <s v="DEBIT"/>
    <x v="2"/>
  </r>
  <r>
    <n v="77202"/>
    <d v="2018-01-31T00:00:00"/>
    <x v="4"/>
    <n v="4"/>
    <d v="2018-02-06T00:00:00"/>
    <n v="0"/>
    <s v="Standard Class"/>
    <s v="Other"/>
    <n v="73"/>
    <n v="20755"/>
    <n v="2"/>
    <s v="Fitness"/>
    <s v="Pacific Asia"/>
    <s v="Bekasi"/>
    <s v="West Java"/>
    <m/>
    <s v="Indonesia"/>
    <s v="Southeast Asia"/>
    <n v="73"/>
    <x v="28"/>
    <n v="1360"/>
    <s v="Smart watch "/>
    <n v="327.75"/>
    <n v="297.07027734645828"/>
    <n v="1"/>
    <n v="13.10999966"/>
    <n v="327.75"/>
    <n v="314.64000034000003"/>
    <s v="DEBIT"/>
    <x v="2"/>
  </r>
  <r>
    <n v="75939"/>
    <d v="2018-01-13T00:00:00"/>
    <x v="5"/>
    <n v="4"/>
    <d v="2018-01-18T00:00:00"/>
    <n v="1"/>
    <s v="Standard Class"/>
    <s v="Other"/>
    <n v="73"/>
    <n v="19492"/>
    <n v="2"/>
    <s v="Fitness"/>
    <s v="Pacific Asia"/>
    <s v="Bikaner"/>
    <s v="Rajasthan"/>
    <m/>
    <s v="India"/>
    <s v="South Asia"/>
    <n v="73"/>
    <x v="28"/>
    <n v="1360"/>
    <s v="Smart watch "/>
    <n v="327.75"/>
    <n v="297.07027734645828"/>
    <n v="1"/>
    <n v="16.38999939"/>
    <n v="327.75"/>
    <n v="311.36000060999999"/>
    <s v="TRANSFER"/>
    <x v="2"/>
  </r>
  <r>
    <n v="75938"/>
    <d v="2018-01-13T00:00:00"/>
    <x v="5"/>
    <n v="4"/>
    <d v="2018-01-18T00:00:00"/>
    <n v="0"/>
    <s v="Standard Class"/>
    <s v="Other"/>
    <n v="73"/>
    <n v="19491"/>
    <n v="2"/>
    <s v="Fitness"/>
    <s v="Pacific Asia"/>
    <s v="Bikaner"/>
    <s v="Rajasthan"/>
    <m/>
    <s v="India"/>
    <s v="South Asia"/>
    <n v="73"/>
    <x v="28"/>
    <n v="1360"/>
    <s v="Smart watch "/>
    <n v="327.75"/>
    <n v="297.07027734645828"/>
    <n v="1"/>
    <n v="18.030000690000001"/>
    <n v="327.75"/>
    <n v="309.71999930999999"/>
    <s v="CASH"/>
    <x v="0"/>
  </r>
  <r>
    <n v="75937"/>
    <d v="2018-01-13T00:00:00"/>
    <x v="5"/>
    <n v="4"/>
    <d v="2018-01-18T00:00:00"/>
    <n v="0"/>
    <s v="Standard Class"/>
    <s v="Other"/>
    <n v="73"/>
    <n v="19490"/>
    <n v="2"/>
    <s v="Fitness"/>
    <s v="Pacific Asia"/>
    <s v="Townsville"/>
    <s v="Queensland"/>
    <m/>
    <s v="Australia"/>
    <s v="Oceania"/>
    <n v="73"/>
    <x v="28"/>
    <n v="1360"/>
    <s v="Smart watch "/>
    <n v="327.75"/>
    <n v="297.07027734645828"/>
    <n v="1"/>
    <n v="22.940000529999999"/>
    <n v="327.75"/>
    <n v="304.80999946999998"/>
    <s v="DEBIT"/>
    <x v="2"/>
  </r>
  <r>
    <n v="75936"/>
    <d v="2018-01-13T00:00:00"/>
    <x v="5"/>
    <n v="4"/>
    <d v="2018-01-18T00:00:00"/>
    <n v="0"/>
    <s v="Standard Class"/>
    <s v="Other"/>
    <n v="73"/>
    <n v="19489"/>
    <n v="2"/>
    <s v="Fitness"/>
    <s v="Pacific Asia"/>
    <s v="Townsville"/>
    <s v="Queensland"/>
    <m/>
    <s v="Australia"/>
    <s v="Oceania"/>
    <n v="73"/>
    <x v="28"/>
    <n v="1360"/>
    <s v="Smart watch "/>
    <n v="327.75"/>
    <n v="297.07027734645828"/>
    <n v="1"/>
    <n v="29.5"/>
    <n v="327.75"/>
    <n v="298.25"/>
    <s v="CASH"/>
    <x v="0"/>
  </r>
  <r>
    <n v="75935"/>
    <d v="2018-01-13T00:00:00"/>
    <x v="5"/>
    <n v="4"/>
    <d v="2018-01-18T00:00:00"/>
    <n v="0"/>
    <s v="Standard Class"/>
    <s v="Other"/>
    <n v="73"/>
    <n v="19488"/>
    <n v="2"/>
    <s v="Fitness"/>
    <s v="Pacific Asia"/>
    <s v="Toowoomba"/>
    <s v="Queensland"/>
    <m/>
    <s v="Australia"/>
    <s v="Oceania"/>
    <n v="73"/>
    <x v="28"/>
    <n v="1360"/>
    <s v="Smart watch "/>
    <n v="327.75"/>
    <n v="297.07027734645828"/>
    <n v="1"/>
    <n v="32.77999878"/>
    <n v="327.75"/>
    <n v="294.97000121999997"/>
    <s v="TRANSFER"/>
    <x v="2"/>
  </r>
  <r>
    <n v="75934"/>
    <d v="2018-01-13T00:00:00"/>
    <x v="5"/>
    <n v="1"/>
    <d v="2018-01-15T00:00:00"/>
    <n v="1"/>
    <s v="First Class"/>
    <s v="Other"/>
    <n v="73"/>
    <n v="19487"/>
    <n v="2"/>
    <s v="Fitness"/>
    <s v="Pacific Asia"/>
    <s v="Guangzhou"/>
    <s v="Guangdong"/>
    <m/>
    <s v="China"/>
    <s v="Eastern Asia"/>
    <n v="73"/>
    <x v="28"/>
    <n v="1360"/>
    <s v="Smart watch "/>
    <n v="327.75"/>
    <n v="297.07027734645828"/>
    <n v="1"/>
    <n v="39.33000183"/>
    <n v="327.75"/>
    <n v="288.41999816999999"/>
    <s v="DEBIT"/>
    <x v="2"/>
  </r>
  <r>
    <n v="75933"/>
    <d v="2018-01-13T00:00:00"/>
    <x v="5"/>
    <n v="1"/>
    <d v="2018-01-15T00:00:00"/>
    <n v="1"/>
    <s v="First Class"/>
    <s v="Other"/>
    <n v="73"/>
    <n v="19486"/>
    <n v="2"/>
    <s v="Fitness"/>
    <s v="Pacific Asia"/>
    <s v="Guangzhou"/>
    <s v="Guangdong"/>
    <m/>
    <s v="China"/>
    <s v="Eastern Asia"/>
    <n v="73"/>
    <x v="28"/>
    <n v="1360"/>
    <s v="Smart watch "/>
    <n v="327.75"/>
    <n v="297.07027734645828"/>
    <n v="1"/>
    <n v="42.61000061"/>
    <n v="327.75"/>
    <n v="285.13999939000001"/>
    <s v="TRANSFER"/>
    <x v="2"/>
  </r>
  <r>
    <n v="75932"/>
    <d v="2018-01-13T00:00:00"/>
    <x v="5"/>
    <n v="2"/>
    <d v="2018-01-16T00:00:00"/>
    <n v="1"/>
    <s v="Second Class"/>
    <s v="Other"/>
    <n v="73"/>
    <n v="19485"/>
    <n v="2"/>
    <s v="Fitness"/>
    <s v="Pacific Asia"/>
    <s v="Guangzhou"/>
    <s v="Guangdong"/>
    <m/>
    <s v="China"/>
    <s v="Eastern Asia"/>
    <n v="73"/>
    <x v="28"/>
    <n v="1360"/>
    <s v="Smart watch "/>
    <n v="327.75"/>
    <n v="297.07027734645828"/>
    <n v="1"/>
    <n v="49.159999849999998"/>
    <n v="327.75"/>
    <n v="278.59000014999998"/>
    <s v="CASH"/>
    <x v="0"/>
  </r>
  <r>
    <n v="75931"/>
    <d v="2018-01-13T00:00:00"/>
    <x v="5"/>
    <n v="1"/>
    <d v="2018-01-15T00:00:00"/>
    <n v="1"/>
    <s v="First Class"/>
    <s v="Other"/>
    <n v="73"/>
    <n v="19484"/>
    <n v="2"/>
    <s v="Fitness"/>
    <s v="Pacific Asia"/>
    <s v="Guangzhou"/>
    <s v="Guangdong"/>
    <m/>
    <s v="China"/>
    <s v="Eastern Asia"/>
    <n v="73"/>
    <x v="28"/>
    <n v="1360"/>
    <s v="Smart watch "/>
    <n v="327.75"/>
    <n v="297.07027734645828"/>
    <n v="1"/>
    <n v="52.439998629999998"/>
    <n v="327.75"/>
    <n v="275.31000137000001"/>
    <s v="CASH"/>
    <x v="0"/>
  </r>
  <r>
    <n v="75930"/>
    <d v="2018-01-13T00:00:00"/>
    <x v="5"/>
    <n v="2"/>
    <d v="2018-01-16T00:00:00"/>
    <n v="0"/>
    <s v="Second Class"/>
    <s v="Other"/>
    <n v="73"/>
    <n v="19483"/>
    <n v="2"/>
    <s v="Fitness"/>
    <s v="Pacific Asia"/>
    <s v="Tokyo"/>
    <s v="Tokyo"/>
    <m/>
    <s v="Japan"/>
    <s v="Eastern Asia"/>
    <n v="73"/>
    <x v="28"/>
    <n v="1360"/>
    <s v="Smart watch "/>
    <n v="327.75"/>
    <n v="297.07027734645828"/>
    <n v="1"/>
    <n v="55.72000122"/>
    <n v="327.75"/>
    <n v="272.02999878000003"/>
    <s v="TRANSFER"/>
    <x v="2"/>
  </r>
  <r>
    <n v="75929"/>
    <d v="2018-01-13T00:00:00"/>
    <x v="5"/>
    <n v="2"/>
    <d v="2018-01-16T00:00:00"/>
    <n v="1"/>
    <s v="Second Class"/>
    <s v="Other"/>
    <n v="73"/>
    <n v="19482"/>
    <n v="2"/>
    <s v="Fitness"/>
    <s v="Pacific Asia"/>
    <s v="Manado"/>
    <s v="North Sulawesi"/>
    <m/>
    <s v="Indonesia"/>
    <s v="Southeast Asia"/>
    <n v="73"/>
    <x v="28"/>
    <n v="1360"/>
    <s v="Smart watch "/>
    <n v="327.75"/>
    <n v="297.07027734645828"/>
    <n v="1"/>
    <n v="59"/>
    <n v="327.75"/>
    <n v="268.75"/>
    <s v="TRANSFER"/>
    <x v="2"/>
  </r>
  <r>
    <n v="75928"/>
    <d v="2018-01-13T00:00:00"/>
    <x v="5"/>
    <n v="2"/>
    <d v="2018-01-16T00:00:00"/>
    <n v="1"/>
    <s v="Second Class"/>
    <s v="Other"/>
    <n v="73"/>
    <n v="19481"/>
    <n v="2"/>
    <s v="Fitness"/>
    <s v="Pacific Asia"/>
    <s v="Manado"/>
    <s v="North Sulawesi"/>
    <m/>
    <s v="Indonesia"/>
    <s v="Southeast Asia"/>
    <n v="73"/>
    <x v="28"/>
    <n v="1360"/>
    <s v="Smart watch "/>
    <n v="327.75"/>
    <n v="297.07027734645828"/>
    <n v="1"/>
    <n v="65.550003050000001"/>
    <n v="327.75"/>
    <n v="262.19999695000001"/>
    <s v="TRANSFER"/>
    <x v="2"/>
  </r>
  <r>
    <n v="75927"/>
    <d v="2018-01-13T00:00:00"/>
    <x v="5"/>
    <n v="1"/>
    <d v="2018-01-15T00:00:00"/>
    <n v="1"/>
    <s v="First Class"/>
    <s v="Other"/>
    <n v="73"/>
    <n v="19480"/>
    <n v="2"/>
    <s v="Fitness"/>
    <s v="Pacific Asia"/>
    <s v="Sangli"/>
    <s v="Maharashtra"/>
    <m/>
    <s v="India"/>
    <s v="South Asia"/>
    <n v="73"/>
    <x v="28"/>
    <n v="1360"/>
    <s v="Smart watch "/>
    <n v="327.75"/>
    <n v="297.07027734645828"/>
    <n v="1"/>
    <n v="81.940002440000001"/>
    <n v="327.75"/>
    <n v="245.80999756"/>
    <s v="DEBIT"/>
    <x v="2"/>
  </r>
  <r>
    <n v="75926"/>
    <d v="2018-01-13T00:00:00"/>
    <x v="5"/>
    <n v="1"/>
    <d v="2018-01-15T00:00:00"/>
    <n v="1"/>
    <s v="First Class"/>
    <s v="Other"/>
    <n v="73"/>
    <n v="19479"/>
    <n v="2"/>
    <s v="Fitness"/>
    <s v="Pacific Asia"/>
    <s v="Sangli"/>
    <s v="Maharashtra"/>
    <m/>
    <s v="India"/>
    <s v="South Asia"/>
    <n v="73"/>
    <x v="28"/>
    <n v="1360"/>
    <s v="Smart watch "/>
    <n v="327.75"/>
    <n v="297.07027734645828"/>
    <n v="1"/>
    <n v="0"/>
    <n v="327.75"/>
    <n v="327.75"/>
    <s v="TRANSFER"/>
    <x v="2"/>
  </r>
  <r>
    <n v="75925"/>
    <d v="2018-01-13T00:00:00"/>
    <x v="5"/>
    <n v="1"/>
    <d v="2018-01-15T00:00:00"/>
    <n v="1"/>
    <s v="First Class"/>
    <s v="Other"/>
    <n v="73"/>
    <n v="19478"/>
    <n v="2"/>
    <s v="Fitness"/>
    <s v="Pacific Asia"/>
    <s v="Sangli"/>
    <s v="Maharashtra"/>
    <m/>
    <s v="India"/>
    <s v="South Asia"/>
    <n v="73"/>
    <x v="28"/>
    <n v="1360"/>
    <s v="Smart watch "/>
    <n v="327.75"/>
    <n v="297.07027734645828"/>
    <n v="1"/>
    <n v="3.2799999710000001"/>
    <n v="327.75"/>
    <n v="324.470000029"/>
    <s v="DEBIT"/>
    <x v="2"/>
  </r>
  <r>
    <n v="75924"/>
    <d v="2018-01-13T00:00:00"/>
    <x v="5"/>
    <n v="2"/>
    <d v="2018-01-16T00:00:00"/>
    <n v="1"/>
    <s v="Second Class"/>
    <s v="Other"/>
    <n v="73"/>
    <n v="19477"/>
    <n v="2"/>
    <s v="Fitness"/>
    <s v="Pacific Asia"/>
    <s v="Seoul"/>
    <s v="Seoul"/>
    <m/>
    <s v="South Korea"/>
    <s v="Eastern Asia"/>
    <n v="73"/>
    <x v="28"/>
    <n v="1360"/>
    <s v="Smart watch "/>
    <n v="327.75"/>
    <n v="297.07027734645828"/>
    <n v="1"/>
    <n v="6.5599999430000002"/>
    <n v="327.75"/>
    <n v="321.19000005700002"/>
    <s v="CASH"/>
    <x v="0"/>
  </r>
  <r>
    <n v="75923"/>
    <d v="2018-01-13T00:00:00"/>
    <x v="5"/>
    <n v="1"/>
    <d v="2018-01-15T00:00:00"/>
    <n v="1"/>
    <s v="First Class"/>
    <s v="Other"/>
    <n v="73"/>
    <n v="19476"/>
    <n v="2"/>
    <s v="Fitness"/>
    <s v="Pacific Asia"/>
    <s v="Jabalpur"/>
    <s v="Madhya Pradesh"/>
    <m/>
    <s v="India"/>
    <s v="South Asia"/>
    <n v="73"/>
    <x v="28"/>
    <n v="1360"/>
    <s v="Smart watch "/>
    <n v="327.75"/>
    <n v="297.07027734645828"/>
    <n v="1"/>
    <n v="9.8299999239999991"/>
    <n v="327.75"/>
    <n v="317.92000007600001"/>
    <s v="CASH"/>
    <x v="0"/>
  </r>
  <r>
    <n v="75922"/>
    <d v="2018-01-13T00:00:00"/>
    <x v="5"/>
    <n v="1"/>
    <d v="2018-01-15T00:00:00"/>
    <n v="1"/>
    <s v="First Class"/>
    <s v="Other"/>
    <n v="73"/>
    <n v="19475"/>
    <n v="2"/>
    <s v="Fitness"/>
    <s v="Pacific Asia"/>
    <s v="Jabalpur"/>
    <s v="Madhya Pradesh"/>
    <m/>
    <s v="India"/>
    <s v="South Asia"/>
    <n v="73"/>
    <x v="28"/>
    <n v="1360"/>
    <s v="Smart watch "/>
    <n v="327.75"/>
    <n v="297.07027734645828"/>
    <n v="1"/>
    <n v="13.10999966"/>
    <n v="327.75"/>
    <n v="314.64000034000003"/>
    <s v="DEBIT"/>
    <x v="2"/>
  </r>
  <r>
    <n v="75921"/>
    <d v="2018-01-13T00:00:00"/>
    <x v="5"/>
    <n v="0"/>
    <d v="2018-01-13T00:00:00"/>
    <n v="0"/>
    <s v="Same Day"/>
    <s v="Same Day - On Time"/>
    <n v="73"/>
    <n v="19474"/>
    <n v="2"/>
    <s v="Fitness"/>
    <s v="Pacific Asia"/>
    <s v="Jabalpur"/>
    <s v="Madhya Pradesh"/>
    <m/>
    <s v="India"/>
    <s v="South Asia"/>
    <n v="73"/>
    <x v="28"/>
    <n v="1360"/>
    <s v="Smart watch "/>
    <n v="327.75"/>
    <n v="297.07027734645828"/>
    <n v="1"/>
    <n v="16.38999939"/>
    <n v="327.75"/>
    <n v="311.36000060999999"/>
    <s v="CASH"/>
    <x v="0"/>
  </r>
  <r>
    <n v="75920"/>
    <d v="2018-01-13T00:00:00"/>
    <x v="5"/>
    <n v="0"/>
    <d v="2018-01-13T00:00:00"/>
    <n v="0"/>
    <s v="Same Day"/>
    <s v="Same Day - On Time"/>
    <n v="73"/>
    <n v="19473"/>
    <n v="2"/>
    <s v="Fitness"/>
    <s v="Pacific Asia"/>
    <s v="Jabalpur"/>
    <s v="Madhya Pradesh"/>
    <m/>
    <s v="India"/>
    <s v="South Asia"/>
    <n v="73"/>
    <x v="28"/>
    <n v="1360"/>
    <s v="Smart watch "/>
    <n v="327.75"/>
    <n v="297.07027734645828"/>
    <n v="1"/>
    <n v="18.030000690000001"/>
    <n v="327.75"/>
    <n v="309.71999930999999"/>
    <s v="TRANSFER"/>
    <x v="2"/>
  </r>
  <r>
    <n v="75919"/>
    <d v="2018-01-13T00:00:00"/>
    <x v="5"/>
    <n v="4"/>
    <d v="2018-01-18T00:00:00"/>
    <n v="1"/>
    <s v="Standard Class"/>
    <s v="Other"/>
    <n v="73"/>
    <n v="19472"/>
    <n v="2"/>
    <s v="Fitness"/>
    <s v="Pacific Asia"/>
    <s v="Jabalpur"/>
    <s v="Madhya Pradesh"/>
    <m/>
    <s v="India"/>
    <s v="South Asia"/>
    <n v="73"/>
    <x v="28"/>
    <n v="1360"/>
    <s v="Smart watch "/>
    <n v="327.75"/>
    <n v="297.07027734645828"/>
    <n v="1"/>
    <n v="22.940000529999999"/>
    <n v="327.75"/>
    <n v="304.80999946999998"/>
    <s v="TRANSFER"/>
    <x v="2"/>
  </r>
  <r>
    <n v="75918"/>
    <d v="2018-01-13T00:00:00"/>
    <x v="5"/>
    <n v="2"/>
    <d v="2018-01-16T00:00:00"/>
    <n v="1"/>
    <s v="Second Class"/>
    <s v="Other"/>
    <n v="73"/>
    <n v="19471"/>
    <n v="2"/>
    <s v="Fitness"/>
    <s v="Pacific Asia"/>
    <s v="Geelong"/>
    <s v="Victoria"/>
    <m/>
    <s v="Australia"/>
    <s v="Oceania"/>
    <n v="73"/>
    <x v="28"/>
    <n v="1360"/>
    <s v="Smart watch "/>
    <n v="327.75"/>
    <n v="297.07027734645828"/>
    <n v="1"/>
    <n v="29.5"/>
    <n v="327.75"/>
    <n v="298.25"/>
    <s v="TRANSFER"/>
    <x v="2"/>
  </r>
  <r>
    <n v="75917"/>
    <d v="2018-01-13T00:00:00"/>
    <x v="5"/>
    <n v="2"/>
    <d v="2018-01-16T00:00:00"/>
    <n v="0"/>
    <s v="Second Class"/>
    <s v="Other"/>
    <n v="73"/>
    <n v="19470"/>
    <n v="2"/>
    <s v="Fitness"/>
    <s v="Pacific Asia"/>
    <s v="Geelong"/>
    <s v="Victoria"/>
    <m/>
    <s v="Australia"/>
    <s v="Oceania"/>
    <n v="73"/>
    <x v="28"/>
    <n v="1360"/>
    <s v="Smart watch "/>
    <n v="327.75"/>
    <n v="297.07027734645828"/>
    <n v="1"/>
    <n v="32.77999878"/>
    <n v="327.75"/>
    <n v="294.97000121999997"/>
    <s v="TRANSFER"/>
    <x v="2"/>
  </r>
  <r>
    <n v="75916"/>
    <d v="2018-01-13T00:00:00"/>
    <x v="5"/>
    <n v="2"/>
    <d v="2018-01-16T00:00:00"/>
    <n v="0"/>
    <s v="Second Class"/>
    <s v="Other"/>
    <n v="73"/>
    <n v="19469"/>
    <n v="2"/>
    <s v="Fitness"/>
    <s v="Pacific Asia"/>
    <s v="Brisbane"/>
    <s v="Queensland"/>
    <m/>
    <s v="Australia"/>
    <s v="Oceania"/>
    <n v="73"/>
    <x v="28"/>
    <n v="1360"/>
    <s v="Smart watch "/>
    <n v="327.75"/>
    <n v="297.07027734645828"/>
    <n v="1"/>
    <n v="39.33000183"/>
    <n v="327.75"/>
    <n v="288.41999816999999"/>
    <s v="TRANSFER"/>
    <x v="2"/>
  </r>
  <r>
    <n v="75915"/>
    <d v="2018-01-13T00:00:00"/>
    <x v="5"/>
    <n v="2"/>
    <d v="2018-01-16T00:00:00"/>
    <n v="1"/>
    <s v="Second Class"/>
    <s v="Other"/>
    <n v="73"/>
    <n v="19468"/>
    <n v="2"/>
    <s v="Fitness"/>
    <s v="Pacific Asia"/>
    <s v="Mandurah"/>
    <s v="Western Australia"/>
    <m/>
    <s v="Australia"/>
    <s v="Oceania"/>
    <n v="73"/>
    <x v="28"/>
    <n v="1360"/>
    <s v="Smart watch "/>
    <n v="327.75"/>
    <n v="297.07027734645828"/>
    <n v="1"/>
    <n v="42.61000061"/>
    <n v="327.75"/>
    <n v="285.13999939000001"/>
    <s v="DEBIT"/>
    <x v="2"/>
  </r>
  <r>
    <n v="75914"/>
    <d v="2018-01-13T00:00:00"/>
    <x v="5"/>
    <n v="2"/>
    <d v="2018-01-16T00:00:00"/>
    <n v="1"/>
    <s v="Second Class"/>
    <s v="Other"/>
    <n v="73"/>
    <n v="19467"/>
    <n v="2"/>
    <s v="Fitness"/>
    <s v="Pacific Asia"/>
    <s v="Mandurah"/>
    <s v="Western Australia"/>
    <m/>
    <s v="Australia"/>
    <s v="Oceania"/>
    <n v="73"/>
    <x v="28"/>
    <n v="1360"/>
    <s v="Smart watch "/>
    <n v="327.75"/>
    <n v="297.07027734645828"/>
    <n v="1"/>
    <n v="49.159999849999998"/>
    <n v="327.75"/>
    <n v="278.59000014999998"/>
    <s v="TRANSFER"/>
    <x v="2"/>
  </r>
  <r>
    <n v="75913"/>
    <d v="2018-01-13T00:00:00"/>
    <x v="5"/>
    <n v="4"/>
    <d v="2018-01-18T00:00:00"/>
    <n v="0"/>
    <s v="Standard Class"/>
    <s v="Other"/>
    <n v="73"/>
    <n v="19466"/>
    <n v="2"/>
    <s v="Fitness"/>
    <s v="Pacific Asia"/>
    <s v="Guilin"/>
    <s v="Guangxi"/>
    <m/>
    <s v="China"/>
    <s v="Eastern Asia"/>
    <n v="73"/>
    <x v="28"/>
    <n v="1360"/>
    <s v="Smart watch "/>
    <n v="327.75"/>
    <n v="297.07027734645828"/>
    <n v="1"/>
    <n v="52.439998629999998"/>
    <n v="327.75"/>
    <n v="275.31000137000001"/>
    <s v="CASH"/>
    <x v="0"/>
  </r>
  <r>
    <n v="75912"/>
    <d v="2018-01-13T00:00:00"/>
    <x v="5"/>
    <n v="4"/>
    <d v="2018-01-18T00:00:00"/>
    <n v="0"/>
    <s v="Standard Class"/>
    <s v="Other"/>
    <n v="73"/>
    <n v="19465"/>
    <n v="2"/>
    <s v="Fitness"/>
    <s v="Pacific Asia"/>
    <s v="Guilin"/>
    <s v="Guangxi"/>
    <m/>
    <s v="China"/>
    <s v="Eastern Asia"/>
    <n v="73"/>
    <x v="28"/>
    <n v="1360"/>
    <s v="Smart watch "/>
    <n v="327.75"/>
    <n v="297.07027734645828"/>
    <n v="1"/>
    <n v="55.72000122"/>
    <n v="327.75"/>
    <n v="272.02999878000003"/>
    <s v="DEBIT"/>
    <x v="2"/>
  </r>
  <r>
    <n v="75911"/>
    <d v="2018-01-13T00:00:00"/>
    <x v="5"/>
    <n v="4"/>
    <d v="2018-01-18T00:00:00"/>
    <n v="0"/>
    <s v="Standard Class"/>
    <s v="Other"/>
    <n v="73"/>
    <n v="19464"/>
    <n v="2"/>
    <s v="Fitness"/>
    <s v="Pacific Asia"/>
    <s v="Guilin"/>
    <s v="Guangxi"/>
    <m/>
    <s v="China"/>
    <s v="Eastern Asia"/>
    <n v="73"/>
    <x v="28"/>
    <n v="1360"/>
    <s v="Smart watch "/>
    <n v="327.75"/>
    <n v="297.07027734645828"/>
    <n v="1"/>
    <n v="59"/>
    <n v="327.75"/>
    <n v="268.75"/>
    <s v="TRANSFER"/>
    <x v="2"/>
  </r>
  <r>
    <n v="75910"/>
    <d v="2018-01-13T00:00:00"/>
    <x v="5"/>
    <n v="4"/>
    <d v="2018-01-18T00:00:00"/>
    <n v="1"/>
    <s v="Standard Class"/>
    <s v="Other"/>
    <n v="73"/>
    <n v="19463"/>
    <n v="2"/>
    <s v="Fitness"/>
    <s v="Pacific Asia"/>
    <s v="Guilin"/>
    <s v="Guangxi"/>
    <m/>
    <s v="China"/>
    <s v="Eastern Asia"/>
    <n v="73"/>
    <x v="28"/>
    <n v="1360"/>
    <s v="Smart watch "/>
    <n v="327.75"/>
    <n v="297.07027734645828"/>
    <n v="1"/>
    <n v="65.550003050000001"/>
    <n v="327.75"/>
    <n v="262.19999695000001"/>
    <s v="DEBIT"/>
    <x v="2"/>
  </r>
  <r>
    <n v="75909"/>
    <d v="2018-01-13T00:00:00"/>
    <x v="5"/>
    <n v="4"/>
    <d v="2018-01-18T00:00:00"/>
    <n v="1"/>
    <s v="Standard Class"/>
    <s v="Other"/>
    <n v="73"/>
    <n v="19462"/>
    <n v="2"/>
    <s v="Fitness"/>
    <s v="Pacific Asia"/>
    <s v="Delhi"/>
    <s v="Delhi"/>
    <m/>
    <s v="India"/>
    <s v="South Asia"/>
    <n v="73"/>
    <x v="28"/>
    <n v="1360"/>
    <s v="Smart watch "/>
    <n v="327.75"/>
    <n v="297.07027734645828"/>
    <n v="1"/>
    <n v="81.940002440000001"/>
    <n v="327.75"/>
    <n v="245.80999756"/>
    <s v="DEBIT"/>
    <x v="2"/>
  </r>
  <r>
    <n v="75908"/>
    <d v="2018-01-13T00:00:00"/>
    <x v="5"/>
    <n v="4"/>
    <d v="2018-01-18T00:00:00"/>
    <n v="0"/>
    <s v="Standard Class"/>
    <s v="Other"/>
    <n v="73"/>
    <n v="19461"/>
    <n v="2"/>
    <s v="Fitness"/>
    <s v="Pacific Asia"/>
    <s v="Delhi"/>
    <s v="Delhi"/>
    <m/>
    <s v="India"/>
    <s v="South Asia"/>
    <n v="73"/>
    <x v="28"/>
    <n v="1360"/>
    <s v="Smart watch "/>
    <n v="327.75"/>
    <n v="297.07027734645828"/>
    <n v="1"/>
    <n v="0"/>
    <n v="327.75"/>
    <n v="327.75"/>
    <s v="CASH"/>
    <x v="0"/>
  </r>
  <r>
    <n v="75907"/>
    <d v="2018-01-13T00:00:00"/>
    <x v="5"/>
    <n v="1"/>
    <d v="2018-01-15T00:00:00"/>
    <n v="1"/>
    <s v="First Class"/>
    <s v="Other"/>
    <n v="73"/>
    <n v="19460"/>
    <n v="2"/>
    <s v="Fitness"/>
    <s v="Pacific Asia"/>
    <s v="Suzhou"/>
    <s v="Gansu"/>
    <m/>
    <s v="China"/>
    <s v="Eastern Asia"/>
    <n v="73"/>
    <x v="28"/>
    <n v="1360"/>
    <s v="Smart watch "/>
    <n v="327.75"/>
    <n v="297.07027734645828"/>
    <n v="1"/>
    <n v="3.2799999710000001"/>
    <n v="327.75"/>
    <n v="324.470000029"/>
    <s v="DEBIT"/>
    <x v="2"/>
  </r>
  <r>
    <n v="75906"/>
    <d v="2018-01-13T00:00:00"/>
    <x v="5"/>
    <n v="1"/>
    <d v="2018-01-15T00:00:00"/>
    <n v="1"/>
    <s v="First Class"/>
    <s v="Other"/>
    <n v="73"/>
    <n v="19459"/>
    <n v="2"/>
    <s v="Fitness"/>
    <s v="Pacific Asia"/>
    <s v="Suzhou"/>
    <s v="Gansu"/>
    <m/>
    <s v="China"/>
    <s v="Eastern Asia"/>
    <n v="73"/>
    <x v="28"/>
    <n v="1360"/>
    <s v="Smart watch "/>
    <n v="327.75"/>
    <n v="297.07027734645828"/>
    <n v="1"/>
    <n v="6.5599999430000002"/>
    <n v="327.75"/>
    <n v="321.19000005700002"/>
    <s v="CASH"/>
    <x v="0"/>
  </r>
  <r>
    <n v="75905"/>
    <d v="2018-01-13T00:00:00"/>
    <x v="5"/>
    <n v="1"/>
    <d v="2018-01-15T00:00:00"/>
    <n v="1"/>
    <s v="First Class"/>
    <s v="Other"/>
    <n v="73"/>
    <n v="19458"/>
    <n v="2"/>
    <s v="Fitness"/>
    <s v="Pacific Asia"/>
    <s v="Singapore"/>
    <s v="Singapore"/>
    <m/>
    <s v="Singapore"/>
    <s v="Southeast Asia"/>
    <n v="73"/>
    <x v="28"/>
    <n v="1360"/>
    <s v="Smart watch "/>
    <n v="327.75"/>
    <n v="297.07027734645828"/>
    <n v="1"/>
    <n v="9.8299999239999991"/>
    <n v="327.75"/>
    <n v="317.92000007600001"/>
    <s v="CASH"/>
    <x v="0"/>
  </r>
  <r>
    <n v="75904"/>
    <d v="2018-01-13T00:00:00"/>
    <x v="5"/>
    <n v="1"/>
    <d v="2018-01-15T00:00:00"/>
    <n v="1"/>
    <s v="First Class"/>
    <s v="Other"/>
    <n v="73"/>
    <n v="19457"/>
    <n v="2"/>
    <s v="Fitness"/>
    <s v="Pacific Asia"/>
    <s v="Hubli"/>
    <s v="Karnataka"/>
    <m/>
    <s v="India"/>
    <s v="South Asia"/>
    <n v="73"/>
    <x v="28"/>
    <n v="1360"/>
    <s v="Smart watch "/>
    <n v="327.75"/>
    <n v="297.07027734645828"/>
    <n v="1"/>
    <n v="13.10999966"/>
    <n v="327.75"/>
    <n v="314.64000034000003"/>
    <s v="CASH"/>
    <x v="0"/>
  </r>
  <r>
    <n v="75903"/>
    <d v="2018-12-01T00:00:00"/>
    <x v="5"/>
    <n v="1"/>
    <d v="2018-12-03T00:00:00"/>
    <n v="1"/>
    <s v="First Class"/>
    <s v="Other"/>
    <n v="73"/>
    <n v="19456"/>
    <n v="2"/>
    <s v="Fitness"/>
    <s v="Pacific Asia"/>
    <s v="Wollongong"/>
    <s v="New South Wales"/>
    <m/>
    <s v="Australia"/>
    <s v="Oceania"/>
    <n v="73"/>
    <x v="28"/>
    <n v="1360"/>
    <s v="Smart watch "/>
    <n v="327.75"/>
    <n v="297.07027734645828"/>
    <n v="1"/>
    <n v="16.38999939"/>
    <n v="327.75"/>
    <n v="311.36000060999999"/>
    <s v="DEBIT"/>
    <x v="2"/>
  </r>
  <r>
    <n v="75902"/>
    <d v="2018-12-01T00:00:00"/>
    <x v="5"/>
    <n v="0"/>
    <d v="2018-12-01T00:00:00"/>
    <n v="1"/>
    <s v="Same Day"/>
    <s v="Other"/>
    <n v="73"/>
    <n v="19455"/>
    <n v="2"/>
    <s v="Fitness"/>
    <s v="Pacific Asia"/>
    <s v="Wollongong"/>
    <s v="New South Wales"/>
    <m/>
    <s v="Australia"/>
    <s v="Oceania"/>
    <n v="73"/>
    <x v="28"/>
    <n v="1360"/>
    <s v="Smart watch "/>
    <n v="327.75"/>
    <n v="297.07027734645828"/>
    <n v="1"/>
    <n v="18.030000690000001"/>
    <n v="327.75"/>
    <n v="309.71999930999999"/>
    <s v="DEBIT"/>
    <x v="2"/>
  </r>
  <r>
    <n v="75901"/>
    <d v="2018-12-01T00:00:00"/>
    <x v="5"/>
    <n v="0"/>
    <d v="2018-12-01T00:00:00"/>
    <n v="0"/>
    <s v="Same Day"/>
    <s v="Same Day - On Time"/>
    <n v="73"/>
    <n v="19454"/>
    <n v="2"/>
    <s v="Fitness"/>
    <s v="Pacific Asia"/>
    <s v="Wollongong"/>
    <s v="New South Wales"/>
    <m/>
    <s v="Australia"/>
    <s v="Oceania"/>
    <n v="73"/>
    <x v="28"/>
    <n v="1360"/>
    <s v="Smart watch "/>
    <n v="327.75"/>
    <n v="297.07027734645828"/>
    <n v="1"/>
    <n v="22.940000529999999"/>
    <n v="327.75"/>
    <n v="304.80999946999998"/>
    <s v="TRANSFER"/>
    <x v="2"/>
  </r>
  <r>
    <n v="75900"/>
    <d v="2018-12-01T00:00:00"/>
    <x v="5"/>
    <n v="0"/>
    <d v="2018-12-01T00:00:00"/>
    <n v="1"/>
    <s v="Same Day"/>
    <s v="Other"/>
    <n v="73"/>
    <n v="19453"/>
    <n v="2"/>
    <s v="Fitness"/>
    <s v="Pacific Asia"/>
    <s v="Singapore"/>
    <s v="Singapore"/>
    <m/>
    <s v="Singapore"/>
    <s v="Southeast Asia"/>
    <n v="73"/>
    <x v="28"/>
    <n v="1360"/>
    <s v="Smart watch "/>
    <n v="327.75"/>
    <n v="297.07027734645828"/>
    <n v="1"/>
    <n v="29.5"/>
    <n v="327.75"/>
    <n v="298.25"/>
    <s v="CASH"/>
    <x v="0"/>
  </r>
  <r>
    <n v="75899"/>
    <d v="2018-12-01T00:00:00"/>
    <x v="5"/>
    <n v="0"/>
    <d v="2018-12-01T00:00:00"/>
    <n v="1"/>
    <s v="Same Day"/>
    <s v="Other"/>
    <n v="73"/>
    <n v="19452"/>
    <n v="2"/>
    <s v="Fitness"/>
    <s v="Pacific Asia"/>
    <s v="Singapore"/>
    <s v="Singapore"/>
    <m/>
    <s v="Singapore"/>
    <s v="Southeast Asia"/>
    <n v="73"/>
    <x v="28"/>
    <n v="1360"/>
    <s v="Smart watch "/>
    <n v="327.75"/>
    <n v="297.07027734645828"/>
    <n v="1"/>
    <n v="32.77999878"/>
    <n v="327.75"/>
    <n v="294.97000121999997"/>
    <s v="DEBIT"/>
    <x v="2"/>
  </r>
  <r>
    <n v="75898"/>
    <d v="2018-12-01T00:00:00"/>
    <x v="5"/>
    <n v="4"/>
    <d v="2018-12-06T00:00:00"/>
    <n v="0"/>
    <s v="Standard Class"/>
    <s v="Other"/>
    <n v="73"/>
    <n v="19451"/>
    <n v="2"/>
    <s v="Fitness"/>
    <s v="Pacific Asia"/>
    <s v="Medan"/>
    <s v="North Sumatra"/>
    <m/>
    <s v="Indonesia"/>
    <s v="Southeast Asia"/>
    <n v="73"/>
    <x v="28"/>
    <n v="1360"/>
    <s v="Smart watch "/>
    <n v="327.75"/>
    <n v="297.07027734645828"/>
    <n v="1"/>
    <n v="39.33000183"/>
    <n v="327.75"/>
    <n v="288.41999816999999"/>
    <s v="CASH"/>
    <x v="0"/>
  </r>
  <r>
    <n v="75897"/>
    <d v="2018-12-01T00:00:00"/>
    <x v="5"/>
    <n v="4"/>
    <d v="2018-12-06T00:00:00"/>
    <n v="0"/>
    <s v="Standard Class"/>
    <s v="Other"/>
    <n v="73"/>
    <n v="19450"/>
    <n v="2"/>
    <s v="Fitness"/>
    <s v="Pacific Asia"/>
    <s v="Medan"/>
    <s v="North Sumatra"/>
    <m/>
    <s v="Indonesia"/>
    <s v="Southeast Asia"/>
    <n v="73"/>
    <x v="28"/>
    <n v="1360"/>
    <s v="Smart watch "/>
    <n v="327.75"/>
    <n v="297.07027734645828"/>
    <n v="1"/>
    <n v="42.61000061"/>
    <n v="327.75"/>
    <n v="285.13999939000001"/>
    <s v="CASH"/>
    <x v="0"/>
  </r>
  <r>
    <n v="75896"/>
    <d v="2018-12-01T00:00:00"/>
    <x v="5"/>
    <n v="4"/>
    <d v="2018-12-06T00:00:00"/>
    <n v="0"/>
    <s v="Standard Class"/>
    <s v="Other"/>
    <n v="73"/>
    <n v="19449"/>
    <n v="2"/>
    <s v="Fitness"/>
    <s v="Pacific Asia"/>
    <s v="Canberra"/>
    <s v="Australian Capital Territory"/>
    <m/>
    <s v="Australia"/>
    <s v="Oceania"/>
    <n v="73"/>
    <x v="28"/>
    <n v="1360"/>
    <s v="Smart watch "/>
    <n v="327.75"/>
    <n v="297.07027734645828"/>
    <n v="1"/>
    <n v="49.159999849999998"/>
    <n v="327.75"/>
    <n v="278.59000014999998"/>
    <s v="DEBIT"/>
    <x v="2"/>
  </r>
  <r>
    <n v="75895"/>
    <d v="2018-12-01T00:00:00"/>
    <x v="5"/>
    <n v="4"/>
    <d v="2018-12-06T00:00:00"/>
    <n v="1"/>
    <s v="Standard Class"/>
    <s v="Other"/>
    <n v="73"/>
    <n v="19448"/>
    <n v="2"/>
    <s v="Fitness"/>
    <s v="Pacific Asia"/>
    <s v="Bangalore"/>
    <s v="Karnataka"/>
    <m/>
    <s v="India"/>
    <s v="South Asia"/>
    <n v="73"/>
    <x v="28"/>
    <n v="1360"/>
    <s v="Smart watch "/>
    <n v="327.75"/>
    <n v="297.07027734645828"/>
    <n v="1"/>
    <n v="52.439998629999998"/>
    <n v="327.75"/>
    <n v="275.31000137000001"/>
    <s v="TRANSFER"/>
    <x v="2"/>
  </r>
  <r>
    <n v="75894"/>
    <d v="2018-12-01T00:00:00"/>
    <x v="5"/>
    <n v="2"/>
    <d v="2018-12-04T00:00:00"/>
    <n v="1"/>
    <s v="Second Class"/>
    <s v="Other"/>
    <n v="73"/>
    <n v="19447"/>
    <n v="2"/>
    <s v="Fitness"/>
    <s v="Pacific Asia"/>
    <s v="Bangalore"/>
    <s v="Karnataka"/>
    <m/>
    <s v="India"/>
    <s v="South Asia"/>
    <n v="73"/>
    <x v="28"/>
    <n v="1360"/>
    <s v="Smart watch "/>
    <n v="327.75"/>
    <n v="297.07027734645828"/>
    <n v="1"/>
    <n v="55.72000122"/>
    <n v="327.75"/>
    <n v="272.02999878000003"/>
    <s v="TRANSFER"/>
    <x v="2"/>
  </r>
  <r>
    <n v="75893"/>
    <d v="2018-12-01T00:00:00"/>
    <x v="5"/>
    <n v="4"/>
    <d v="2018-12-06T00:00:00"/>
    <n v="0"/>
    <s v="Standard Class"/>
    <s v="Other"/>
    <n v="73"/>
    <n v="19446"/>
    <n v="2"/>
    <s v="Fitness"/>
    <s v="Pacific Asia"/>
    <s v="Yiwu"/>
    <s v="Zhejiang"/>
    <m/>
    <s v="China"/>
    <s v="Eastern Asia"/>
    <n v="73"/>
    <x v="28"/>
    <n v="1360"/>
    <s v="Smart watch "/>
    <n v="327.75"/>
    <n v="297.07027734645828"/>
    <n v="1"/>
    <n v="59"/>
    <n v="327.75"/>
    <n v="268.75"/>
    <s v="TRANSFER"/>
    <x v="2"/>
  </r>
  <r>
    <n v="28744"/>
    <d v="2016-02-24T00:00:00"/>
    <x v="4"/>
    <n v="2"/>
    <d v="2016-02-26T00:00:00"/>
    <n v="1"/>
    <s v="Second Class"/>
    <s v="Other"/>
    <n v="17"/>
    <n v="9083"/>
    <n v="4"/>
    <s v="Apparel"/>
    <s v="Pacific Asia"/>
    <s v="Mirzapur"/>
    <s v="Uttar Pradesh"/>
    <m/>
    <s v="India"/>
    <s v="South Asia"/>
    <n v="17"/>
    <x v="5"/>
    <n v="365"/>
    <s v="Perfect Fitness Perfect Rip Deck"/>
    <n v="59.990001679999999"/>
    <n v="54.488929209402009"/>
    <n v="2"/>
    <n v="4.8000001909999996"/>
    <n v="119.98000336"/>
    <n v="115.180003169"/>
    <s v="CASH"/>
    <x v="1"/>
  </r>
  <r>
    <n v="45461"/>
    <d v="2016-10-25T00:00:00"/>
    <x v="6"/>
    <n v="2"/>
    <d v="2016-10-27T00:00:00"/>
    <n v="0"/>
    <s v="Second Class"/>
    <s v="Other"/>
    <n v="29"/>
    <n v="4741"/>
    <n v="5"/>
    <s v="Golf"/>
    <s v="Pacific Asia"/>
    <s v="Bursa"/>
    <s v="Bursa"/>
    <m/>
    <s v="Turkey"/>
    <s v="West Asia"/>
    <n v="29"/>
    <x v="1"/>
    <n v="627"/>
    <s v="Under Armour Girls' Toddler Spine Surge Runni"/>
    <n v="39.990001679999999"/>
    <n v="34.198098313835338"/>
    <n v="2"/>
    <n v="0.80000001200000004"/>
    <n v="79.980003359999998"/>
    <n v="79.180003348"/>
    <s v="CASH"/>
    <x v="1"/>
  </r>
  <r>
    <n v="31115"/>
    <d v="2016-03-30T00:00:00"/>
    <x v="4"/>
    <n v="2"/>
    <d v="2016-04-01T00:00:00"/>
    <n v="1"/>
    <s v="Second Class"/>
    <s v="Other"/>
    <n v="24"/>
    <n v="639"/>
    <n v="5"/>
    <s v="Golf"/>
    <s v="Pacific Asia"/>
    <s v="Murray Bridge"/>
    <s v="South Australia"/>
    <m/>
    <s v="Australia"/>
    <s v="Oceania"/>
    <n v="24"/>
    <x v="7"/>
    <n v="502"/>
    <s v="Nike Men's Dri-FIT Victory Golf Polo"/>
    <n v="50"/>
    <n v="43.678035218757444"/>
    <n v="2"/>
    <n v="4"/>
    <n v="100"/>
    <n v="96"/>
    <s v="CASH"/>
    <x v="1"/>
  </r>
  <r>
    <n v="45766"/>
    <d v="2016-10-30T00:00:00"/>
    <x v="0"/>
    <n v="2"/>
    <d v="2016-11-01T00:00:00"/>
    <n v="0"/>
    <s v="Second Class"/>
    <s v="Other"/>
    <n v="29"/>
    <n v="9702"/>
    <n v="5"/>
    <s v="Golf"/>
    <s v="Pacific Asia"/>
    <s v="Kartal"/>
    <s v="Istanbul"/>
    <m/>
    <s v="Turkey"/>
    <s v="West Asia"/>
    <n v="29"/>
    <x v="1"/>
    <n v="627"/>
    <s v="Under Armour Girls' Toddler Spine Surge Runni"/>
    <n v="39.990001679999999"/>
    <n v="34.198098313835338"/>
    <n v="2"/>
    <n v="4"/>
    <n v="79.980003359999998"/>
    <n v="75.980003359999998"/>
    <s v="CASH"/>
    <x v="1"/>
  </r>
  <r>
    <n v="47752"/>
    <d v="2016-11-28T00:00:00"/>
    <x v="3"/>
    <n v="2"/>
    <d v="2016-11-30T00:00:00"/>
    <n v="1"/>
    <s v="Second Class"/>
    <s v="Other"/>
    <n v="24"/>
    <n v="9114"/>
    <n v="5"/>
    <s v="Golf"/>
    <s v="Pacific Asia"/>
    <s v="Ulaanbaatar"/>
    <s v="Ulan Bator"/>
    <m/>
    <s v="Mongolia"/>
    <s v="Eastern Asia"/>
    <n v="24"/>
    <x v="7"/>
    <n v="502"/>
    <s v="Nike Men's Dri-FIT Victory Golf Polo"/>
    <n v="50"/>
    <n v="43.678035218757444"/>
    <n v="2"/>
    <n v="9"/>
    <n v="100"/>
    <n v="91"/>
    <s v="CASH"/>
    <x v="1"/>
  </r>
  <r>
    <n v="50054"/>
    <d v="2016-12-31T00:00:00"/>
    <x v="5"/>
    <n v="2"/>
    <d v="2017-01-03T00:00:00"/>
    <n v="1"/>
    <s v="Second Class"/>
    <s v="Other"/>
    <n v="24"/>
    <n v="1362"/>
    <n v="5"/>
    <s v="Golf"/>
    <s v="Pacific Asia"/>
    <s v="Istanbul"/>
    <s v="Istanbul"/>
    <m/>
    <s v="Turkey"/>
    <s v="West Asia"/>
    <n v="24"/>
    <x v="7"/>
    <n v="502"/>
    <s v="Nike Men's Dri-FIT Victory Golf Polo"/>
    <n v="50"/>
    <n v="43.678035218757444"/>
    <n v="2"/>
    <n v="13"/>
    <n v="100"/>
    <n v="87"/>
    <s v="CASH"/>
    <x v="1"/>
  </r>
  <r>
    <n v="20365"/>
    <d v="2015-10-25T00:00:00"/>
    <x v="0"/>
    <n v="2"/>
    <d v="2015-10-27T00:00:00"/>
    <n v="1"/>
    <s v="Second Class"/>
    <s v="Other"/>
    <n v="24"/>
    <n v="8011"/>
    <n v="5"/>
    <s v="Golf"/>
    <s v="Pacific Asia"/>
    <s v="Raipur"/>
    <s v="Rajasthan"/>
    <m/>
    <s v="India"/>
    <s v="South Asia"/>
    <n v="24"/>
    <x v="7"/>
    <n v="502"/>
    <s v="Nike Men's Dri-FIT Victory Golf Polo"/>
    <n v="50"/>
    <n v="43.678035218757444"/>
    <n v="2"/>
    <n v="18"/>
    <n v="100"/>
    <n v="82"/>
    <s v="CASH"/>
    <x v="1"/>
  </r>
  <r>
    <n v="41686"/>
    <d v="2016-08-31T00:00:00"/>
    <x v="4"/>
    <n v="4"/>
    <d v="2016-09-06T00:00:00"/>
    <n v="0"/>
    <s v="Standard Class"/>
    <s v="Other"/>
    <n v="18"/>
    <n v="7884"/>
    <n v="4"/>
    <s v="Apparel"/>
    <s v="Pacific Asia"/>
    <s v="Istanbul"/>
    <s v="Istanbul"/>
    <m/>
    <s v="Turkey"/>
    <s v="West Asia"/>
    <n v="18"/>
    <x v="4"/>
    <n v="403"/>
    <s v="Nike Men's CJ Elite 2 TD Football Cleat"/>
    <n v="129.9900055"/>
    <n v="110.80340837177086"/>
    <n v="1"/>
    <n v="5.1999998090000004"/>
    <n v="129.9900055"/>
    <n v="124.79000569099999"/>
    <s v="DEBIT"/>
    <x v="2"/>
  </r>
  <r>
    <n v="41896"/>
    <d v="2016-03-09T00:00:00"/>
    <x v="4"/>
    <n v="4"/>
    <d v="2016-03-15T00:00:00"/>
    <n v="0"/>
    <s v="Standard Class"/>
    <s v="Other"/>
    <n v="18"/>
    <n v="289"/>
    <n v="4"/>
    <s v="Apparel"/>
    <s v="Pacific Asia"/>
    <s v="Jerusalem"/>
    <s v="Jerusalem"/>
    <m/>
    <s v="Israel"/>
    <s v="West Asia"/>
    <n v="18"/>
    <x v="4"/>
    <n v="403"/>
    <s v="Nike Men's CJ Elite 2 TD Football Cleat"/>
    <n v="129.9900055"/>
    <n v="110.80340837177086"/>
    <n v="1"/>
    <n v="5.1999998090000004"/>
    <n v="129.9900055"/>
    <n v="124.79000569099999"/>
    <s v="DEBIT"/>
    <x v="2"/>
  </r>
  <r>
    <n v="28168"/>
    <d v="2016-02-16T00:00:00"/>
    <x v="6"/>
    <n v="4"/>
    <d v="2016-02-22T00:00:00"/>
    <n v="0"/>
    <s v="Standard Class"/>
    <s v="Other"/>
    <n v="17"/>
    <n v="10081"/>
    <n v="4"/>
    <s v="Apparel"/>
    <s v="Pacific Asia"/>
    <s v="Gold Coast"/>
    <s v="Queensland"/>
    <m/>
    <s v="Australia"/>
    <s v="Oceania"/>
    <n v="17"/>
    <x v="5"/>
    <n v="365"/>
    <s v="Perfect Fitness Perfect Rip Deck"/>
    <n v="59.990001679999999"/>
    <n v="54.488929209402009"/>
    <n v="1"/>
    <n v="3"/>
    <n v="59.990001679999999"/>
    <n v="56.990001679999999"/>
    <s v="DEBIT"/>
    <x v="2"/>
  </r>
  <r>
    <n v="24992"/>
    <d v="2015-12-31T00:00:00"/>
    <x v="1"/>
    <n v="4"/>
    <d v="2016-01-06T00:00:00"/>
    <n v="0"/>
    <s v="Standard Class"/>
    <s v="Other"/>
    <n v="18"/>
    <n v="1169"/>
    <n v="4"/>
    <s v="Apparel"/>
    <s v="Pacific Asia"/>
    <s v="Newcastle"/>
    <s v="New South Wales"/>
    <m/>
    <s v="Australia"/>
    <s v="Oceania"/>
    <n v="18"/>
    <x v="4"/>
    <n v="403"/>
    <s v="Nike Men's CJ Elite 2 TD Football Cleat"/>
    <n v="129.9900055"/>
    <n v="110.80340837177086"/>
    <n v="1"/>
    <n v="6.5"/>
    <n v="129.9900055"/>
    <n v="123.4900055"/>
    <s v="DEBIT"/>
    <x v="2"/>
  </r>
  <r>
    <n v="30851"/>
    <d v="2016-03-26T00:00:00"/>
    <x v="5"/>
    <n v="4"/>
    <d v="2016-03-31T00:00:00"/>
    <n v="0"/>
    <s v="Standard Class"/>
    <s v="Other"/>
    <n v="18"/>
    <n v="1182"/>
    <n v="4"/>
    <s v="Apparel"/>
    <s v="Pacific Asia"/>
    <s v="Porirua"/>
    <s v="Wellington"/>
    <m/>
    <s v="New Zealand"/>
    <s v="Oceania"/>
    <n v="18"/>
    <x v="4"/>
    <n v="403"/>
    <s v="Nike Men's CJ Elite 2 TD Football Cleat"/>
    <n v="129.9900055"/>
    <n v="110.80340837177086"/>
    <n v="1"/>
    <n v="6.5"/>
    <n v="129.9900055"/>
    <n v="123.4900055"/>
    <s v="DEBIT"/>
    <x v="2"/>
  </r>
  <r>
    <n v="25074"/>
    <d v="2016-02-01T00:00:00"/>
    <x v="3"/>
    <n v="4"/>
    <d v="2016-02-05T00:00:00"/>
    <n v="1"/>
    <s v="Standard Class"/>
    <s v="Other"/>
    <n v="18"/>
    <n v="717"/>
    <n v="4"/>
    <s v="Apparel"/>
    <s v="Pacific Asia"/>
    <s v="Mildura"/>
    <s v="Victoria"/>
    <m/>
    <s v="Australia"/>
    <s v="Oceania"/>
    <n v="18"/>
    <x v="4"/>
    <n v="403"/>
    <s v="Nike Men's CJ Elite 2 TD Football Cleat"/>
    <n v="129.9900055"/>
    <n v="110.80340837177086"/>
    <n v="1"/>
    <n v="6.5"/>
    <n v="129.9900055"/>
    <n v="123.4900055"/>
    <s v="DEBIT"/>
    <x v="2"/>
  </r>
  <r>
    <n v="76870"/>
    <d v="2018-01-27T00:00:00"/>
    <x v="5"/>
    <n v="4"/>
    <d v="2018-02-01T00:00:00"/>
    <n v="1"/>
    <s v="Standard Class"/>
    <s v="Other"/>
    <n v="76"/>
    <n v="20423"/>
    <n v="4"/>
    <s v="Apparel"/>
    <s v="Pacific Asia"/>
    <s v="Brisbane"/>
    <s v="Queensland"/>
    <m/>
    <s v="Australia"/>
    <s v="Oceania"/>
    <n v="76"/>
    <x v="29"/>
    <n v="1363"/>
    <s v="Summer dresses"/>
    <n v="215.82000729999999"/>
    <n v="186.82667412499998"/>
    <n v="1"/>
    <n v="10.789999959999999"/>
    <n v="215.82000729999999"/>
    <n v="205.03000734"/>
    <s v="DEBIT"/>
    <x v="2"/>
  </r>
  <r>
    <n v="25163"/>
    <d v="2016-03-01T00:00:00"/>
    <x v="6"/>
    <n v="4"/>
    <d v="2016-03-07T00:00:00"/>
    <n v="0"/>
    <s v="Standard Class"/>
    <s v="Other"/>
    <n v="18"/>
    <n v="5801"/>
    <n v="4"/>
    <s v="Apparel"/>
    <s v="Pacific Asia"/>
    <s v="Dhaka"/>
    <s v="Dhaka"/>
    <m/>
    <s v="Bangladesh"/>
    <s v="South Asia"/>
    <n v="18"/>
    <x v="4"/>
    <n v="403"/>
    <s v="Nike Men's CJ Elite 2 TD Football Cleat"/>
    <n v="129.9900055"/>
    <n v="110.80340837177086"/>
    <n v="1"/>
    <n v="6.5"/>
    <n v="129.9900055"/>
    <n v="123.4900055"/>
    <s v="DEBIT"/>
    <x v="2"/>
  </r>
  <r>
    <n v="28036"/>
    <d v="2016-02-14T00:00:00"/>
    <x v="0"/>
    <n v="4"/>
    <d v="2016-02-18T00:00:00"/>
    <n v="0"/>
    <s v="Standard Class"/>
    <s v="Other"/>
    <n v="18"/>
    <n v="702"/>
    <n v="4"/>
    <s v="Apparel"/>
    <s v="Pacific Asia"/>
    <s v="Kanpur"/>
    <s v="Uttar Pradesh"/>
    <m/>
    <s v="India"/>
    <s v="South Asia"/>
    <n v="18"/>
    <x v="4"/>
    <n v="403"/>
    <s v="Nike Men's CJ Elite 2 TD Football Cleat"/>
    <n v="129.9900055"/>
    <n v="110.80340837177086"/>
    <n v="1"/>
    <n v="6.5"/>
    <n v="129.9900055"/>
    <n v="123.4900055"/>
    <s v="DEBIT"/>
    <x v="2"/>
  </r>
  <r>
    <n v="22679"/>
    <d v="2015-11-28T00:00:00"/>
    <x v="5"/>
    <n v="4"/>
    <d v="2015-12-03T00:00:00"/>
    <n v="1"/>
    <s v="Standard Class"/>
    <s v="Other"/>
    <n v="18"/>
    <n v="6951"/>
    <n v="4"/>
    <s v="Apparel"/>
    <s v="Pacific Asia"/>
    <s v="Bangkok"/>
    <s v="Bangkok"/>
    <m/>
    <s v="Thailand"/>
    <s v="Southeast Asia"/>
    <n v="18"/>
    <x v="4"/>
    <n v="403"/>
    <s v="Nike Men's CJ Elite 2 TD Football Cleat"/>
    <n v="129.9900055"/>
    <n v="110.80340837177086"/>
    <n v="1"/>
    <n v="6.5"/>
    <n v="129.9900055"/>
    <n v="123.4900055"/>
    <s v="DEBIT"/>
    <x v="2"/>
  </r>
  <r>
    <n v="23610"/>
    <d v="2015-11-12T00:00:00"/>
    <x v="1"/>
    <n v="4"/>
    <d v="2015-11-18T00:00:00"/>
    <n v="1"/>
    <s v="Standard Class"/>
    <s v="Other"/>
    <n v="18"/>
    <n v="6780"/>
    <n v="4"/>
    <s v="Apparel"/>
    <s v="Pacific Asia"/>
    <s v="Bangkok"/>
    <s v="Bangkok"/>
    <m/>
    <s v="Thailand"/>
    <s v="Southeast Asia"/>
    <n v="18"/>
    <x v="4"/>
    <n v="403"/>
    <s v="Nike Men's CJ Elite 2 TD Football Cleat"/>
    <n v="129.9900055"/>
    <n v="110.80340837177086"/>
    <n v="1"/>
    <n v="6.5"/>
    <n v="129.9900055"/>
    <n v="123.4900055"/>
    <s v="DEBIT"/>
    <x v="2"/>
  </r>
  <r>
    <n v="42828"/>
    <d v="2016-09-17T00:00:00"/>
    <x v="5"/>
    <n v="4"/>
    <d v="2016-09-22T00:00:00"/>
    <n v="0"/>
    <s v="Standard Class"/>
    <s v="Other"/>
    <n v="17"/>
    <n v="6422"/>
    <n v="4"/>
    <s v="Apparel"/>
    <s v="Pacific Asia"/>
    <s v="Baghdad"/>
    <s v="Baghdad"/>
    <m/>
    <s v="Iraq"/>
    <s v="West Asia"/>
    <n v="17"/>
    <x v="5"/>
    <n v="365"/>
    <s v="Perfect Fitness Perfect Rip Deck"/>
    <n v="59.990001679999999"/>
    <n v="54.488929209402009"/>
    <n v="1"/>
    <n v="3"/>
    <n v="59.990001679999999"/>
    <n v="56.990001679999999"/>
    <s v="DEBIT"/>
    <x v="2"/>
  </r>
  <r>
    <n v="41896"/>
    <d v="2016-03-09T00:00:00"/>
    <x v="4"/>
    <n v="4"/>
    <d v="2016-03-15T00:00:00"/>
    <n v="0"/>
    <s v="Standard Class"/>
    <s v="Other"/>
    <n v="18"/>
    <n v="289"/>
    <n v="4"/>
    <s v="Apparel"/>
    <s v="Pacific Asia"/>
    <s v="Jerusalem"/>
    <s v="Jerusalem"/>
    <m/>
    <s v="Israel"/>
    <s v="West Asia"/>
    <n v="18"/>
    <x v="4"/>
    <n v="403"/>
    <s v="Nike Men's CJ Elite 2 TD Football Cleat"/>
    <n v="129.9900055"/>
    <n v="110.80340837177086"/>
    <n v="1"/>
    <n v="6.5"/>
    <n v="129.9900055"/>
    <n v="123.4900055"/>
    <s v="DEBIT"/>
    <x v="2"/>
  </r>
  <r>
    <n v="48713"/>
    <d v="2016-12-12T00:00:00"/>
    <x v="3"/>
    <n v="4"/>
    <d v="2016-12-16T00:00:00"/>
    <n v="0"/>
    <s v="Standard Class"/>
    <s v="Other"/>
    <n v="18"/>
    <n v="5384"/>
    <n v="4"/>
    <s v="Apparel"/>
    <s v="Pacific Asia"/>
    <s v="Adana"/>
    <s v="Adana"/>
    <m/>
    <s v="Turkey"/>
    <s v="West Asia"/>
    <n v="18"/>
    <x v="4"/>
    <n v="403"/>
    <s v="Nike Men's CJ Elite 2 TD Football Cleat"/>
    <n v="129.9900055"/>
    <n v="110.80340837177086"/>
    <n v="1"/>
    <n v="6.5"/>
    <n v="129.9900055"/>
    <n v="123.4900055"/>
    <s v="DEBIT"/>
    <x v="2"/>
  </r>
  <r>
    <n v="45668"/>
    <d v="2016-10-28T00:00:00"/>
    <x v="2"/>
    <n v="4"/>
    <d v="2016-11-03T00:00:00"/>
    <n v="0"/>
    <s v="Standard Class"/>
    <s v="Other"/>
    <n v="18"/>
    <n v="2985"/>
    <n v="4"/>
    <s v="Apparel"/>
    <s v="Pacific Asia"/>
    <s v="Riyadh"/>
    <s v="Riyadh"/>
    <m/>
    <s v="Saudi Arabia"/>
    <s v="West Asia"/>
    <n v="18"/>
    <x v="4"/>
    <n v="403"/>
    <s v="Nike Men's CJ Elite 2 TD Football Cleat"/>
    <n v="129.9900055"/>
    <n v="110.80340837177086"/>
    <n v="1"/>
    <n v="6.5"/>
    <n v="129.9900055"/>
    <n v="123.4900055"/>
    <s v="DEBIT"/>
    <x v="2"/>
  </r>
  <r>
    <n v="74796"/>
    <d v="2017-12-27T00:00:00"/>
    <x v="4"/>
    <n v="4"/>
    <d v="2018-01-02T00:00:00"/>
    <n v="0"/>
    <s v="Standard Class"/>
    <s v="Other"/>
    <n v="66"/>
    <n v="18349"/>
    <n v="4"/>
    <s v="Apparel"/>
    <s v="Pacific Asia"/>
    <s v="Shenzhen"/>
    <s v="Guangdong"/>
    <m/>
    <s v="China"/>
    <s v="Eastern Asia"/>
    <n v="66"/>
    <x v="24"/>
    <n v="1353"/>
    <s v="Porcelain crafts"/>
    <n v="461.48001099999999"/>
    <n v="376.77167767999998"/>
    <n v="1"/>
    <n v="25.379999160000001"/>
    <n v="461.48001099999999"/>
    <n v="436.10001183999998"/>
    <s v="DEBIT"/>
    <x v="2"/>
  </r>
  <r>
    <n v="27918"/>
    <d v="2016-12-02T00:00:00"/>
    <x v="2"/>
    <n v="4"/>
    <d v="2016-12-08T00:00:00"/>
    <n v="0"/>
    <s v="Standard Class"/>
    <s v="Other"/>
    <n v="18"/>
    <n v="11286"/>
    <n v="4"/>
    <s v="Apparel"/>
    <s v="Pacific Asia"/>
    <s v="Tianjin"/>
    <s v="Tianjin"/>
    <m/>
    <s v="China"/>
    <s v="Eastern Asia"/>
    <n v="18"/>
    <x v="4"/>
    <n v="403"/>
    <s v="Nike Men's CJ Elite 2 TD Football Cleat"/>
    <n v="129.9900055"/>
    <n v="110.80340837177086"/>
    <n v="1"/>
    <n v="7.1500000950000002"/>
    <n v="129.9900055"/>
    <n v="122.840005405"/>
    <s v="DEBIT"/>
    <x v="2"/>
  </r>
  <r>
    <n v="30097"/>
    <d v="2016-03-15T00:00:00"/>
    <x v="6"/>
    <n v="4"/>
    <d v="2016-03-21T00:00:00"/>
    <n v="0"/>
    <s v="Standard Class"/>
    <s v="Other"/>
    <n v="17"/>
    <n v="489"/>
    <n v="4"/>
    <s v="Apparel"/>
    <s v="Pacific Asia"/>
    <s v="Perth"/>
    <s v="Western Australia"/>
    <m/>
    <s v="Australia"/>
    <s v="Oceania"/>
    <n v="17"/>
    <x v="5"/>
    <n v="365"/>
    <s v="Perfect Fitness Perfect Rip Deck"/>
    <n v="59.990001679999999"/>
    <n v="54.488929209402009"/>
    <n v="1"/>
    <n v="3.2999999519999998"/>
    <n v="59.990001679999999"/>
    <n v="56.690001727999999"/>
    <s v="DEBIT"/>
    <x v="2"/>
  </r>
  <r>
    <n v="30966"/>
    <d v="2016-03-28T00:00:00"/>
    <x v="3"/>
    <n v="4"/>
    <d v="2016-04-01T00:00:00"/>
    <n v="0"/>
    <s v="Standard Class"/>
    <s v="Other"/>
    <n v="18"/>
    <n v="4510"/>
    <n v="4"/>
    <s v="Apparel"/>
    <s v="Pacific Asia"/>
    <s v="Dunedin"/>
    <s v="Otago"/>
    <m/>
    <s v="New Zealand"/>
    <s v="Oceania"/>
    <n v="18"/>
    <x v="4"/>
    <n v="403"/>
    <s v="Nike Men's CJ Elite 2 TD Football Cleat"/>
    <n v="129.9900055"/>
    <n v="110.80340837177086"/>
    <n v="1"/>
    <n v="7.1500000950000002"/>
    <n v="129.9900055"/>
    <n v="122.840005405"/>
    <s v="DEBIT"/>
    <x v="2"/>
  </r>
  <r>
    <n v="30063"/>
    <d v="2016-03-14T00:00:00"/>
    <x v="3"/>
    <n v="4"/>
    <d v="2016-03-18T00:00:00"/>
    <n v="0"/>
    <s v="Standard Class"/>
    <s v="Other"/>
    <n v="18"/>
    <n v="9626"/>
    <n v="4"/>
    <s v="Apparel"/>
    <s v="Pacific Asia"/>
    <s v="Melbourne"/>
    <s v="Victoria"/>
    <m/>
    <s v="Australia"/>
    <s v="Oceania"/>
    <n v="18"/>
    <x v="4"/>
    <n v="403"/>
    <s v="Nike Men's CJ Elite 2 TD Football Cleat"/>
    <n v="129.9900055"/>
    <n v="110.80340837177086"/>
    <n v="1"/>
    <n v="7.1500000950000002"/>
    <n v="129.9900055"/>
    <n v="122.840005405"/>
    <s v="DEBIT"/>
    <x v="2"/>
  </r>
  <r>
    <n v="22019"/>
    <d v="2015-11-18T00:00:00"/>
    <x v="4"/>
    <n v="4"/>
    <d v="2015-11-24T00:00:00"/>
    <n v="1"/>
    <s v="Standard Class"/>
    <s v="Other"/>
    <n v="18"/>
    <n v="9494"/>
    <n v="4"/>
    <s v="Apparel"/>
    <s v="Pacific Asia"/>
    <s v="Ulhasnagar"/>
    <s v="Maharashtra"/>
    <m/>
    <s v="India"/>
    <s v="South Asia"/>
    <n v="18"/>
    <x v="4"/>
    <n v="403"/>
    <s v="Nike Men's CJ Elite 2 TD Football Cleat"/>
    <n v="129.9900055"/>
    <n v="110.80340837177086"/>
    <n v="1"/>
    <n v="7.1500000950000002"/>
    <n v="129.9900055"/>
    <n v="122.840005405"/>
    <s v="DEBIT"/>
    <x v="2"/>
  </r>
  <r>
    <n v="24230"/>
    <d v="2015-12-20T00:00:00"/>
    <x v="0"/>
    <n v="4"/>
    <d v="2015-12-24T00:00:00"/>
    <n v="1"/>
    <s v="Standard Class"/>
    <s v="Other"/>
    <n v="18"/>
    <n v="1718"/>
    <n v="4"/>
    <s v="Apparel"/>
    <s v="Pacific Asia"/>
    <s v="Manila"/>
    <s v="National Capital Region"/>
    <m/>
    <s v="Philippines"/>
    <s v="Southeast Asia"/>
    <n v="18"/>
    <x v="4"/>
    <n v="403"/>
    <s v="Nike Men's CJ Elite 2 TD Football Cleat"/>
    <n v="129.9900055"/>
    <n v="110.80340837177086"/>
    <n v="1"/>
    <n v="7.1500000950000002"/>
    <n v="129.9900055"/>
    <n v="122.840005405"/>
    <s v="DEBIT"/>
    <x v="2"/>
  </r>
  <r>
    <n v="48713"/>
    <d v="2016-12-12T00:00:00"/>
    <x v="3"/>
    <n v="4"/>
    <d v="2016-12-16T00:00:00"/>
    <n v="0"/>
    <s v="Standard Class"/>
    <s v="Other"/>
    <n v="18"/>
    <n v="5384"/>
    <n v="4"/>
    <s v="Apparel"/>
    <s v="Pacific Asia"/>
    <s v="Adana"/>
    <s v="Adana"/>
    <m/>
    <s v="Turkey"/>
    <s v="West Asia"/>
    <n v="18"/>
    <x v="4"/>
    <n v="403"/>
    <s v="Nike Men's CJ Elite 2 TD Football Cleat"/>
    <n v="129.9900055"/>
    <n v="110.80340837177086"/>
    <n v="1"/>
    <n v="7.1500000950000002"/>
    <n v="129.9900055"/>
    <n v="122.840005405"/>
    <s v="DEBIT"/>
    <x v="2"/>
  </r>
  <r>
    <n v="42353"/>
    <d v="2016-10-09T00:00:00"/>
    <x v="0"/>
    <n v="4"/>
    <d v="2016-10-13T00:00:00"/>
    <n v="0"/>
    <s v="Standard Class"/>
    <s v="Other"/>
    <n v="18"/>
    <n v="5295"/>
    <n v="4"/>
    <s v="Apparel"/>
    <s v="Pacific Asia"/>
    <s v="Mersin"/>
    <s v="Mersin"/>
    <m/>
    <s v="Turkey"/>
    <s v="West Asia"/>
    <n v="18"/>
    <x v="4"/>
    <n v="403"/>
    <s v="Nike Men's CJ Elite 2 TD Football Cleat"/>
    <n v="129.9900055"/>
    <n v="110.80340837177086"/>
    <n v="1"/>
    <n v="7.1500000950000002"/>
    <n v="129.9900055"/>
    <n v="122.840005405"/>
    <s v="DEBIT"/>
    <x v="2"/>
  </r>
  <r>
    <n v="45668"/>
    <d v="2016-10-28T00:00:00"/>
    <x v="2"/>
    <n v="4"/>
    <d v="2016-11-03T00:00:00"/>
    <n v="0"/>
    <s v="Standard Class"/>
    <s v="Other"/>
    <n v="18"/>
    <n v="2985"/>
    <n v="4"/>
    <s v="Apparel"/>
    <s v="Pacific Asia"/>
    <s v="Riyadh"/>
    <s v="Riyadh"/>
    <m/>
    <s v="Saudi Arabia"/>
    <s v="West Asia"/>
    <n v="18"/>
    <x v="4"/>
    <n v="403"/>
    <s v="Nike Men's CJ Elite 2 TD Football Cleat"/>
    <n v="129.9900055"/>
    <n v="110.80340837177086"/>
    <n v="1"/>
    <n v="7.1500000950000002"/>
    <n v="129.9900055"/>
    <n v="122.840005405"/>
    <s v="DEBIT"/>
    <x v="2"/>
  </r>
  <r>
    <n v="42134"/>
    <d v="2016-07-09T00:00:00"/>
    <x v="5"/>
    <n v="4"/>
    <d v="2016-07-14T00:00:00"/>
    <n v="1"/>
    <s v="Standard Class"/>
    <s v="Other"/>
    <n v="18"/>
    <n v="3984"/>
    <n v="4"/>
    <s v="Apparel"/>
    <s v="Pacific Asia"/>
    <s v="Temirtau"/>
    <s v="Karaganda"/>
    <m/>
    <s v="Kazakhstan"/>
    <s v="Central Asia"/>
    <n v="18"/>
    <x v="4"/>
    <n v="403"/>
    <s v="Nike Men's CJ Elite 2 TD Football Cleat"/>
    <n v="129.9900055"/>
    <n v="110.80340837177086"/>
    <n v="1"/>
    <n v="9.1000003809999992"/>
    <n v="129.9900055"/>
    <n v="120.89000511899999"/>
    <s v="DEBIT"/>
    <x v="2"/>
  </r>
  <r>
    <n v="21522"/>
    <d v="2015-11-11T00:00:00"/>
    <x v="4"/>
    <n v="4"/>
    <d v="2015-11-17T00:00:00"/>
    <n v="0"/>
    <s v="Standard Class"/>
    <s v="Other"/>
    <n v="18"/>
    <n v="5270"/>
    <n v="4"/>
    <s v="Apparel"/>
    <s v="Pacific Asia"/>
    <s v="Tengzhou"/>
    <s v="Shandong"/>
    <m/>
    <s v="China"/>
    <s v="Eastern Asia"/>
    <n v="18"/>
    <x v="4"/>
    <n v="403"/>
    <s v="Nike Men's CJ Elite 2 TD Football Cleat"/>
    <n v="129.9900055"/>
    <n v="110.80340837177086"/>
    <n v="1"/>
    <n v="9.1000003809999992"/>
    <n v="129.9900055"/>
    <n v="120.89000511899999"/>
    <s v="DEBIT"/>
    <x v="2"/>
  </r>
  <r>
    <n v="23767"/>
    <d v="2015-12-13T00:00:00"/>
    <x v="0"/>
    <n v="4"/>
    <d v="2015-12-17T00:00:00"/>
    <n v="0"/>
    <s v="Standard Class"/>
    <s v="Other"/>
    <n v="18"/>
    <n v="10966"/>
    <n v="4"/>
    <s v="Apparel"/>
    <s v="Pacific Asia"/>
    <s v="Nantong"/>
    <s v="Jiangsu"/>
    <m/>
    <s v="China"/>
    <s v="Eastern Asia"/>
    <n v="18"/>
    <x v="4"/>
    <n v="403"/>
    <s v="Nike Men's CJ Elite 2 TD Football Cleat"/>
    <n v="129.9900055"/>
    <n v="110.80340837177086"/>
    <n v="1"/>
    <n v="9.1000003809999992"/>
    <n v="129.9900055"/>
    <n v="120.89000511899999"/>
    <s v="DEBIT"/>
    <x v="2"/>
  </r>
  <r>
    <n v="25433"/>
    <d v="2016-07-01T00:00:00"/>
    <x v="2"/>
    <n v="4"/>
    <d v="2016-07-07T00:00:00"/>
    <n v="0"/>
    <s v="Standard Class"/>
    <s v="Other"/>
    <n v="18"/>
    <n v="1868"/>
    <n v="4"/>
    <s v="Apparel"/>
    <s v="Pacific Asia"/>
    <s v="Dalian"/>
    <s v="Liaoning"/>
    <m/>
    <s v="China"/>
    <s v="Eastern Asia"/>
    <n v="18"/>
    <x v="4"/>
    <n v="403"/>
    <s v="Nike Men's CJ Elite 2 TD Football Cleat"/>
    <n v="129.9900055"/>
    <n v="110.80340837177086"/>
    <n v="1"/>
    <n v="9.1000003809999992"/>
    <n v="129.9900055"/>
    <n v="120.89000511899999"/>
    <s v="DEBIT"/>
    <x v="2"/>
  </r>
  <r>
    <n v="73893"/>
    <d v="2017-12-14T00:00:00"/>
    <x v="1"/>
    <n v="4"/>
    <d v="2017-12-20T00:00:00"/>
    <n v="0"/>
    <s v="Standard Class"/>
    <s v="Other"/>
    <n v="76"/>
    <n v="17446"/>
    <n v="4"/>
    <s v="Apparel"/>
    <s v="Pacific Asia"/>
    <s v="Lianyuan"/>
    <s v="Hunan"/>
    <m/>
    <s v="China"/>
    <s v="Eastern Asia"/>
    <n v="76"/>
    <x v="29"/>
    <n v="1363"/>
    <s v="Summer dresses"/>
    <n v="215.82000729999999"/>
    <n v="186.82667412499998"/>
    <n v="1"/>
    <n v="15.10999966"/>
    <n v="215.82000729999999"/>
    <n v="200.71000763999999"/>
    <s v="DEBIT"/>
    <x v="2"/>
  </r>
  <r>
    <n v="30085"/>
    <d v="2016-03-15T00:00:00"/>
    <x v="6"/>
    <n v="4"/>
    <d v="2016-03-21T00:00:00"/>
    <n v="1"/>
    <s v="Standard Class"/>
    <s v="Other"/>
    <n v="17"/>
    <n v="10071"/>
    <n v="4"/>
    <s v="Apparel"/>
    <s v="Pacific Asia"/>
    <s v="Caloundra"/>
    <s v="Queensland"/>
    <m/>
    <s v="Australia"/>
    <s v="Oceania"/>
    <n v="17"/>
    <x v="5"/>
    <n v="365"/>
    <s v="Perfect Fitness Perfect Rip Deck"/>
    <n v="59.990001679999999"/>
    <n v="54.488929209402009"/>
    <n v="1"/>
    <n v="4.1999998090000004"/>
    <n v="59.990001679999999"/>
    <n v="55.790001871000001"/>
    <s v="DEBIT"/>
    <x v="2"/>
  </r>
  <r>
    <n v="30172"/>
    <d v="2016-03-16T00:00:00"/>
    <x v="4"/>
    <n v="4"/>
    <d v="2016-03-22T00:00:00"/>
    <n v="0"/>
    <s v="Standard Class"/>
    <s v="Other"/>
    <n v="18"/>
    <n v="1271"/>
    <n v="4"/>
    <s v="Apparel"/>
    <s v="Pacific Asia"/>
    <s v="Melbourne"/>
    <s v="Victoria"/>
    <m/>
    <s v="Australia"/>
    <s v="Oceania"/>
    <n v="18"/>
    <x v="4"/>
    <n v="403"/>
    <s v="Nike Men's CJ Elite 2 TD Football Cleat"/>
    <n v="129.9900055"/>
    <n v="110.80340837177086"/>
    <n v="1"/>
    <n v="9.1000003809999992"/>
    <n v="129.9900055"/>
    <n v="120.89000511899999"/>
    <s v="DEBIT"/>
    <x v="2"/>
  </r>
  <r>
    <n v="27478"/>
    <d v="2016-06-02T00:00:00"/>
    <x v="1"/>
    <n v="4"/>
    <d v="2016-06-08T00:00:00"/>
    <n v="0"/>
    <s v="Standard Class"/>
    <s v="Other"/>
    <n v="18"/>
    <n v="11930"/>
    <n v="4"/>
    <s v="Apparel"/>
    <s v="Pacific Asia"/>
    <s v="Bendigo"/>
    <s v="Victoria"/>
    <m/>
    <s v="Australia"/>
    <s v="Oceania"/>
    <n v="18"/>
    <x v="4"/>
    <n v="403"/>
    <s v="Nike Men's CJ Elite 2 TD Football Cleat"/>
    <n v="129.9900055"/>
    <n v="110.80340837177086"/>
    <n v="1"/>
    <n v="9.1000003809999992"/>
    <n v="129.9900055"/>
    <n v="120.89000511899999"/>
    <s v="DEBIT"/>
    <x v="2"/>
  </r>
  <r>
    <n v="76976"/>
    <d v="2018-01-28T00:00:00"/>
    <x v="0"/>
    <n v="4"/>
    <d v="2018-02-01T00:00:00"/>
    <n v="0"/>
    <s v="Standard Class"/>
    <s v="Other"/>
    <n v="76"/>
    <n v="20529"/>
    <n v="4"/>
    <s v="Apparel"/>
    <s v="Pacific Asia"/>
    <s v="Adelaide"/>
    <s v="South Australia"/>
    <m/>
    <s v="Australia"/>
    <s v="Oceania"/>
    <n v="76"/>
    <x v="29"/>
    <n v="1363"/>
    <s v="Summer dresses"/>
    <n v="215.82000729999999"/>
    <n v="186.82667412499998"/>
    <n v="1"/>
    <n v="15.10999966"/>
    <n v="215.82000729999999"/>
    <n v="200.71000763999999"/>
    <s v="DEBIT"/>
    <x v="2"/>
  </r>
  <r>
    <n v="24063"/>
    <d v="2015-12-18T00:00:00"/>
    <x v="2"/>
    <n v="4"/>
    <d v="2015-12-24T00:00:00"/>
    <n v="0"/>
    <s v="Standard Class"/>
    <s v="Other"/>
    <n v="18"/>
    <n v="8358"/>
    <n v="4"/>
    <s v="Apparel"/>
    <s v="Pacific Asia"/>
    <s v="Ajmer"/>
    <s v="Rajasthan"/>
    <m/>
    <s v="India"/>
    <s v="South Asia"/>
    <n v="18"/>
    <x v="4"/>
    <n v="403"/>
    <s v="Nike Men's CJ Elite 2 TD Football Cleat"/>
    <n v="129.9900055"/>
    <n v="110.80340837177086"/>
    <n v="1"/>
    <n v="9.1000003809999992"/>
    <n v="129.9900055"/>
    <n v="120.89000511899999"/>
    <s v="DEBIT"/>
    <x v="2"/>
  </r>
  <r>
    <n v="51209"/>
    <d v="2017-01-17T00:00:00"/>
    <x v="6"/>
    <n v="4"/>
    <d v="2017-01-23T00:00:00"/>
    <n v="1"/>
    <s v="Standard Class"/>
    <s v="Other"/>
    <n v="18"/>
    <n v="7705"/>
    <n v="4"/>
    <s v="Apparel"/>
    <s v="Pacific Asia"/>
    <s v="Kerman"/>
    <s v="Kerman"/>
    <m/>
    <s v="Iran"/>
    <s v="South Asia"/>
    <n v="18"/>
    <x v="4"/>
    <n v="403"/>
    <s v="Nike Men's CJ Elite 2 TD Football Cleat"/>
    <n v="129.9900055"/>
    <n v="110.80340837177086"/>
    <n v="1"/>
    <n v="9.1000003809999992"/>
    <n v="129.9900055"/>
    <n v="120.89000511899999"/>
    <s v="DEBIT"/>
    <x v="2"/>
  </r>
  <r>
    <n v="73839"/>
    <d v="2017-12-13T00:00:00"/>
    <x v="4"/>
    <n v="4"/>
    <d v="2017-12-19T00:00:00"/>
    <n v="1"/>
    <s v="Standard Class"/>
    <s v="Other"/>
    <n v="76"/>
    <n v="17392"/>
    <n v="4"/>
    <s v="Apparel"/>
    <s v="Pacific Asia"/>
    <s v="Vadodara"/>
    <s v="Gujarat"/>
    <m/>
    <s v="India"/>
    <s v="South Asia"/>
    <n v="76"/>
    <x v="29"/>
    <n v="1363"/>
    <s v="Summer dresses"/>
    <n v="215.82000729999999"/>
    <n v="186.82667412499998"/>
    <n v="1"/>
    <n v="15.10999966"/>
    <n v="215.82000729999999"/>
    <n v="200.71000763999999"/>
    <s v="DEBIT"/>
    <x v="2"/>
  </r>
  <r>
    <n v="74723"/>
    <d v="2017-12-26T00:00:00"/>
    <x v="6"/>
    <n v="4"/>
    <d v="2018-01-01T00:00:00"/>
    <n v="0"/>
    <s v="Standard Class"/>
    <s v="Other"/>
    <n v="66"/>
    <n v="18276"/>
    <n v="4"/>
    <s v="Apparel"/>
    <s v="Pacific Asia"/>
    <s v="Semarang"/>
    <s v="Central Java"/>
    <m/>
    <s v="Indonesia"/>
    <s v="Southeast Asia"/>
    <n v="66"/>
    <x v="24"/>
    <n v="1353"/>
    <s v="Porcelain crafts"/>
    <n v="461.48001099999999"/>
    <n v="376.77167767999998"/>
    <n v="1"/>
    <n v="32.299999239999998"/>
    <n v="461.48001099999999"/>
    <n v="429.18001176000001"/>
    <s v="DEBIT"/>
    <x v="2"/>
  </r>
  <r>
    <n v="26821"/>
    <d v="2016-01-27T00:00:00"/>
    <x v="4"/>
    <n v="4"/>
    <d v="2016-02-02T00:00:00"/>
    <n v="0"/>
    <s v="Standard Class"/>
    <s v="Other"/>
    <n v="18"/>
    <n v="7795"/>
    <n v="4"/>
    <s v="Apparel"/>
    <s v="Pacific Asia"/>
    <s v="Cirebon"/>
    <s v="West Java"/>
    <m/>
    <s v="Indonesia"/>
    <s v="Southeast Asia"/>
    <n v="18"/>
    <x v="4"/>
    <n v="403"/>
    <s v="Nike Men's CJ Elite 2 TD Football Cleat"/>
    <n v="129.9900055"/>
    <n v="110.80340837177086"/>
    <n v="1"/>
    <n v="9.1000003809999992"/>
    <n v="129.9900055"/>
    <n v="120.89000511899999"/>
    <s v="DEBIT"/>
    <x v="2"/>
  </r>
  <r>
    <n v="77102"/>
    <d v="2018-01-30T00:00:00"/>
    <x v="6"/>
    <n v="4"/>
    <d v="2018-02-05T00:00:00"/>
    <n v="0"/>
    <s v="Standard Class"/>
    <s v="Other"/>
    <n v="76"/>
    <n v="20655"/>
    <n v="4"/>
    <s v="Apparel"/>
    <s v="Pacific Asia"/>
    <s v="Yangon"/>
    <s v="Yangon"/>
    <m/>
    <s v="Myanmar (Burma)"/>
    <s v="Southeast Asia"/>
    <n v="76"/>
    <x v="29"/>
    <n v="1363"/>
    <s v="Summer dresses"/>
    <n v="215.82000729999999"/>
    <n v="186.82667412499998"/>
    <n v="1"/>
    <n v="15.10999966"/>
    <n v="215.82000729999999"/>
    <n v="200.71000763999999"/>
    <s v="DEBIT"/>
    <x v="2"/>
  </r>
  <r>
    <n v="41608"/>
    <d v="2016-08-30T00:00:00"/>
    <x v="6"/>
    <n v="4"/>
    <d v="2016-09-05T00:00:00"/>
    <n v="0"/>
    <s v="Standard Class"/>
    <s v="Other"/>
    <n v="18"/>
    <n v="2454"/>
    <n v="4"/>
    <s v="Apparel"/>
    <s v="Pacific Asia"/>
    <s v="Kütahya"/>
    <s v="Kütahya"/>
    <m/>
    <s v="Turkey"/>
    <s v="West Asia"/>
    <n v="18"/>
    <x v="4"/>
    <n v="403"/>
    <s v="Nike Men's CJ Elite 2 TD Football Cleat"/>
    <n v="129.9900055"/>
    <n v="110.80340837177086"/>
    <n v="1"/>
    <n v="9.1000003809999992"/>
    <n v="129.9900055"/>
    <n v="120.89000511899999"/>
    <s v="DEBIT"/>
    <x v="2"/>
  </r>
  <r>
    <n v="47009"/>
    <d v="2016-11-17T00:00:00"/>
    <x v="1"/>
    <n v="4"/>
    <d v="2016-11-23T00:00:00"/>
    <n v="1"/>
    <s v="Standard Class"/>
    <s v="Other"/>
    <n v="18"/>
    <n v="150"/>
    <n v="4"/>
    <s v="Apparel"/>
    <s v="Pacific Asia"/>
    <s v="Baghdad"/>
    <s v="Baghdad"/>
    <m/>
    <s v="Iraq"/>
    <s v="West Asia"/>
    <n v="18"/>
    <x v="4"/>
    <n v="403"/>
    <s v="Nike Men's CJ Elite 2 TD Football Cleat"/>
    <n v="129.9900055"/>
    <n v="110.80340837177086"/>
    <n v="1"/>
    <n v="9.1000003809999992"/>
    <n v="129.9900055"/>
    <n v="120.89000511899999"/>
    <s v="DEBIT"/>
    <x v="2"/>
  </r>
  <r>
    <n v="49916"/>
    <d v="2016-12-29T00:00:00"/>
    <x v="1"/>
    <n v="4"/>
    <d v="2017-01-04T00:00:00"/>
    <n v="0"/>
    <s v="Standard Class"/>
    <s v="Other"/>
    <n v="18"/>
    <n v="10671"/>
    <n v="4"/>
    <s v="Apparel"/>
    <s v="Pacific Asia"/>
    <s v="Namangan"/>
    <s v="Namangan"/>
    <m/>
    <s v="Uzbekistan"/>
    <s v="Central Asia"/>
    <n v="18"/>
    <x v="4"/>
    <n v="403"/>
    <s v="Nike Men's CJ Elite 2 TD Football Cleat"/>
    <n v="129.9900055"/>
    <n v="110.80340837177086"/>
    <n v="1"/>
    <n v="11.69999981"/>
    <n v="129.9900055"/>
    <n v="118.29000569"/>
    <s v="DEBIT"/>
    <x v="2"/>
  </r>
  <r>
    <n v="29746"/>
    <d v="2016-10-03T00:00:00"/>
    <x v="3"/>
    <n v="4"/>
    <d v="2016-10-07T00:00:00"/>
    <n v="0"/>
    <s v="Standard Class"/>
    <s v="Other"/>
    <n v="17"/>
    <n v="11924"/>
    <n v="4"/>
    <s v="Apparel"/>
    <s v="Pacific Asia"/>
    <s v="Xinzhou"/>
    <s v="Hubei"/>
    <m/>
    <s v="China"/>
    <s v="Eastern Asia"/>
    <n v="17"/>
    <x v="5"/>
    <n v="365"/>
    <s v="Perfect Fitness Perfect Rip Deck"/>
    <n v="59.990001679999999"/>
    <n v="54.488929209402009"/>
    <n v="1"/>
    <n v="5.4000000950000002"/>
    <n v="59.990001679999999"/>
    <n v="54.590001584999996"/>
    <s v="DEBIT"/>
    <x v="2"/>
  </r>
  <r>
    <n v="72533"/>
    <d v="2017-11-24T00:00:00"/>
    <x v="2"/>
    <n v="4"/>
    <d v="2017-11-30T00:00:00"/>
    <n v="0"/>
    <s v="Standard Class"/>
    <s v="Other"/>
    <n v="70"/>
    <n v="16086"/>
    <n v="4"/>
    <s v="Apparel"/>
    <s v="Pacific Asia"/>
    <s v="Mudanjiang"/>
    <s v="Heilongjiang"/>
    <m/>
    <s v="China"/>
    <s v="Eastern Asia"/>
    <n v="70"/>
    <x v="30"/>
    <n v="1357"/>
    <s v="Men's gala suit"/>
    <n v="210.8500061"/>
    <n v="116.83000946"/>
    <n v="1"/>
    <n v="18.979999540000001"/>
    <n v="210.8500061"/>
    <n v="191.87000656000001"/>
    <s v="DEBIT"/>
    <x v="2"/>
  </r>
  <r>
    <n v="75892"/>
    <d v="2018-12-01T00:00:00"/>
    <x v="5"/>
    <n v="4"/>
    <d v="2018-12-06T00:00:00"/>
    <n v="0"/>
    <s v="Standard Class"/>
    <s v="Other"/>
    <n v="73"/>
    <n v="19445"/>
    <n v="2"/>
    <s v="Fitness"/>
    <s v="Pacific Asia"/>
    <s v="Bhilai"/>
    <s v="Chhattisgarh"/>
    <m/>
    <s v="India"/>
    <s v="South Asia"/>
    <n v="73"/>
    <x v="28"/>
    <n v="1360"/>
    <s v="Smart watch "/>
    <n v="327.75"/>
    <n v="297.07027734645828"/>
    <n v="1"/>
    <n v="65.550003050000001"/>
    <n v="327.75"/>
    <n v="262.19999695000001"/>
    <s v="TRANSFER"/>
    <x v="2"/>
  </r>
  <r>
    <n v="75891"/>
    <d v="2018-12-01T00:00:00"/>
    <x v="5"/>
    <n v="4"/>
    <d v="2018-12-06T00:00:00"/>
    <n v="0"/>
    <s v="Standard Class"/>
    <s v="Other"/>
    <n v="73"/>
    <n v="19444"/>
    <n v="2"/>
    <s v="Fitness"/>
    <s v="Pacific Asia"/>
    <s v="Qingdao"/>
    <s v="Shandong"/>
    <m/>
    <s v="China"/>
    <s v="Eastern Asia"/>
    <n v="73"/>
    <x v="28"/>
    <n v="1360"/>
    <s v="Smart watch "/>
    <n v="327.75"/>
    <n v="297.07027734645828"/>
    <n v="1"/>
    <n v="81.940002440000001"/>
    <n v="327.75"/>
    <n v="245.80999756"/>
    <s v="DEBIT"/>
    <x v="2"/>
  </r>
  <r>
    <n v="75890"/>
    <d v="2018-12-01T00:00:00"/>
    <x v="5"/>
    <n v="2"/>
    <d v="2018-12-04T00:00:00"/>
    <n v="1"/>
    <s v="Second Class"/>
    <s v="Other"/>
    <n v="73"/>
    <n v="19443"/>
    <n v="2"/>
    <s v="Fitness"/>
    <s v="Pacific Asia"/>
    <s v="Qingdao"/>
    <s v="Shandong"/>
    <m/>
    <s v="China"/>
    <s v="Eastern Asia"/>
    <n v="73"/>
    <x v="28"/>
    <n v="1360"/>
    <s v="Smart watch "/>
    <n v="327.75"/>
    <n v="297.07027734645828"/>
    <n v="1"/>
    <n v="0"/>
    <n v="327.75"/>
    <n v="327.75"/>
    <s v="DEBIT"/>
    <x v="2"/>
  </r>
  <r>
    <n v="75889"/>
    <d v="2018-12-01T00:00:00"/>
    <x v="5"/>
    <n v="4"/>
    <d v="2018-12-06T00:00:00"/>
    <n v="1"/>
    <s v="Standard Class"/>
    <s v="Other"/>
    <n v="73"/>
    <n v="19442"/>
    <n v="2"/>
    <s v="Fitness"/>
    <s v="Pacific Asia"/>
    <s v="Herat"/>
    <s v="Herat"/>
    <m/>
    <s v="Afghanistan"/>
    <s v="South Asia"/>
    <n v="73"/>
    <x v="28"/>
    <n v="1360"/>
    <s v="Smart watch "/>
    <n v="327.75"/>
    <n v="297.07027734645828"/>
    <n v="1"/>
    <n v="3.2799999710000001"/>
    <n v="327.75"/>
    <n v="324.470000029"/>
    <s v="DEBIT"/>
    <x v="2"/>
  </r>
  <r>
    <n v="75888"/>
    <d v="2018-12-01T00:00:00"/>
    <x v="5"/>
    <n v="4"/>
    <d v="2018-12-06T00:00:00"/>
    <n v="0"/>
    <s v="Standard Class"/>
    <s v="Other"/>
    <n v="73"/>
    <n v="19441"/>
    <n v="2"/>
    <s v="Fitness"/>
    <s v="Pacific Asia"/>
    <s v="Herat"/>
    <s v="Herat"/>
    <m/>
    <s v="Afghanistan"/>
    <s v="South Asia"/>
    <n v="73"/>
    <x v="28"/>
    <n v="1360"/>
    <s v="Smart watch "/>
    <n v="327.75"/>
    <n v="297.07027734645828"/>
    <n v="1"/>
    <n v="6.5599999430000002"/>
    <n v="327.75"/>
    <n v="321.19000005700002"/>
    <s v="CASH"/>
    <x v="0"/>
  </r>
  <r>
    <n v="75887"/>
    <d v="2018-12-01T00:00:00"/>
    <x v="5"/>
    <n v="4"/>
    <d v="2018-12-06T00:00:00"/>
    <n v="0"/>
    <s v="Standard Class"/>
    <s v="Other"/>
    <n v="73"/>
    <n v="19440"/>
    <n v="2"/>
    <s v="Fitness"/>
    <s v="Pacific Asia"/>
    <s v="Herat"/>
    <s v="Herat"/>
    <m/>
    <s v="Afghanistan"/>
    <s v="South Asia"/>
    <n v="73"/>
    <x v="28"/>
    <n v="1360"/>
    <s v="Smart watch "/>
    <n v="327.75"/>
    <n v="297.07027734645828"/>
    <n v="1"/>
    <n v="9.8299999239999991"/>
    <n v="327.75"/>
    <n v="317.92000007600001"/>
    <s v="DEBIT"/>
    <x v="2"/>
  </r>
  <r>
    <n v="75886"/>
    <d v="2018-12-01T00:00:00"/>
    <x v="5"/>
    <n v="4"/>
    <d v="2018-12-06T00:00:00"/>
    <n v="0"/>
    <s v="Standard Class"/>
    <s v="Other"/>
    <n v="73"/>
    <n v="19439"/>
    <n v="2"/>
    <s v="Fitness"/>
    <s v="Pacific Asia"/>
    <s v="Sydney"/>
    <s v="New South Wales"/>
    <m/>
    <s v="Australia"/>
    <s v="Oceania"/>
    <n v="73"/>
    <x v="28"/>
    <n v="1360"/>
    <s v="Smart watch "/>
    <n v="327.75"/>
    <n v="297.07027734645828"/>
    <n v="1"/>
    <n v="13.10999966"/>
    <n v="327.75"/>
    <n v="314.64000034000003"/>
    <s v="TRANSFER"/>
    <x v="2"/>
  </r>
  <r>
    <n v="75885"/>
    <d v="2018-12-01T00:00:00"/>
    <x v="5"/>
    <n v="2"/>
    <d v="2018-12-04T00:00:00"/>
    <n v="1"/>
    <s v="Second Class"/>
    <s v="Other"/>
    <n v="73"/>
    <n v="19438"/>
    <n v="2"/>
    <s v="Fitness"/>
    <s v="Pacific Asia"/>
    <s v="Bandung"/>
    <s v="West Java"/>
    <m/>
    <s v="Indonesia"/>
    <s v="Southeast Asia"/>
    <n v="73"/>
    <x v="28"/>
    <n v="1360"/>
    <s v="Smart watch "/>
    <n v="327.75"/>
    <n v="297.07027734645828"/>
    <n v="1"/>
    <n v="16.38999939"/>
    <n v="327.75"/>
    <n v="311.36000060999999"/>
    <s v="CASH"/>
    <x v="0"/>
  </r>
  <r>
    <n v="75884"/>
    <d v="2018-12-01T00:00:00"/>
    <x v="5"/>
    <n v="4"/>
    <d v="2018-12-06T00:00:00"/>
    <n v="1"/>
    <s v="Standard Class"/>
    <s v="Other"/>
    <n v="73"/>
    <n v="19437"/>
    <n v="2"/>
    <s v="Fitness"/>
    <s v="Pacific Asia"/>
    <s v="Newcastle"/>
    <s v="New South Wales"/>
    <m/>
    <s v="Australia"/>
    <s v="Oceania"/>
    <n v="73"/>
    <x v="28"/>
    <n v="1360"/>
    <s v="Smart watch "/>
    <n v="327.75"/>
    <n v="297.07027734645828"/>
    <n v="1"/>
    <n v="18.030000690000001"/>
    <n v="327.75"/>
    <n v="309.71999930999999"/>
    <s v="TRANSFER"/>
    <x v="2"/>
  </r>
  <r>
    <n v="75883"/>
    <d v="2018-12-01T00:00:00"/>
    <x v="5"/>
    <n v="1"/>
    <d v="2018-12-03T00:00:00"/>
    <n v="1"/>
    <s v="First Class"/>
    <s v="Other"/>
    <n v="73"/>
    <n v="19436"/>
    <n v="2"/>
    <s v="Fitness"/>
    <s v="Pacific Asia"/>
    <s v="Tongchuan"/>
    <s v="Shaanxi"/>
    <m/>
    <s v="China"/>
    <s v="Eastern Asia"/>
    <n v="73"/>
    <x v="28"/>
    <n v="1360"/>
    <s v="Smart watch "/>
    <n v="327.75"/>
    <n v="297.07027734645828"/>
    <n v="1"/>
    <n v="22.940000529999999"/>
    <n v="327.75"/>
    <n v="304.80999946999998"/>
    <s v="DEBIT"/>
    <x v="2"/>
  </r>
  <r>
    <n v="75882"/>
    <d v="2018-12-01T00:00:00"/>
    <x v="5"/>
    <n v="4"/>
    <d v="2018-12-06T00:00:00"/>
    <n v="0"/>
    <s v="Standard Class"/>
    <s v="Other"/>
    <n v="73"/>
    <n v="19435"/>
    <n v="2"/>
    <s v="Fitness"/>
    <s v="Pacific Asia"/>
    <s v="Tongchuan"/>
    <s v="Shaanxi"/>
    <m/>
    <s v="China"/>
    <s v="Eastern Asia"/>
    <n v="73"/>
    <x v="28"/>
    <n v="1360"/>
    <s v="Smart watch "/>
    <n v="327.75"/>
    <n v="297.07027734645828"/>
    <n v="1"/>
    <n v="29.5"/>
    <n v="327.75"/>
    <n v="298.25"/>
    <s v="TRANSFER"/>
    <x v="2"/>
  </r>
  <r>
    <n v="75881"/>
    <d v="2018-12-01T00:00:00"/>
    <x v="5"/>
    <n v="4"/>
    <d v="2018-12-06T00:00:00"/>
    <n v="0"/>
    <s v="Standard Class"/>
    <s v="Other"/>
    <n v="73"/>
    <n v="19434"/>
    <n v="2"/>
    <s v="Fitness"/>
    <s v="Pacific Asia"/>
    <s v="Tongchuan"/>
    <s v="Shaanxi"/>
    <m/>
    <s v="China"/>
    <s v="Eastern Asia"/>
    <n v="73"/>
    <x v="28"/>
    <n v="1360"/>
    <s v="Smart watch "/>
    <n v="327.75"/>
    <n v="297.07027734645828"/>
    <n v="1"/>
    <n v="32.77999878"/>
    <n v="327.75"/>
    <n v="294.97000121999997"/>
    <s v="DEBIT"/>
    <x v="2"/>
  </r>
  <r>
    <n v="75880"/>
    <d v="2018-12-01T00:00:00"/>
    <x v="5"/>
    <n v="4"/>
    <d v="2018-12-06T00:00:00"/>
    <n v="1"/>
    <s v="Standard Class"/>
    <s v="Other"/>
    <n v="73"/>
    <n v="19433"/>
    <n v="2"/>
    <s v="Fitness"/>
    <s v="Pacific Asia"/>
    <s v="Tongchuan"/>
    <s v="Shaanxi"/>
    <m/>
    <s v="China"/>
    <s v="Eastern Asia"/>
    <n v="73"/>
    <x v="28"/>
    <n v="1360"/>
    <s v="Smart watch "/>
    <n v="327.75"/>
    <n v="297.07027734645828"/>
    <n v="1"/>
    <n v="39.33000183"/>
    <n v="327.75"/>
    <n v="288.41999816999999"/>
    <s v="DEBIT"/>
    <x v="2"/>
  </r>
  <r>
    <n v="75879"/>
    <d v="2018-12-01T00:00:00"/>
    <x v="5"/>
    <n v="4"/>
    <d v="2018-12-06T00:00:00"/>
    <n v="1"/>
    <s v="Standard Class"/>
    <s v="Other"/>
    <n v="73"/>
    <n v="19432"/>
    <n v="2"/>
    <s v="Fitness"/>
    <s v="Pacific Asia"/>
    <s v="Ujjain"/>
    <s v="Madhya Pradesh"/>
    <m/>
    <s v="India"/>
    <s v="South Asia"/>
    <n v="73"/>
    <x v="28"/>
    <n v="1360"/>
    <s v="Smart watch "/>
    <n v="327.75"/>
    <n v="297.07027734645828"/>
    <n v="1"/>
    <n v="42.61000061"/>
    <n v="327.75"/>
    <n v="285.13999939000001"/>
    <s v="TRANSFER"/>
    <x v="2"/>
  </r>
  <r>
    <n v="75878"/>
    <d v="2018-12-01T00:00:00"/>
    <x v="5"/>
    <n v="4"/>
    <d v="2018-12-06T00:00:00"/>
    <n v="0"/>
    <s v="Standard Class"/>
    <s v="Other"/>
    <n v="73"/>
    <n v="19431"/>
    <n v="2"/>
    <s v="Fitness"/>
    <s v="Pacific Asia"/>
    <s v="Ujjain"/>
    <s v="Madhya Pradesh"/>
    <m/>
    <s v="India"/>
    <s v="South Asia"/>
    <n v="73"/>
    <x v="28"/>
    <n v="1360"/>
    <s v="Smart watch "/>
    <n v="327.75"/>
    <n v="297.07027734645828"/>
    <n v="1"/>
    <n v="49.159999849999998"/>
    <n v="327.75"/>
    <n v="278.59000014999998"/>
    <s v="DEBIT"/>
    <x v="2"/>
  </r>
  <r>
    <n v="75877"/>
    <d v="2018-12-01T00:00:00"/>
    <x v="5"/>
    <n v="4"/>
    <d v="2018-12-06T00:00:00"/>
    <n v="0"/>
    <s v="Standard Class"/>
    <s v="Other"/>
    <n v="73"/>
    <n v="19430"/>
    <n v="2"/>
    <s v="Fitness"/>
    <s v="Pacific Asia"/>
    <s v="Balikpapan"/>
    <s v="East Kalimantan"/>
    <m/>
    <s v="Indonesia"/>
    <s v="Southeast Asia"/>
    <n v="73"/>
    <x v="28"/>
    <n v="1360"/>
    <s v="Smart watch "/>
    <n v="327.75"/>
    <n v="297.07027734645828"/>
    <n v="1"/>
    <n v="52.439998629999998"/>
    <n v="327.75"/>
    <n v="275.31000137000001"/>
    <s v="TRANSFER"/>
    <x v="2"/>
  </r>
  <r>
    <n v="75876"/>
    <d v="2018-12-01T00:00:00"/>
    <x v="5"/>
    <n v="4"/>
    <d v="2018-12-06T00:00:00"/>
    <n v="0"/>
    <s v="Standard Class"/>
    <s v="Other"/>
    <n v="73"/>
    <n v="19429"/>
    <n v="2"/>
    <s v="Fitness"/>
    <s v="Pacific Asia"/>
    <s v="Balikpapan"/>
    <s v="East Kalimantan"/>
    <m/>
    <s v="Indonesia"/>
    <s v="Southeast Asia"/>
    <n v="73"/>
    <x v="28"/>
    <n v="1360"/>
    <s v="Smart watch "/>
    <n v="327.75"/>
    <n v="297.07027734645828"/>
    <n v="1"/>
    <n v="55.72000122"/>
    <n v="327.75"/>
    <n v="272.02999878000003"/>
    <s v="TRANSFER"/>
    <x v="2"/>
  </r>
  <r>
    <n v="75875"/>
    <d v="2018-12-01T00:00:00"/>
    <x v="5"/>
    <n v="2"/>
    <d v="2018-12-04T00:00:00"/>
    <n v="1"/>
    <s v="Second Class"/>
    <s v="Other"/>
    <n v="73"/>
    <n v="19428"/>
    <n v="2"/>
    <s v="Fitness"/>
    <s v="Pacific Asia"/>
    <s v="Balikpapan"/>
    <s v="East Kalimantan"/>
    <m/>
    <s v="Indonesia"/>
    <s v="Southeast Asia"/>
    <n v="73"/>
    <x v="28"/>
    <n v="1360"/>
    <s v="Smart watch "/>
    <n v="327.75"/>
    <n v="297.07027734645828"/>
    <n v="1"/>
    <n v="59"/>
    <n v="327.75"/>
    <n v="268.75"/>
    <s v="CASH"/>
    <x v="0"/>
  </r>
  <r>
    <n v="75874"/>
    <d v="2018-12-01T00:00:00"/>
    <x v="5"/>
    <n v="4"/>
    <d v="2018-12-06T00:00:00"/>
    <n v="1"/>
    <s v="Standard Class"/>
    <s v="Other"/>
    <n v="73"/>
    <n v="19427"/>
    <n v="2"/>
    <s v="Fitness"/>
    <s v="Pacific Asia"/>
    <s v="Balikpapan"/>
    <s v="East Kalimantan"/>
    <m/>
    <s v="Indonesia"/>
    <s v="Southeast Asia"/>
    <n v="73"/>
    <x v="28"/>
    <n v="1360"/>
    <s v="Smart watch "/>
    <n v="327.75"/>
    <n v="297.07027734645828"/>
    <n v="1"/>
    <n v="65.550003050000001"/>
    <n v="327.75"/>
    <n v="262.19999695000001"/>
    <s v="CASH"/>
    <x v="0"/>
  </r>
  <r>
    <n v="75873"/>
    <d v="2018-12-01T00:00:00"/>
    <x v="5"/>
    <n v="4"/>
    <d v="2018-12-06T00:00:00"/>
    <n v="0"/>
    <s v="Standard Class"/>
    <s v="Other"/>
    <n v="73"/>
    <n v="19426"/>
    <n v="2"/>
    <s v="Fitness"/>
    <s v="Pacific Asia"/>
    <s v="Pune"/>
    <s v="Maharashtra"/>
    <m/>
    <s v="India"/>
    <s v="South Asia"/>
    <n v="73"/>
    <x v="28"/>
    <n v="1360"/>
    <s v="Smart watch "/>
    <n v="327.75"/>
    <n v="297.07027734645828"/>
    <n v="1"/>
    <n v="81.940002440000001"/>
    <n v="327.75"/>
    <n v="245.80999756"/>
    <s v="TRANSFER"/>
    <x v="2"/>
  </r>
  <r>
    <n v="75872"/>
    <d v="2018-12-01T00:00:00"/>
    <x v="5"/>
    <n v="4"/>
    <d v="2018-12-06T00:00:00"/>
    <n v="0"/>
    <s v="Standard Class"/>
    <s v="Other"/>
    <n v="73"/>
    <n v="19425"/>
    <n v="2"/>
    <s v="Fitness"/>
    <s v="Pacific Asia"/>
    <s v="Pune"/>
    <s v="Maharashtra"/>
    <m/>
    <s v="India"/>
    <s v="South Asia"/>
    <n v="73"/>
    <x v="28"/>
    <n v="1360"/>
    <s v="Smart watch "/>
    <n v="327.75"/>
    <n v="297.07027734645828"/>
    <n v="1"/>
    <n v="0"/>
    <n v="327.75"/>
    <n v="327.75"/>
    <s v="TRANSFER"/>
    <x v="2"/>
  </r>
  <r>
    <n v="75871"/>
    <d v="2018-12-01T00:00:00"/>
    <x v="5"/>
    <n v="1"/>
    <d v="2018-12-03T00:00:00"/>
    <n v="1"/>
    <s v="First Class"/>
    <s v="Other"/>
    <n v="73"/>
    <n v="19424"/>
    <n v="2"/>
    <s v="Fitness"/>
    <s v="Pacific Asia"/>
    <s v="Pune"/>
    <s v="Maharashtra"/>
    <m/>
    <s v="India"/>
    <s v="South Asia"/>
    <n v="73"/>
    <x v="28"/>
    <n v="1360"/>
    <s v="Smart watch "/>
    <n v="327.75"/>
    <n v="297.07027734645828"/>
    <n v="1"/>
    <n v="3.2799999710000001"/>
    <n v="327.75"/>
    <n v="324.470000029"/>
    <s v="DEBIT"/>
    <x v="2"/>
  </r>
  <r>
    <n v="75870"/>
    <d v="2018-12-01T00:00:00"/>
    <x v="5"/>
    <n v="1"/>
    <d v="2018-12-03T00:00:00"/>
    <n v="1"/>
    <s v="First Class"/>
    <s v="Other"/>
    <n v="73"/>
    <n v="19423"/>
    <n v="2"/>
    <s v="Fitness"/>
    <s v="Pacific Asia"/>
    <s v="Pune"/>
    <s v="Maharashtra"/>
    <m/>
    <s v="India"/>
    <s v="South Asia"/>
    <n v="73"/>
    <x v="28"/>
    <n v="1360"/>
    <s v="Smart watch "/>
    <n v="327.75"/>
    <n v="297.07027734645828"/>
    <n v="1"/>
    <n v="6.5599999430000002"/>
    <n v="327.75"/>
    <n v="321.19000005700002"/>
    <s v="DEBIT"/>
    <x v="2"/>
  </r>
  <r>
    <n v="75869"/>
    <d v="2018-12-01T00:00:00"/>
    <x v="5"/>
    <n v="1"/>
    <d v="2018-12-03T00:00:00"/>
    <n v="1"/>
    <s v="First Class"/>
    <s v="Other"/>
    <n v="73"/>
    <n v="19422"/>
    <n v="2"/>
    <s v="Fitness"/>
    <s v="Pacific Asia"/>
    <s v="Pune"/>
    <s v="Maharashtra"/>
    <m/>
    <s v="India"/>
    <s v="South Asia"/>
    <n v="73"/>
    <x v="28"/>
    <n v="1360"/>
    <s v="Smart watch "/>
    <n v="327.75"/>
    <n v="297.07027734645828"/>
    <n v="1"/>
    <n v="9.8299999239999991"/>
    <n v="327.75"/>
    <n v="317.92000007600001"/>
    <s v="DEBIT"/>
    <x v="2"/>
  </r>
  <r>
    <n v="75868"/>
    <d v="2018-12-01T00:00:00"/>
    <x v="5"/>
    <n v="1"/>
    <d v="2018-12-03T00:00:00"/>
    <n v="1"/>
    <s v="First Class"/>
    <s v="Other"/>
    <n v="73"/>
    <n v="19421"/>
    <n v="2"/>
    <s v="Fitness"/>
    <s v="Pacific Asia"/>
    <s v="Weifang"/>
    <s v="Shandong"/>
    <m/>
    <s v="China"/>
    <s v="Eastern Asia"/>
    <n v="73"/>
    <x v="28"/>
    <n v="1360"/>
    <s v="Smart watch "/>
    <n v="327.75"/>
    <n v="297.07027734645828"/>
    <n v="1"/>
    <n v="13.10999966"/>
    <n v="327.75"/>
    <n v="314.64000034000003"/>
    <s v="TRANSFER"/>
    <x v="2"/>
  </r>
  <r>
    <n v="75867"/>
    <d v="2018-12-01T00:00:00"/>
    <x v="5"/>
    <n v="0"/>
    <d v="2018-12-01T00:00:00"/>
    <n v="0"/>
    <s v="Same Day"/>
    <s v="Same Day - On Time"/>
    <n v="73"/>
    <n v="19420"/>
    <n v="2"/>
    <s v="Fitness"/>
    <s v="Pacific Asia"/>
    <s v="Yogyakarta"/>
    <s v="Yogyakarta"/>
    <m/>
    <s v="Indonesia"/>
    <s v="Southeast Asia"/>
    <n v="73"/>
    <x v="28"/>
    <n v="1360"/>
    <s v="Smart watch "/>
    <n v="327.75"/>
    <n v="297.07027734645828"/>
    <n v="1"/>
    <n v="16.38999939"/>
    <n v="327.75"/>
    <n v="311.36000060999999"/>
    <s v="TRANSFER"/>
    <x v="2"/>
  </r>
  <r>
    <n v="75866"/>
    <d v="2018-12-01T00:00:00"/>
    <x v="5"/>
    <n v="0"/>
    <d v="2018-12-01T00:00:00"/>
    <n v="0"/>
    <s v="Same Day"/>
    <s v="Same Day - On Time"/>
    <n v="73"/>
    <n v="19419"/>
    <n v="2"/>
    <s v="Fitness"/>
    <s v="Pacific Asia"/>
    <s v="Yogyakarta"/>
    <s v="Yogyakarta"/>
    <m/>
    <s v="Indonesia"/>
    <s v="Southeast Asia"/>
    <n v="73"/>
    <x v="28"/>
    <n v="1360"/>
    <s v="Smart watch "/>
    <n v="327.75"/>
    <n v="297.07027734645828"/>
    <n v="1"/>
    <n v="18.030000690000001"/>
    <n v="327.75"/>
    <n v="309.71999930999999"/>
    <s v="CASH"/>
    <x v="0"/>
  </r>
  <r>
    <n v="75865"/>
    <d v="2018-12-01T00:00:00"/>
    <x v="5"/>
    <n v="0"/>
    <d v="2018-12-01T00:00:00"/>
    <n v="0"/>
    <s v="Same Day"/>
    <s v="Same Day - On Time"/>
    <n v="73"/>
    <n v="19418"/>
    <n v="2"/>
    <s v="Fitness"/>
    <s v="Pacific Asia"/>
    <s v="Toowoomba"/>
    <s v="Queensland"/>
    <m/>
    <s v="Australia"/>
    <s v="Oceania"/>
    <n v="73"/>
    <x v="28"/>
    <n v="1360"/>
    <s v="Smart watch "/>
    <n v="327.75"/>
    <n v="297.07027734645828"/>
    <n v="1"/>
    <n v="22.940000529999999"/>
    <n v="327.75"/>
    <n v="304.80999946999998"/>
    <s v="CASH"/>
    <x v="0"/>
  </r>
  <r>
    <n v="75864"/>
    <d v="2018-12-01T00:00:00"/>
    <x v="5"/>
    <n v="4"/>
    <d v="2018-12-06T00:00:00"/>
    <n v="1"/>
    <s v="Standard Class"/>
    <s v="Other"/>
    <n v="73"/>
    <n v="19417"/>
    <n v="2"/>
    <s v="Fitness"/>
    <s v="Pacific Asia"/>
    <s v="Toowoomba"/>
    <s v="Queensland"/>
    <m/>
    <s v="Australia"/>
    <s v="Oceania"/>
    <n v="73"/>
    <x v="28"/>
    <n v="1360"/>
    <s v="Smart watch "/>
    <n v="327.75"/>
    <n v="297.07027734645828"/>
    <n v="1"/>
    <n v="29.5"/>
    <n v="327.75"/>
    <n v="298.25"/>
    <s v="TRANSFER"/>
    <x v="2"/>
  </r>
  <r>
    <n v="75863"/>
    <d v="2018-12-01T00:00:00"/>
    <x v="5"/>
    <n v="4"/>
    <d v="2018-12-06T00:00:00"/>
    <n v="0"/>
    <s v="Standard Class"/>
    <s v="Other"/>
    <n v="73"/>
    <n v="19416"/>
    <n v="2"/>
    <s v="Fitness"/>
    <s v="Pacific Asia"/>
    <s v="Toowoomba"/>
    <s v="Queensland"/>
    <m/>
    <s v="Australia"/>
    <s v="Oceania"/>
    <n v="73"/>
    <x v="28"/>
    <n v="1360"/>
    <s v="Smart watch "/>
    <n v="327.75"/>
    <n v="297.07027734645828"/>
    <n v="1"/>
    <n v="32.77999878"/>
    <n v="327.75"/>
    <n v="294.97000121999997"/>
    <s v="CASH"/>
    <x v="0"/>
  </r>
  <r>
    <n v="75862"/>
    <d v="2018-12-01T00:00:00"/>
    <x v="5"/>
    <n v="4"/>
    <d v="2018-12-06T00:00:00"/>
    <n v="0"/>
    <s v="Standard Class"/>
    <s v="Other"/>
    <n v="73"/>
    <n v="19415"/>
    <n v="2"/>
    <s v="Fitness"/>
    <s v="Pacific Asia"/>
    <s v="Rockhampton"/>
    <s v="Queensland"/>
    <m/>
    <s v="Australia"/>
    <s v="Oceania"/>
    <n v="73"/>
    <x v="28"/>
    <n v="1360"/>
    <s v="Smart watch "/>
    <n v="327.75"/>
    <n v="297.07027734645828"/>
    <n v="1"/>
    <n v="39.33000183"/>
    <n v="327.75"/>
    <n v="288.41999816999999"/>
    <s v="TRANSFER"/>
    <x v="2"/>
  </r>
  <r>
    <n v="75861"/>
    <d v="2018-12-01T00:00:00"/>
    <x v="5"/>
    <n v="4"/>
    <d v="2018-12-06T00:00:00"/>
    <n v="0"/>
    <s v="Standard Class"/>
    <s v="Other"/>
    <n v="73"/>
    <n v="19414"/>
    <n v="2"/>
    <s v="Fitness"/>
    <s v="Pacific Asia"/>
    <s v="Rockhampton"/>
    <s v="Queensland"/>
    <m/>
    <s v="Australia"/>
    <s v="Oceania"/>
    <n v="73"/>
    <x v="28"/>
    <n v="1360"/>
    <s v="Smart watch "/>
    <n v="327.75"/>
    <n v="297.07027734645828"/>
    <n v="1"/>
    <n v="42.61000061"/>
    <n v="327.75"/>
    <n v="285.13999939000001"/>
    <s v="DEBIT"/>
    <x v="2"/>
  </r>
  <r>
    <n v="75860"/>
    <d v="2018-12-01T00:00:00"/>
    <x v="5"/>
    <n v="4"/>
    <d v="2018-12-06T00:00:00"/>
    <n v="1"/>
    <s v="Standard Class"/>
    <s v="Other"/>
    <n v="73"/>
    <n v="19413"/>
    <n v="2"/>
    <s v="Fitness"/>
    <s v="Pacific Asia"/>
    <s v="Rockhampton"/>
    <s v="Queensland"/>
    <m/>
    <s v="Australia"/>
    <s v="Oceania"/>
    <n v="73"/>
    <x v="28"/>
    <n v="1360"/>
    <s v="Smart watch "/>
    <n v="327.75"/>
    <n v="297.07027734645828"/>
    <n v="1"/>
    <n v="49.159999849999998"/>
    <n v="327.75"/>
    <n v="278.59000014999998"/>
    <s v="DEBIT"/>
    <x v="2"/>
  </r>
  <r>
    <n v="75859"/>
    <d v="2018-12-01T00:00:00"/>
    <x v="5"/>
    <n v="4"/>
    <d v="2018-12-06T00:00:00"/>
    <n v="0"/>
    <s v="Standard Class"/>
    <s v="Other"/>
    <n v="73"/>
    <n v="19412"/>
    <n v="2"/>
    <s v="Fitness"/>
    <s v="Pacific Asia"/>
    <s v="Siping"/>
    <s v="Jilin"/>
    <m/>
    <s v="China"/>
    <s v="Eastern Asia"/>
    <n v="73"/>
    <x v="28"/>
    <n v="1360"/>
    <s v="Smart watch "/>
    <n v="327.75"/>
    <n v="297.07027734645828"/>
    <n v="1"/>
    <n v="52.439998629999998"/>
    <n v="327.75"/>
    <n v="275.31000137000001"/>
    <s v="TRANSFER"/>
    <x v="2"/>
  </r>
  <r>
    <n v="75858"/>
    <d v="2018-12-01T00:00:00"/>
    <x v="5"/>
    <n v="2"/>
    <d v="2018-12-04T00:00:00"/>
    <n v="1"/>
    <s v="Second Class"/>
    <s v="Other"/>
    <n v="73"/>
    <n v="19411"/>
    <n v="2"/>
    <s v="Fitness"/>
    <s v="Pacific Asia"/>
    <s v="Perth"/>
    <s v="Western Australia"/>
    <m/>
    <s v="Australia"/>
    <s v="Oceania"/>
    <n v="73"/>
    <x v="28"/>
    <n v="1360"/>
    <s v="Smart watch "/>
    <n v="327.75"/>
    <n v="297.07027734645828"/>
    <n v="1"/>
    <n v="55.72000122"/>
    <n v="327.75"/>
    <n v="272.02999878000003"/>
    <s v="DEBIT"/>
    <x v="2"/>
  </r>
  <r>
    <n v="75857"/>
    <d v="2018-12-01T00:00:00"/>
    <x v="5"/>
    <n v="4"/>
    <d v="2018-12-06T00:00:00"/>
    <n v="0"/>
    <s v="Standard Class"/>
    <s v="Other"/>
    <n v="73"/>
    <n v="19410"/>
    <n v="2"/>
    <s v="Fitness"/>
    <s v="Pacific Asia"/>
    <s v="Perth"/>
    <s v="Western Australia"/>
    <m/>
    <s v="Australia"/>
    <s v="Oceania"/>
    <n v="73"/>
    <x v="28"/>
    <n v="1360"/>
    <s v="Smart watch "/>
    <n v="327.75"/>
    <n v="297.07027734645828"/>
    <n v="1"/>
    <n v="59"/>
    <n v="327.75"/>
    <n v="268.75"/>
    <s v="DEBIT"/>
    <x v="2"/>
  </r>
  <r>
    <n v="75856"/>
    <d v="2018-12-01T00:00:00"/>
    <x v="5"/>
    <n v="2"/>
    <d v="2018-12-04T00:00:00"/>
    <n v="0"/>
    <s v="Second Class"/>
    <s v="Other"/>
    <n v="73"/>
    <n v="19409"/>
    <n v="2"/>
    <s v="Fitness"/>
    <s v="Pacific Asia"/>
    <s v="Shanghai"/>
    <s v="Shanghai"/>
    <m/>
    <s v="China"/>
    <s v="Eastern Asia"/>
    <n v="73"/>
    <x v="28"/>
    <n v="1360"/>
    <s v="Smart watch "/>
    <n v="327.75"/>
    <n v="297.07027734645828"/>
    <n v="1"/>
    <n v="65.550003050000001"/>
    <n v="327.75"/>
    <n v="262.19999695000001"/>
    <s v="DEBIT"/>
    <x v="2"/>
  </r>
  <r>
    <n v="75855"/>
    <d v="2018-12-01T00:00:00"/>
    <x v="5"/>
    <n v="1"/>
    <d v="2018-12-03T00:00:00"/>
    <n v="1"/>
    <s v="First Class"/>
    <s v="Other"/>
    <n v="73"/>
    <n v="19408"/>
    <n v="2"/>
    <s v="Fitness"/>
    <s v="Pacific Asia"/>
    <s v="Depok"/>
    <s v="Yogyakarta"/>
    <m/>
    <s v="Indonesia"/>
    <s v="Southeast Asia"/>
    <n v="73"/>
    <x v="28"/>
    <n v="1360"/>
    <s v="Smart watch "/>
    <n v="327.75"/>
    <n v="297.07027734645828"/>
    <n v="1"/>
    <n v="81.940002440000001"/>
    <n v="327.75"/>
    <n v="245.80999756"/>
    <s v="CASH"/>
    <x v="0"/>
  </r>
  <r>
    <n v="75854"/>
    <d v="2018-12-01T00:00:00"/>
    <x v="5"/>
    <n v="2"/>
    <d v="2018-12-04T00:00:00"/>
    <n v="1"/>
    <s v="Second Class"/>
    <s v="Other"/>
    <n v="73"/>
    <n v="19407"/>
    <n v="2"/>
    <s v="Fitness"/>
    <s v="Pacific Asia"/>
    <s v="Depok"/>
    <s v="Yogyakarta"/>
    <m/>
    <s v="Indonesia"/>
    <s v="Southeast Asia"/>
    <n v="73"/>
    <x v="28"/>
    <n v="1360"/>
    <s v="Smart watch "/>
    <n v="327.75"/>
    <n v="297.07027734645828"/>
    <n v="1"/>
    <n v="0"/>
    <n v="327.75"/>
    <n v="327.75"/>
    <s v="DEBIT"/>
    <x v="2"/>
  </r>
  <r>
    <n v="75853"/>
    <d v="2018-12-01T00:00:00"/>
    <x v="5"/>
    <n v="2"/>
    <d v="2018-12-04T00:00:00"/>
    <n v="1"/>
    <s v="Second Class"/>
    <s v="Other"/>
    <n v="73"/>
    <n v="19406"/>
    <n v="2"/>
    <s v="Fitness"/>
    <s v="Pacific Asia"/>
    <s v="Kawasaki"/>
    <s v="Kanagawa"/>
    <m/>
    <s v="Japan"/>
    <s v="Eastern Asia"/>
    <n v="73"/>
    <x v="28"/>
    <n v="1360"/>
    <s v="Smart watch "/>
    <n v="327.75"/>
    <n v="297.07027734645828"/>
    <n v="1"/>
    <n v="3.2799999710000001"/>
    <n v="327.75"/>
    <n v="324.470000029"/>
    <s v="CASH"/>
    <x v="0"/>
  </r>
  <r>
    <n v="75852"/>
    <d v="2018-12-01T00:00:00"/>
    <x v="5"/>
    <n v="4"/>
    <d v="2018-12-06T00:00:00"/>
    <n v="0"/>
    <s v="Standard Class"/>
    <s v="Other"/>
    <n v="73"/>
    <n v="19405"/>
    <n v="2"/>
    <s v="Fitness"/>
    <s v="Pacific Asia"/>
    <s v="Lahore"/>
    <s v="Punjab"/>
    <m/>
    <s v="Pakistan"/>
    <s v="South Asia"/>
    <n v="73"/>
    <x v="28"/>
    <n v="1360"/>
    <s v="Smart watch "/>
    <n v="327.75"/>
    <n v="297.07027734645828"/>
    <n v="1"/>
    <n v="6.5599999430000002"/>
    <n v="327.75"/>
    <n v="321.19000005700002"/>
    <s v="DEBIT"/>
    <x v="2"/>
  </r>
  <r>
    <n v="75851"/>
    <d v="2018-12-01T00:00:00"/>
    <x v="5"/>
    <n v="4"/>
    <d v="2018-12-06T00:00:00"/>
    <n v="0"/>
    <s v="Standard Class"/>
    <s v="Other"/>
    <n v="73"/>
    <n v="19404"/>
    <n v="2"/>
    <s v="Fitness"/>
    <s v="Pacific Asia"/>
    <s v="Shanghai"/>
    <s v="Shanghai"/>
    <m/>
    <s v="China"/>
    <s v="Eastern Asia"/>
    <n v="73"/>
    <x v="28"/>
    <n v="1360"/>
    <s v="Smart watch "/>
    <n v="327.75"/>
    <n v="297.07027734645828"/>
    <n v="1"/>
    <n v="9.8299999239999991"/>
    <n v="327.75"/>
    <n v="317.92000007600001"/>
    <s v="TRANSFER"/>
    <x v="2"/>
  </r>
  <r>
    <n v="75850"/>
    <d v="2018-12-01T00:00:00"/>
    <x v="5"/>
    <n v="4"/>
    <d v="2018-12-06T00:00:00"/>
    <n v="1"/>
    <s v="Standard Class"/>
    <s v="Other"/>
    <n v="73"/>
    <n v="19403"/>
    <n v="2"/>
    <s v="Fitness"/>
    <s v="Pacific Asia"/>
    <s v="Bangalore"/>
    <s v="Karnataka"/>
    <m/>
    <s v="India"/>
    <s v="South Asia"/>
    <n v="73"/>
    <x v="28"/>
    <n v="1360"/>
    <s v="Smart watch "/>
    <n v="327.75"/>
    <n v="297.07027734645828"/>
    <n v="1"/>
    <n v="13.10999966"/>
    <n v="327.75"/>
    <n v="314.64000034000003"/>
    <s v="DEBIT"/>
    <x v="2"/>
  </r>
  <r>
    <n v="75849"/>
    <d v="2018-12-01T00:00:00"/>
    <x v="5"/>
    <n v="4"/>
    <d v="2018-12-06T00:00:00"/>
    <n v="1"/>
    <s v="Standard Class"/>
    <s v="Other"/>
    <n v="73"/>
    <n v="19402"/>
    <n v="2"/>
    <s v="Fitness"/>
    <s v="Pacific Asia"/>
    <s v="Bangalore"/>
    <s v="Karnataka"/>
    <m/>
    <s v="India"/>
    <s v="South Asia"/>
    <n v="73"/>
    <x v="28"/>
    <n v="1360"/>
    <s v="Smart watch "/>
    <n v="327.75"/>
    <n v="297.07027734645828"/>
    <n v="1"/>
    <n v="16.38999939"/>
    <n v="327.75"/>
    <n v="311.36000060999999"/>
    <s v="CASH"/>
    <x v="0"/>
  </r>
  <r>
    <n v="75848"/>
    <d v="2018-12-01T00:00:00"/>
    <x v="5"/>
    <n v="2"/>
    <d v="2018-12-04T00:00:00"/>
    <n v="1"/>
    <s v="Second Class"/>
    <s v="Other"/>
    <n v="73"/>
    <n v="19401"/>
    <n v="2"/>
    <s v="Fitness"/>
    <s v="Pacific Asia"/>
    <s v="Bangalore"/>
    <s v="Karnataka"/>
    <m/>
    <s v="India"/>
    <s v="South Asia"/>
    <n v="73"/>
    <x v="28"/>
    <n v="1360"/>
    <s v="Smart watch "/>
    <n v="327.75"/>
    <n v="297.07027734645828"/>
    <n v="1"/>
    <n v="18.030000690000001"/>
    <n v="327.75"/>
    <n v="309.71999930999999"/>
    <s v="CASH"/>
    <x v="0"/>
  </r>
  <r>
    <n v="75847"/>
    <d v="2018-12-01T00:00:00"/>
    <x v="5"/>
    <n v="2"/>
    <d v="2018-12-04T00:00:00"/>
    <n v="0"/>
    <s v="Second Class"/>
    <s v="Other"/>
    <n v="73"/>
    <n v="19400"/>
    <n v="2"/>
    <s v="Fitness"/>
    <s v="Pacific Asia"/>
    <s v="Bangalore"/>
    <s v="Karnataka"/>
    <m/>
    <s v="India"/>
    <s v="South Asia"/>
    <n v="73"/>
    <x v="28"/>
    <n v="1360"/>
    <s v="Smart watch "/>
    <n v="327.75"/>
    <n v="297.07027734645828"/>
    <n v="1"/>
    <n v="22.940000529999999"/>
    <n v="327.75"/>
    <n v="304.80999946999998"/>
    <s v="TRANSFER"/>
    <x v="2"/>
  </r>
  <r>
    <n v="75846"/>
    <d v="2018-12-01T00:00:00"/>
    <x v="5"/>
    <n v="4"/>
    <d v="2018-12-06T00:00:00"/>
    <n v="0"/>
    <s v="Standard Class"/>
    <s v="Other"/>
    <n v="73"/>
    <n v="19399"/>
    <n v="2"/>
    <s v="Fitness"/>
    <s v="Pacific Asia"/>
    <s v="Bangalore"/>
    <s v="Karnataka"/>
    <m/>
    <s v="India"/>
    <s v="South Asia"/>
    <n v="73"/>
    <x v="28"/>
    <n v="1360"/>
    <s v="Smart watch "/>
    <n v="327.75"/>
    <n v="297.07027734645828"/>
    <n v="1"/>
    <n v="29.5"/>
    <n v="327.75"/>
    <n v="298.25"/>
    <s v="TRANSFER"/>
    <x v="2"/>
  </r>
  <r>
    <n v="75845"/>
    <d v="2018-12-01T00:00:00"/>
    <x v="5"/>
    <n v="4"/>
    <d v="2018-12-06T00:00:00"/>
    <n v="1"/>
    <s v="Standard Class"/>
    <s v="Other"/>
    <n v="73"/>
    <n v="19398"/>
    <n v="2"/>
    <s v="Fitness"/>
    <s v="Pacific Asia"/>
    <s v="Malang"/>
    <s v="East Java"/>
    <m/>
    <s v="Indonesia"/>
    <s v="Southeast Asia"/>
    <n v="73"/>
    <x v="28"/>
    <n v="1360"/>
    <s v="Smart watch "/>
    <n v="327.75"/>
    <n v="297.07027734645828"/>
    <n v="1"/>
    <n v="32.77999878"/>
    <n v="327.75"/>
    <n v="294.97000121999997"/>
    <s v="CASH"/>
    <x v="0"/>
  </r>
  <r>
    <n v="75844"/>
    <d v="2018-12-01T00:00:00"/>
    <x v="5"/>
    <n v="4"/>
    <d v="2018-12-06T00:00:00"/>
    <n v="1"/>
    <s v="Standard Class"/>
    <s v="Other"/>
    <n v="73"/>
    <n v="19397"/>
    <n v="2"/>
    <s v="Fitness"/>
    <s v="Pacific Asia"/>
    <s v="Ho Chi Minh City"/>
    <s v="Ho Chi Minh City"/>
    <m/>
    <s v="Vietnam"/>
    <s v="Southeast Asia"/>
    <n v="73"/>
    <x v="28"/>
    <n v="1360"/>
    <s v="Smart watch "/>
    <n v="327.75"/>
    <n v="297.07027734645828"/>
    <n v="1"/>
    <n v="39.33000183"/>
    <n v="327.75"/>
    <n v="288.41999816999999"/>
    <s v="TRANSFER"/>
    <x v="2"/>
  </r>
  <r>
    <n v="75843"/>
    <d v="2018-12-01T00:00:00"/>
    <x v="5"/>
    <n v="2"/>
    <d v="2018-12-04T00:00:00"/>
    <n v="1"/>
    <s v="Second Class"/>
    <s v="Other"/>
    <n v="73"/>
    <n v="19396"/>
    <n v="2"/>
    <s v="Fitness"/>
    <s v="Pacific Asia"/>
    <s v="Ho Chi Minh City"/>
    <s v="Ho Chi Minh City"/>
    <m/>
    <s v="Vietnam"/>
    <s v="Southeast Asia"/>
    <n v="73"/>
    <x v="28"/>
    <n v="1360"/>
    <s v="Smart watch "/>
    <n v="327.75"/>
    <n v="297.07027734645828"/>
    <n v="1"/>
    <n v="42.61000061"/>
    <n v="327.75"/>
    <n v="285.13999939000001"/>
    <s v="CASH"/>
    <x v="0"/>
  </r>
  <r>
    <n v="75842"/>
    <d v="2018-12-01T00:00:00"/>
    <x v="5"/>
    <n v="4"/>
    <d v="2018-12-06T00:00:00"/>
    <n v="0"/>
    <s v="Standard Class"/>
    <s v="Other"/>
    <n v="73"/>
    <n v="19395"/>
    <n v="2"/>
    <s v="Fitness"/>
    <s v="Pacific Asia"/>
    <s v="Ho Chi Minh City"/>
    <s v="Ho Chi Minh City"/>
    <m/>
    <s v="Vietnam"/>
    <s v="Southeast Asia"/>
    <n v="73"/>
    <x v="28"/>
    <n v="1360"/>
    <s v="Smart watch "/>
    <n v="327.75"/>
    <n v="297.07027734645828"/>
    <n v="1"/>
    <n v="49.159999849999998"/>
    <n v="327.75"/>
    <n v="278.59000014999998"/>
    <s v="TRANSFER"/>
    <x v="2"/>
  </r>
  <r>
    <n v="75841"/>
    <d v="2018-12-01T00:00:00"/>
    <x v="5"/>
    <n v="4"/>
    <d v="2018-12-06T00:00:00"/>
    <n v="0"/>
    <s v="Standard Class"/>
    <s v="Other"/>
    <n v="73"/>
    <n v="19394"/>
    <n v="2"/>
    <s v="Fitness"/>
    <s v="Pacific Asia"/>
    <s v="Ho Chi Minh City"/>
    <s v="Ho Chi Minh City"/>
    <m/>
    <s v="Vietnam"/>
    <s v="Southeast Asia"/>
    <n v="73"/>
    <x v="28"/>
    <n v="1360"/>
    <s v="Smart watch "/>
    <n v="327.75"/>
    <n v="297.07027734645828"/>
    <n v="1"/>
    <n v="52.439998629999998"/>
    <n v="327.75"/>
    <n v="275.31000137000001"/>
    <s v="DEBIT"/>
    <x v="2"/>
  </r>
  <r>
    <n v="75840"/>
    <d v="2018-12-01T00:00:00"/>
    <x v="5"/>
    <n v="2"/>
    <d v="2018-12-04T00:00:00"/>
    <n v="1"/>
    <s v="Second Class"/>
    <s v="Other"/>
    <n v="73"/>
    <n v="19393"/>
    <n v="2"/>
    <s v="Fitness"/>
    <s v="Pacific Asia"/>
    <s v="Shenyang"/>
    <s v="Liaoning"/>
    <m/>
    <s v="China"/>
    <s v="Eastern Asia"/>
    <n v="73"/>
    <x v="28"/>
    <n v="1360"/>
    <s v="Smart watch "/>
    <n v="327.75"/>
    <n v="297.07027734645828"/>
    <n v="1"/>
    <n v="55.72000122"/>
    <n v="327.75"/>
    <n v="272.02999878000003"/>
    <s v="CASH"/>
    <x v="0"/>
  </r>
  <r>
    <n v="75839"/>
    <d v="2018-12-01T00:00:00"/>
    <x v="5"/>
    <n v="2"/>
    <d v="2018-12-04T00:00:00"/>
    <n v="1"/>
    <s v="Second Class"/>
    <s v="Other"/>
    <n v="73"/>
    <n v="19392"/>
    <n v="2"/>
    <s v="Fitness"/>
    <s v="Pacific Asia"/>
    <s v="Shenyang"/>
    <s v="Liaoning"/>
    <m/>
    <s v="China"/>
    <s v="Eastern Asia"/>
    <n v="73"/>
    <x v="28"/>
    <n v="1360"/>
    <s v="Smart watch "/>
    <n v="327.75"/>
    <n v="297.07027734645828"/>
    <n v="1"/>
    <n v="59"/>
    <n v="327.75"/>
    <n v="268.75"/>
    <s v="TRANSFER"/>
    <x v="2"/>
  </r>
  <r>
    <n v="75838"/>
    <d v="2018-12-01T00:00:00"/>
    <x v="5"/>
    <n v="1"/>
    <d v="2018-12-03T00:00:00"/>
    <n v="1"/>
    <s v="First Class"/>
    <s v="Other"/>
    <n v="73"/>
    <n v="19391"/>
    <n v="2"/>
    <s v="Fitness"/>
    <s v="Pacific Asia"/>
    <s v="Daegu"/>
    <s v="Daegu"/>
    <m/>
    <s v="South Korea"/>
    <s v="Eastern Asia"/>
    <n v="73"/>
    <x v="28"/>
    <n v="1360"/>
    <s v="Smart watch "/>
    <n v="327.75"/>
    <n v="297.07027734645828"/>
    <n v="1"/>
    <n v="65.550003050000001"/>
    <n v="327.75"/>
    <n v="262.19999695000001"/>
    <s v="CASH"/>
    <x v="0"/>
  </r>
  <r>
    <n v="75837"/>
    <d v="2018-12-01T00:00:00"/>
    <x v="5"/>
    <n v="1"/>
    <d v="2018-12-03T00:00:00"/>
    <n v="1"/>
    <s v="First Class"/>
    <s v="Other"/>
    <n v="73"/>
    <n v="19390"/>
    <n v="2"/>
    <s v="Fitness"/>
    <s v="Pacific Asia"/>
    <s v="Manila"/>
    <s v="National Capital Region"/>
    <m/>
    <s v="Philippines"/>
    <s v="Southeast Asia"/>
    <n v="73"/>
    <x v="28"/>
    <n v="1360"/>
    <s v="Smart watch "/>
    <n v="327.75"/>
    <n v="297.07027734645828"/>
    <n v="1"/>
    <n v="81.940002440000001"/>
    <n v="327.75"/>
    <n v="245.80999756"/>
    <s v="CASH"/>
    <x v="0"/>
  </r>
  <r>
    <n v="75836"/>
    <d v="2018-12-01T00:00:00"/>
    <x v="5"/>
    <n v="2"/>
    <d v="2018-12-04T00:00:00"/>
    <n v="0"/>
    <s v="Second Class"/>
    <s v="Other"/>
    <n v="73"/>
    <n v="19389"/>
    <n v="2"/>
    <s v="Fitness"/>
    <s v="Pacific Asia"/>
    <s v="Manila"/>
    <s v="National Capital Region"/>
    <m/>
    <s v="Philippines"/>
    <s v="Southeast Asia"/>
    <n v="73"/>
    <x v="28"/>
    <n v="1360"/>
    <s v="Smart watch "/>
    <n v="327.75"/>
    <n v="297.07027734645828"/>
    <n v="1"/>
    <n v="0"/>
    <n v="327.75"/>
    <n v="327.75"/>
    <s v="CASH"/>
    <x v="0"/>
  </r>
  <r>
    <n v="75835"/>
    <d v="2018-12-01T00:00:00"/>
    <x v="5"/>
    <n v="2"/>
    <d v="2018-12-04T00:00:00"/>
    <n v="1"/>
    <s v="Second Class"/>
    <s v="Other"/>
    <n v="73"/>
    <n v="19388"/>
    <n v="2"/>
    <s v="Fitness"/>
    <s v="Pacific Asia"/>
    <s v="Rajkot"/>
    <s v="Gujarat"/>
    <m/>
    <s v="India"/>
    <s v="South Asia"/>
    <n v="73"/>
    <x v="28"/>
    <n v="1360"/>
    <s v="Smart watch "/>
    <n v="327.75"/>
    <n v="297.07027734645828"/>
    <n v="1"/>
    <n v="3.2799999710000001"/>
    <n v="327.75"/>
    <n v="324.470000029"/>
    <s v="DEBIT"/>
    <x v="2"/>
  </r>
  <r>
    <n v="75834"/>
    <d v="2018-11-01T00:00:00"/>
    <x v="1"/>
    <n v="2"/>
    <d v="2018-11-05T00:00:00"/>
    <n v="1"/>
    <s v="Second Class"/>
    <s v="Other"/>
    <n v="73"/>
    <n v="19387"/>
    <n v="2"/>
    <s v="Fitness"/>
    <s v="Pacific Asia"/>
    <s v="Rajkot"/>
    <s v="Gujarat"/>
    <m/>
    <s v="India"/>
    <s v="South Asia"/>
    <n v="73"/>
    <x v="28"/>
    <n v="1360"/>
    <s v="Smart watch "/>
    <n v="327.75"/>
    <n v="297.07027734645828"/>
    <n v="1"/>
    <n v="6.5599999430000002"/>
    <n v="327.75"/>
    <n v="321.19000005700002"/>
    <s v="CASH"/>
    <x v="0"/>
  </r>
  <r>
    <n v="75833"/>
    <d v="2018-11-01T00:00:00"/>
    <x v="1"/>
    <n v="1"/>
    <d v="2018-11-02T00:00:00"/>
    <n v="1"/>
    <s v="First Class"/>
    <s v="Other"/>
    <n v="73"/>
    <n v="19386"/>
    <n v="2"/>
    <s v="Fitness"/>
    <s v="Pacific Asia"/>
    <s v="Rajkot"/>
    <s v="Gujarat"/>
    <m/>
    <s v="India"/>
    <s v="South Asia"/>
    <n v="73"/>
    <x v="28"/>
    <n v="1360"/>
    <s v="Smart watch "/>
    <n v="327.75"/>
    <n v="297.07027734645828"/>
    <n v="1"/>
    <n v="9.8299999239999991"/>
    <n v="327.75"/>
    <n v="317.92000007600001"/>
    <s v="DEBIT"/>
    <x v="2"/>
  </r>
  <r>
    <n v="75832"/>
    <d v="2018-11-01T00:00:00"/>
    <x v="1"/>
    <n v="1"/>
    <d v="2018-11-02T00:00:00"/>
    <n v="1"/>
    <s v="First Class"/>
    <s v="Other"/>
    <n v="73"/>
    <n v="19385"/>
    <n v="2"/>
    <s v="Fitness"/>
    <s v="Pacific Asia"/>
    <s v="Rajkot"/>
    <s v="Gujarat"/>
    <m/>
    <s v="India"/>
    <s v="South Asia"/>
    <n v="73"/>
    <x v="28"/>
    <n v="1360"/>
    <s v="Smart watch "/>
    <n v="327.75"/>
    <n v="297.07027734645828"/>
    <n v="1"/>
    <n v="13.10999966"/>
    <n v="327.75"/>
    <n v="314.64000034000003"/>
    <s v="CASH"/>
    <x v="0"/>
  </r>
  <r>
    <n v="75831"/>
    <d v="2018-11-01T00:00:00"/>
    <x v="1"/>
    <n v="1"/>
    <d v="2018-11-02T00:00:00"/>
    <n v="1"/>
    <s v="First Class"/>
    <s v="Other"/>
    <n v="73"/>
    <n v="19384"/>
    <n v="2"/>
    <s v="Fitness"/>
    <s v="Pacific Asia"/>
    <s v="Gorakhpur"/>
    <s v="Haryana"/>
    <m/>
    <s v="India"/>
    <s v="South Asia"/>
    <n v="73"/>
    <x v="28"/>
    <n v="1360"/>
    <s v="Smart watch "/>
    <n v="327.75"/>
    <n v="297.07027734645828"/>
    <n v="1"/>
    <n v="16.38999939"/>
    <n v="327.75"/>
    <n v="311.36000060999999"/>
    <s v="CASH"/>
    <x v="0"/>
  </r>
  <r>
    <n v="75830"/>
    <d v="2018-11-01T00:00:00"/>
    <x v="1"/>
    <n v="4"/>
    <d v="2018-11-07T00:00:00"/>
    <n v="1"/>
    <s v="Standard Class"/>
    <s v="Other"/>
    <n v="73"/>
    <n v="19383"/>
    <n v="2"/>
    <s v="Fitness"/>
    <s v="Pacific Asia"/>
    <s v="Surabaya"/>
    <s v="East Java"/>
    <m/>
    <s v="Indonesia"/>
    <s v="Southeast Asia"/>
    <n v="73"/>
    <x v="28"/>
    <n v="1360"/>
    <s v="Smart watch "/>
    <n v="327.75"/>
    <n v="297.07027734645828"/>
    <n v="1"/>
    <n v="18.030000690000001"/>
    <n v="327.75"/>
    <n v="309.71999930999999"/>
    <s v="CASH"/>
    <x v="0"/>
  </r>
  <r>
    <n v="75829"/>
    <d v="2018-11-01T00:00:00"/>
    <x v="1"/>
    <n v="4"/>
    <d v="2018-11-07T00:00:00"/>
    <n v="1"/>
    <s v="Standard Class"/>
    <s v="Other"/>
    <n v="73"/>
    <n v="19382"/>
    <n v="2"/>
    <s v="Fitness"/>
    <s v="Pacific Asia"/>
    <s v="Surabaya"/>
    <s v="East Java"/>
    <m/>
    <s v="Indonesia"/>
    <s v="Southeast Asia"/>
    <n v="73"/>
    <x v="28"/>
    <n v="1360"/>
    <s v="Smart watch "/>
    <n v="327.75"/>
    <n v="297.07027734645828"/>
    <n v="1"/>
    <n v="22.940000529999999"/>
    <n v="327.75"/>
    <n v="304.80999946999998"/>
    <s v="CASH"/>
    <x v="0"/>
  </r>
  <r>
    <n v="75828"/>
    <d v="2018-11-01T00:00:00"/>
    <x v="1"/>
    <n v="4"/>
    <d v="2018-11-07T00:00:00"/>
    <n v="0"/>
    <s v="Standard Class"/>
    <s v="Other"/>
    <n v="73"/>
    <n v="19381"/>
    <n v="2"/>
    <s v="Fitness"/>
    <s v="Pacific Asia"/>
    <s v="Surabaya"/>
    <s v="East Java"/>
    <m/>
    <s v="Indonesia"/>
    <s v="Southeast Asia"/>
    <n v="73"/>
    <x v="28"/>
    <n v="1360"/>
    <s v="Smart watch "/>
    <n v="327.75"/>
    <n v="297.07027734645828"/>
    <n v="1"/>
    <n v="29.5"/>
    <n v="327.75"/>
    <n v="298.25"/>
    <s v="DEBIT"/>
    <x v="2"/>
  </r>
  <r>
    <n v="75827"/>
    <d v="2018-11-01T00:00:00"/>
    <x v="1"/>
    <n v="4"/>
    <d v="2018-11-07T00:00:00"/>
    <n v="0"/>
    <s v="Standard Class"/>
    <s v="Other"/>
    <n v="73"/>
    <n v="19380"/>
    <n v="2"/>
    <s v="Fitness"/>
    <s v="Pacific Asia"/>
    <s v="Brisbane"/>
    <s v="Queensland"/>
    <m/>
    <s v="Australia"/>
    <s v="Oceania"/>
    <n v="73"/>
    <x v="28"/>
    <n v="1360"/>
    <s v="Smart watch "/>
    <n v="327.75"/>
    <n v="297.07027734645828"/>
    <n v="1"/>
    <n v="32.77999878"/>
    <n v="327.75"/>
    <n v="294.97000121999997"/>
    <s v="DEBIT"/>
    <x v="2"/>
  </r>
  <r>
    <n v="75826"/>
    <d v="2018-11-01T00:00:00"/>
    <x v="1"/>
    <n v="4"/>
    <d v="2018-11-07T00:00:00"/>
    <n v="0"/>
    <s v="Standard Class"/>
    <s v="Other"/>
    <n v="73"/>
    <n v="19379"/>
    <n v="2"/>
    <s v="Fitness"/>
    <s v="Pacific Asia"/>
    <s v="Bangkok"/>
    <s v="Bangkok"/>
    <m/>
    <s v="Thailand"/>
    <s v="Southeast Asia"/>
    <n v="73"/>
    <x v="28"/>
    <n v="1360"/>
    <s v="Smart watch "/>
    <n v="327.75"/>
    <n v="297.07027734645828"/>
    <n v="1"/>
    <n v="39.33000183"/>
    <n v="327.75"/>
    <n v="288.41999816999999"/>
    <s v="CASH"/>
    <x v="0"/>
  </r>
  <r>
    <n v="75825"/>
    <d v="2018-11-01T00:00:00"/>
    <x v="1"/>
    <n v="4"/>
    <d v="2018-11-07T00:00:00"/>
    <n v="1"/>
    <s v="Standard Class"/>
    <s v="Other"/>
    <n v="73"/>
    <n v="19378"/>
    <n v="2"/>
    <s v="Fitness"/>
    <s v="Pacific Asia"/>
    <s v="Bangkok"/>
    <s v="Bangkok"/>
    <m/>
    <s v="Thailand"/>
    <s v="Southeast Asia"/>
    <n v="73"/>
    <x v="28"/>
    <n v="1360"/>
    <s v="Smart watch "/>
    <n v="327.75"/>
    <n v="297.07027734645828"/>
    <n v="1"/>
    <n v="42.61000061"/>
    <n v="327.75"/>
    <n v="285.13999939000001"/>
    <s v="DEBIT"/>
    <x v="2"/>
  </r>
  <r>
    <n v="75824"/>
    <d v="2018-11-01T00:00:00"/>
    <x v="1"/>
    <n v="4"/>
    <d v="2018-11-07T00:00:00"/>
    <n v="1"/>
    <s v="Standard Class"/>
    <s v="Other"/>
    <n v="73"/>
    <n v="19377"/>
    <n v="2"/>
    <s v="Fitness"/>
    <s v="Pacific Asia"/>
    <s v="Dhaka"/>
    <s v="Dhaka"/>
    <m/>
    <s v="Bangladesh"/>
    <s v="South Asia"/>
    <n v="73"/>
    <x v="28"/>
    <n v="1360"/>
    <s v="Smart watch "/>
    <n v="327.75"/>
    <n v="297.07027734645828"/>
    <n v="1"/>
    <n v="49.159999849999998"/>
    <n v="327.75"/>
    <n v="278.59000014999998"/>
    <s v="CASH"/>
    <x v="0"/>
  </r>
  <r>
    <n v="75823"/>
    <d v="2018-11-01T00:00:00"/>
    <x v="1"/>
    <n v="4"/>
    <d v="2018-11-07T00:00:00"/>
    <n v="0"/>
    <s v="Standard Class"/>
    <s v="Other"/>
    <n v="73"/>
    <n v="19376"/>
    <n v="2"/>
    <s v="Fitness"/>
    <s v="Pacific Asia"/>
    <s v="Dhaka"/>
    <s v="Dhaka"/>
    <m/>
    <s v="Bangladesh"/>
    <s v="South Asia"/>
    <n v="73"/>
    <x v="28"/>
    <n v="1360"/>
    <s v="Smart watch "/>
    <n v="327.75"/>
    <n v="297.07027734645828"/>
    <n v="1"/>
    <n v="52.439998629999998"/>
    <n v="327.75"/>
    <n v="275.31000137000001"/>
    <s v="TRANSFER"/>
    <x v="2"/>
  </r>
  <r>
    <n v="75822"/>
    <d v="2018-11-01T00:00:00"/>
    <x v="1"/>
    <n v="4"/>
    <d v="2018-11-07T00:00:00"/>
    <n v="0"/>
    <s v="Standard Class"/>
    <s v="Other"/>
    <n v="73"/>
    <n v="19375"/>
    <n v="2"/>
    <s v="Fitness"/>
    <s v="Pacific Asia"/>
    <s v="Nagpur"/>
    <s v="Maharashtra"/>
    <m/>
    <s v="India"/>
    <s v="South Asia"/>
    <n v="73"/>
    <x v="28"/>
    <n v="1360"/>
    <s v="Smart watch "/>
    <n v="327.75"/>
    <n v="297.07027734645828"/>
    <n v="1"/>
    <n v="55.72000122"/>
    <n v="327.75"/>
    <n v="272.02999878000003"/>
    <s v="DEBIT"/>
    <x v="2"/>
  </r>
  <r>
    <n v="75821"/>
    <d v="2018-11-01T00:00:00"/>
    <x v="1"/>
    <n v="4"/>
    <d v="2018-11-07T00:00:00"/>
    <n v="0"/>
    <s v="Standard Class"/>
    <s v="Other"/>
    <n v="73"/>
    <n v="19374"/>
    <n v="2"/>
    <s v="Fitness"/>
    <s v="Pacific Asia"/>
    <s v="Nagpur"/>
    <s v="Maharashtra"/>
    <m/>
    <s v="India"/>
    <s v="South Asia"/>
    <n v="73"/>
    <x v="28"/>
    <n v="1360"/>
    <s v="Smart watch "/>
    <n v="327.75"/>
    <n v="297.07027734645828"/>
    <n v="1"/>
    <n v="59"/>
    <n v="327.75"/>
    <n v="268.75"/>
    <s v="DEBIT"/>
    <x v="2"/>
  </r>
  <r>
    <n v="75820"/>
    <d v="2018-11-01T00:00:00"/>
    <x v="1"/>
    <n v="4"/>
    <d v="2018-11-07T00:00:00"/>
    <n v="1"/>
    <s v="Standard Class"/>
    <s v="Other"/>
    <n v="73"/>
    <n v="19373"/>
    <n v="2"/>
    <s v="Fitness"/>
    <s v="Pacific Asia"/>
    <s v="Bangkok"/>
    <s v="Bangkok"/>
    <m/>
    <s v="Thailand"/>
    <s v="Southeast Asia"/>
    <n v="73"/>
    <x v="28"/>
    <n v="1360"/>
    <s v="Smart watch "/>
    <n v="327.75"/>
    <n v="297.07027734645828"/>
    <n v="1"/>
    <n v="65.550003050000001"/>
    <n v="327.75"/>
    <n v="262.19999695000001"/>
    <s v="DEBIT"/>
    <x v="2"/>
  </r>
  <r>
    <n v="75819"/>
    <d v="2018-11-01T00:00:00"/>
    <x v="1"/>
    <n v="4"/>
    <d v="2018-11-07T00:00:00"/>
    <n v="1"/>
    <s v="Standard Class"/>
    <s v="Other"/>
    <n v="73"/>
    <n v="19372"/>
    <n v="2"/>
    <s v="Fitness"/>
    <s v="Pacific Asia"/>
    <s v="Nakhon Ratchasima"/>
    <s v="Nakhon Ratchasima"/>
    <m/>
    <s v="Thailand"/>
    <s v="Southeast Asia"/>
    <n v="73"/>
    <x v="28"/>
    <n v="1360"/>
    <s v="Smart watch "/>
    <n v="327.75"/>
    <n v="297.07027734645828"/>
    <n v="1"/>
    <n v="81.940002440000001"/>
    <n v="327.75"/>
    <n v="245.80999756"/>
    <s v="DEBIT"/>
    <x v="2"/>
  </r>
  <r>
    <n v="75818"/>
    <d v="2018-11-01T00:00:00"/>
    <x v="1"/>
    <n v="4"/>
    <d v="2018-11-07T00:00:00"/>
    <n v="0"/>
    <s v="Standard Class"/>
    <s v="Other"/>
    <n v="73"/>
    <n v="19371"/>
    <n v="2"/>
    <s v="Fitness"/>
    <s v="Pacific Asia"/>
    <s v="Sydney"/>
    <s v="New South Wales"/>
    <m/>
    <s v="Australia"/>
    <s v="Oceania"/>
    <n v="73"/>
    <x v="28"/>
    <n v="1360"/>
    <s v="Smart watch "/>
    <n v="327.75"/>
    <n v="297.07027734645828"/>
    <n v="1"/>
    <n v="0"/>
    <n v="327.75"/>
    <n v="327.75"/>
    <s v="TRANSFER"/>
    <x v="2"/>
  </r>
  <r>
    <n v="75817"/>
    <d v="2018-11-01T00:00:00"/>
    <x v="1"/>
    <n v="4"/>
    <d v="2018-11-07T00:00:00"/>
    <n v="0"/>
    <s v="Standard Class"/>
    <s v="Other"/>
    <n v="73"/>
    <n v="19370"/>
    <n v="2"/>
    <s v="Fitness"/>
    <s v="Pacific Asia"/>
    <s v="Sydney"/>
    <s v="New South Wales"/>
    <m/>
    <s v="Australia"/>
    <s v="Oceania"/>
    <n v="73"/>
    <x v="28"/>
    <n v="1360"/>
    <s v="Smart watch "/>
    <n v="327.75"/>
    <n v="297.07027734645828"/>
    <n v="1"/>
    <n v="3.2799999710000001"/>
    <n v="327.75"/>
    <n v="324.470000029"/>
    <s v="CASH"/>
    <x v="0"/>
  </r>
  <r>
    <n v="75816"/>
    <d v="2018-11-01T00:00:00"/>
    <x v="1"/>
    <n v="4"/>
    <d v="2018-11-07T00:00:00"/>
    <n v="0"/>
    <s v="Standard Class"/>
    <s v="Other"/>
    <n v="73"/>
    <n v="19369"/>
    <n v="2"/>
    <s v="Fitness"/>
    <s v="Pacific Asia"/>
    <s v="Kota Kinabalu"/>
    <s v="Sabah"/>
    <m/>
    <s v="Malaysia"/>
    <s v="Southeast Asia"/>
    <n v="73"/>
    <x v="28"/>
    <n v="1360"/>
    <s v="Smart watch "/>
    <n v="327.75"/>
    <n v="297.07027734645828"/>
    <n v="1"/>
    <n v="6.5599999430000002"/>
    <n v="327.75"/>
    <n v="321.19000005700002"/>
    <s v="TRANSFER"/>
    <x v="2"/>
  </r>
  <r>
    <n v="75815"/>
    <d v="2018-11-01T00:00:00"/>
    <x v="1"/>
    <n v="4"/>
    <d v="2018-11-07T00:00:00"/>
    <n v="1"/>
    <s v="Standard Class"/>
    <s v="Other"/>
    <n v="73"/>
    <n v="19368"/>
    <n v="2"/>
    <s v="Fitness"/>
    <s v="Pacific Asia"/>
    <s v="Jiutai"/>
    <s v="Jilin"/>
    <m/>
    <s v="China"/>
    <s v="Eastern Asia"/>
    <n v="73"/>
    <x v="28"/>
    <n v="1360"/>
    <s v="Smart watch "/>
    <n v="327.75"/>
    <n v="297.07027734645828"/>
    <n v="1"/>
    <n v="9.8299999239999991"/>
    <n v="327.75"/>
    <n v="317.92000007600001"/>
    <s v="DEBIT"/>
    <x v="2"/>
  </r>
  <r>
    <n v="75814"/>
    <d v="2018-11-01T00:00:00"/>
    <x v="1"/>
    <n v="4"/>
    <d v="2018-11-07T00:00:00"/>
    <n v="1"/>
    <s v="Standard Class"/>
    <s v="Other"/>
    <n v="73"/>
    <n v="19367"/>
    <n v="2"/>
    <s v="Fitness"/>
    <s v="Pacific Asia"/>
    <s v="Jiutai"/>
    <s v="Jilin"/>
    <m/>
    <s v="China"/>
    <s v="Eastern Asia"/>
    <n v="73"/>
    <x v="28"/>
    <n v="1360"/>
    <s v="Smart watch "/>
    <n v="327.75"/>
    <n v="297.07027734645828"/>
    <n v="1"/>
    <n v="13.10999966"/>
    <n v="327.75"/>
    <n v="314.64000034000003"/>
    <s v="CASH"/>
    <x v="0"/>
  </r>
  <r>
    <n v="75813"/>
    <d v="2018-11-01T00:00:00"/>
    <x v="1"/>
    <n v="2"/>
    <d v="2018-11-05T00:00:00"/>
    <n v="1"/>
    <s v="Second Class"/>
    <s v="Other"/>
    <n v="73"/>
    <n v="19366"/>
    <n v="2"/>
    <s v="Fitness"/>
    <s v="Pacific Asia"/>
    <s v="Singapore"/>
    <s v="Singapore"/>
    <m/>
    <s v="Singapore"/>
    <s v="Southeast Asia"/>
    <n v="73"/>
    <x v="28"/>
    <n v="1360"/>
    <s v="Smart watch "/>
    <n v="327.75"/>
    <n v="297.07027734645828"/>
    <n v="1"/>
    <n v="16.38999939"/>
    <n v="327.75"/>
    <n v="311.36000060999999"/>
    <s v="CASH"/>
    <x v="0"/>
  </r>
  <r>
    <n v="75812"/>
    <d v="2018-11-01T00:00:00"/>
    <x v="1"/>
    <n v="2"/>
    <d v="2018-11-05T00:00:00"/>
    <n v="1"/>
    <s v="Second Class"/>
    <s v="Other"/>
    <n v="73"/>
    <n v="19365"/>
    <n v="2"/>
    <s v="Fitness"/>
    <s v="Pacific Asia"/>
    <s v="Brisbane"/>
    <s v="Queensland"/>
    <m/>
    <s v="Australia"/>
    <s v="Oceania"/>
    <n v="73"/>
    <x v="28"/>
    <n v="1360"/>
    <s v="Smart watch "/>
    <n v="327.75"/>
    <n v="297.07027734645828"/>
    <n v="1"/>
    <n v="18.030000690000001"/>
    <n v="327.75"/>
    <n v="309.71999930999999"/>
    <s v="CASH"/>
    <x v="0"/>
  </r>
  <r>
    <n v="75811"/>
    <d v="2018-11-01T00:00:00"/>
    <x v="1"/>
    <n v="1"/>
    <d v="2018-11-02T00:00:00"/>
    <n v="1"/>
    <s v="First Class"/>
    <s v="Other"/>
    <n v="73"/>
    <n v="19364"/>
    <n v="2"/>
    <s v="Fitness"/>
    <s v="Pacific Asia"/>
    <s v="Shantou"/>
    <s v="Guangdong"/>
    <m/>
    <s v="China"/>
    <s v="Eastern Asia"/>
    <n v="73"/>
    <x v="28"/>
    <n v="1360"/>
    <s v="Smart watch "/>
    <n v="327.75"/>
    <n v="297.07027734645828"/>
    <n v="1"/>
    <n v="22.940000529999999"/>
    <n v="327.75"/>
    <n v="304.80999946999998"/>
    <s v="CASH"/>
    <x v="0"/>
  </r>
  <r>
    <n v="75810"/>
    <d v="2018-11-01T00:00:00"/>
    <x v="1"/>
    <n v="2"/>
    <d v="2018-11-05T00:00:00"/>
    <n v="1"/>
    <s v="Second Class"/>
    <s v="Other"/>
    <n v="73"/>
    <n v="19363"/>
    <n v="2"/>
    <s v="Fitness"/>
    <s v="Pacific Asia"/>
    <s v="Shantou"/>
    <s v="Guangdong"/>
    <m/>
    <s v="China"/>
    <s v="Eastern Asia"/>
    <n v="73"/>
    <x v="28"/>
    <n v="1360"/>
    <s v="Smart watch "/>
    <n v="327.75"/>
    <n v="297.07027734645828"/>
    <n v="1"/>
    <n v="29.5"/>
    <n v="327.75"/>
    <n v="298.25"/>
    <s v="DEBIT"/>
    <x v="2"/>
  </r>
  <r>
    <n v="75809"/>
    <d v="2018-11-01T00:00:00"/>
    <x v="1"/>
    <n v="2"/>
    <d v="2018-11-05T00:00:00"/>
    <n v="1"/>
    <s v="Second Class"/>
    <s v="Other"/>
    <n v="73"/>
    <n v="19362"/>
    <n v="2"/>
    <s v="Fitness"/>
    <s v="Pacific Asia"/>
    <s v="Shantou"/>
    <s v="Guangdong"/>
    <m/>
    <s v="China"/>
    <s v="Eastern Asia"/>
    <n v="73"/>
    <x v="28"/>
    <n v="1360"/>
    <s v="Smart watch "/>
    <n v="327.75"/>
    <n v="297.07027734645828"/>
    <n v="1"/>
    <n v="32.77999878"/>
    <n v="327.75"/>
    <n v="294.97000121999997"/>
    <s v="DEBIT"/>
    <x v="2"/>
  </r>
  <r>
    <n v="75808"/>
    <d v="2018-11-01T00:00:00"/>
    <x v="1"/>
    <n v="2"/>
    <d v="2018-11-05T00:00:00"/>
    <n v="1"/>
    <s v="Second Class"/>
    <s v="Other"/>
    <n v="73"/>
    <n v="19361"/>
    <n v="2"/>
    <s v="Fitness"/>
    <s v="Pacific Asia"/>
    <s v="Shantou"/>
    <s v="Guangdong"/>
    <m/>
    <s v="China"/>
    <s v="Eastern Asia"/>
    <n v="73"/>
    <x v="28"/>
    <n v="1360"/>
    <s v="Smart watch "/>
    <n v="327.75"/>
    <n v="297.07027734645828"/>
    <n v="1"/>
    <n v="39.33000183"/>
    <n v="327.75"/>
    <n v="288.41999816999999"/>
    <s v="DEBIT"/>
    <x v="2"/>
  </r>
  <r>
    <n v="75807"/>
    <d v="2018-11-01T00:00:00"/>
    <x v="1"/>
    <n v="0"/>
    <d v="2018-11-01T00:00:00"/>
    <n v="1"/>
    <s v="Same Day"/>
    <s v="Other"/>
    <n v="73"/>
    <n v="19360"/>
    <n v="2"/>
    <s v="Fitness"/>
    <s v="Pacific Asia"/>
    <s v="Shantou"/>
    <s v="Guangdong"/>
    <m/>
    <s v="China"/>
    <s v="Eastern Asia"/>
    <n v="73"/>
    <x v="28"/>
    <n v="1360"/>
    <s v="Smart watch "/>
    <n v="327.75"/>
    <n v="297.07027734645828"/>
    <n v="1"/>
    <n v="42.61000061"/>
    <n v="327.75"/>
    <n v="285.13999939000001"/>
    <s v="CASH"/>
    <x v="0"/>
  </r>
  <r>
    <n v="75806"/>
    <d v="2018-11-01T00:00:00"/>
    <x v="1"/>
    <n v="0"/>
    <d v="2018-11-01T00:00:00"/>
    <n v="1"/>
    <s v="Same Day"/>
    <s v="Other"/>
    <n v="73"/>
    <n v="19359"/>
    <n v="2"/>
    <s v="Fitness"/>
    <s v="Pacific Asia"/>
    <s v="Shantou"/>
    <s v="Guangdong"/>
    <m/>
    <s v="China"/>
    <s v="Eastern Asia"/>
    <n v="73"/>
    <x v="28"/>
    <n v="1360"/>
    <s v="Smart watch "/>
    <n v="327.75"/>
    <n v="297.07027734645828"/>
    <n v="1"/>
    <n v="49.159999849999998"/>
    <n v="327.75"/>
    <n v="278.59000014999998"/>
    <s v="DEBIT"/>
    <x v="2"/>
  </r>
  <r>
    <n v="75805"/>
    <d v="2018-11-01T00:00:00"/>
    <x v="1"/>
    <n v="0"/>
    <d v="2018-11-01T00:00:00"/>
    <n v="1"/>
    <s v="Same Day"/>
    <s v="Other"/>
    <n v="73"/>
    <n v="19358"/>
    <n v="2"/>
    <s v="Fitness"/>
    <s v="Pacific Asia"/>
    <s v="Cairns"/>
    <s v="Queensland"/>
    <m/>
    <s v="Australia"/>
    <s v="Oceania"/>
    <n v="73"/>
    <x v="28"/>
    <n v="1360"/>
    <s v="Smart watch "/>
    <n v="327.75"/>
    <n v="297.07027734645828"/>
    <n v="1"/>
    <n v="52.439998629999998"/>
    <n v="327.75"/>
    <n v="275.31000137000001"/>
    <s v="DEBIT"/>
    <x v="2"/>
  </r>
  <r>
    <n v="75804"/>
    <d v="2018-11-01T00:00:00"/>
    <x v="1"/>
    <n v="0"/>
    <d v="2018-11-01T00:00:00"/>
    <n v="1"/>
    <s v="Same Day"/>
    <s v="Other"/>
    <n v="73"/>
    <n v="19357"/>
    <n v="2"/>
    <s v="Fitness"/>
    <s v="Pacific Asia"/>
    <s v="Cairns"/>
    <s v="Queensland"/>
    <m/>
    <s v="Australia"/>
    <s v="Oceania"/>
    <n v="73"/>
    <x v="28"/>
    <n v="1360"/>
    <s v="Smart watch "/>
    <n v="327.75"/>
    <n v="297.07027734645828"/>
    <n v="1"/>
    <n v="55.72000122"/>
    <n v="327.75"/>
    <n v="272.02999878000003"/>
    <s v="DEBIT"/>
    <x v="2"/>
  </r>
  <r>
    <n v="75803"/>
    <d v="2018-11-01T00:00:00"/>
    <x v="1"/>
    <n v="0"/>
    <d v="2018-11-01T00:00:00"/>
    <n v="1"/>
    <s v="Same Day"/>
    <s v="Other"/>
    <n v="73"/>
    <n v="19356"/>
    <n v="2"/>
    <s v="Fitness"/>
    <s v="Pacific Asia"/>
    <s v="Brisbane"/>
    <s v="Queensland"/>
    <m/>
    <s v="Australia"/>
    <s v="Oceania"/>
    <n v="73"/>
    <x v="28"/>
    <n v="1360"/>
    <s v="Smart watch "/>
    <n v="327.75"/>
    <n v="297.07027734645828"/>
    <n v="1"/>
    <n v="59"/>
    <n v="327.75"/>
    <n v="268.75"/>
    <s v="CASH"/>
    <x v="0"/>
  </r>
  <r>
    <n v="75802"/>
    <d v="2018-11-01T00:00:00"/>
    <x v="1"/>
    <n v="0"/>
    <d v="2018-11-01T00:00:00"/>
    <n v="0"/>
    <s v="Same Day"/>
    <s v="Same Day - On Time"/>
    <n v="73"/>
    <n v="19355"/>
    <n v="2"/>
    <s v="Fitness"/>
    <s v="Pacific Asia"/>
    <s v="Brisbane"/>
    <s v="Queensland"/>
    <m/>
    <s v="Australia"/>
    <s v="Oceania"/>
    <n v="73"/>
    <x v="28"/>
    <n v="1360"/>
    <s v="Smart watch "/>
    <n v="327.75"/>
    <n v="297.07027734645828"/>
    <n v="1"/>
    <n v="65.550003050000001"/>
    <n v="327.75"/>
    <n v="262.19999695000001"/>
    <s v="TRANSFER"/>
    <x v="2"/>
  </r>
  <r>
    <n v="75801"/>
    <d v="2018-11-01T00:00:00"/>
    <x v="1"/>
    <n v="0"/>
    <d v="2018-11-01T00:00:00"/>
    <n v="1"/>
    <s v="Same Day"/>
    <s v="Other"/>
    <n v="73"/>
    <n v="19354"/>
    <n v="2"/>
    <s v="Fitness"/>
    <s v="Pacific Asia"/>
    <s v="Jaipur"/>
    <s v="Rajasthan"/>
    <m/>
    <s v="India"/>
    <s v="South Asia"/>
    <n v="73"/>
    <x v="28"/>
    <n v="1360"/>
    <s v="Smart watch "/>
    <n v="327.75"/>
    <n v="297.07027734645828"/>
    <n v="1"/>
    <n v="81.940002440000001"/>
    <n v="327.75"/>
    <n v="245.80999756"/>
    <s v="DEBIT"/>
    <x v="2"/>
  </r>
  <r>
    <n v="75800"/>
    <d v="2018-11-01T00:00:00"/>
    <x v="1"/>
    <n v="4"/>
    <d v="2018-11-07T00:00:00"/>
    <n v="1"/>
    <s v="Standard Class"/>
    <s v="Other"/>
    <n v="73"/>
    <n v="19353"/>
    <n v="2"/>
    <s v="Fitness"/>
    <s v="Pacific Asia"/>
    <s v="Jaipur"/>
    <s v="Rajasthan"/>
    <m/>
    <s v="India"/>
    <s v="South Asia"/>
    <n v="73"/>
    <x v="28"/>
    <n v="1360"/>
    <s v="Smart watch "/>
    <n v="327.75"/>
    <n v="297.07027734645828"/>
    <n v="1"/>
    <n v="0"/>
    <n v="327.75"/>
    <n v="327.75"/>
    <s v="DEBIT"/>
    <x v="2"/>
  </r>
  <r>
    <n v="75799"/>
    <d v="2018-11-01T00:00:00"/>
    <x v="1"/>
    <n v="4"/>
    <d v="2018-11-07T00:00:00"/>
    <n v="1"/>
    <s v="Standard Class"/>
    <s v="Other"/>
    <n v="73"/>
    <n v="19352"/>
    <n v="2"/>
    <s v="Fitness"/>
    <s v="Pacific Asia"/>
    <s v="Ho Chi Minh City"/>
    <s v="Ho Chi Minh City"/>
    <m/>
    <s v="Vietnam"/>
    <s v="Southeast Asia"/>
    <n v="73"/>
    <x v="28"/>
    <n v="1360"/>
    <s v="Smart watch "/>
    <n v="327.75"/>
    <n v="297.07027734645828"/>
    <n v="1"/>
    <n v="3.2799999710000001"/>
    <n v="327.75"/>
    <n v="324.470000029"/>
    <s v="DEBIT"/>
    <x v="2"/>
  </r>
  <r>
    <n v="75798"/>
    <d v="2018-11-01T00:00:00"/>
    <x v="1"/>
    <n v="4"/>
    <d v="2018-11-07T00:00:00"/>
    <n v="0"/>
    <s v="Standard Class"/>
    <s v="Other"/>
    <n v="73"/>
    <n v="19351"/>
    <n v="2"/>
    <s v="Fitness"/>
    <s v="Pacific Asia"/>
    <s v="Raipur"/>
    <s v="Chhattisgarh"/>
    <m/>
    <s v="India"/>
    <s v="South Asia"/>
    <n v="73"/>
    <x v="28"/>
    <n v="1360"/>
    <s v="Smart watch "/>
    <n v="327.75"/>
    <n v="297.07027734645828"/>
    <n v="1"/>
    <n v="6.5599999430000002"/>
    <n v="327.75"/>
    <n v="321.19000005700002"/>
    <s v="TRANSFER"/>
    <x v="2"/>
  </r>
  <r>
    <n v="75797"/>
    <d v="2018-11-01T00:00:00"/>
    <x v="1"/>
    <n v="4"/>
    <d v="2018-11-07T00:00:00"/>
    <n v="0"/>
    <s v="Standard Class"/>
    <s v="Other"/>
    <n v="73"/>
    <n v="19350"/>
    <n v="2"/>
    <s v="Fitness"/>
    <s v="Pacific Asia"/>
    <s v="Loudi"/>
    <s v="Hunan"/>
    <m/>
    <s v="China"/>
    <s v="Eastern Asia"/>
    <n v="73"/>
    <x v="28"/>
    <n v="1360"/>
    <s v="Smart watch "/>
    <n v="327.75"/>
    <n v="297.07027734645828"/>
    <n v="1"/>
    <n v="9.8299999239999991"/>
    <n v="327.75"/>
    <n v="317.92000007600001"/>
    <s v="TRANSFER"/>
    <x v="2"/>
  </r>
  <r>
    <n v="49521"/>
    <d v="2016-12-23T00:00:00"/>
    <x v="2"/>
    <n v="2"/>
    <d v="2016-12-27T00:00:00"/>
    <n v="0"/>
    <s v="Second Class"/>
    <s v="Other"/>
    <n v="9"/>
    <n v="9597"/>
    <n v="3"/>
    <s v="Footwear"/>
    <s v="Pacific Asia"/>
    <s v="Tabuk"/>
    <s v="Tabuk"/>
    <m/>
    <s v="Saudi Arabia"/>
    <s v="West Asia"/>
    <n v="9"/>
    <x v="0"/>
    <n v="191"/>
    <s v="Nike Men's Free 5.0+ Running Shoe"/>
    <n v="99.989997860000003"/>
    <n v="95.114003926871064"/>
    <n v="3"/>
    <n v="45"/>
    <n v="299.96999357999999"/>
    <n v="254.96999357999999"/>
    <s v="CASH"/>
    <x v="0"/>
  </r>
  <r>
    <n v="30305"/>
    <d v="2016-03-18T00:00:00"/>
    <x v="2"/>
    <n v="2"/>
    <d v="2016-03-22T00:00:00"/>
    <n v="1"/>
    <s v="Second Class"/>
    <s v="Other"/>
    <n v="29"/>
    <n v="9702"/>
    <n v="5"/>
    <s v="Golf"/>
    <s v="Pacific Asia"/>
    <s v="Manukau City"/>
    <s v="Auckland"/>
    <m/>
    <s v="New Zealand"/>
    <s v="Oceania"/>
    <n v="29"/>
    <x v="1"/>
    <n v="627"/>
    <s v="Under Armour Girls' Toddler Spine Surge Runni"/>
    <n v="39.990001679999999"/>
    <n v="34.198098313835338"/>
    <n v="3"/>
    <n v="6"/>
    <n v="119.97000503999999"/>
    <n v="113.97000503999999"/>
    <s v="CASH"/>
    <x v="1"/>
  </r>
  <r>
    <n v="50054"/>
    <d v="2016-12-31T00:00:00"/>
    <x v="5"/>
    <n v="2"/>
    <d v="2017-01-03T00:00:00"/>
    <n v="1"/>
    <s v="Second Class"/>
    <s v="Other"/>
    <n v="9"/>
    <n v="1362"/>
    <n v="3"/>
    <s v="Footwear"/>
    <s v="Pacific Asia"/>
    <s v="Istanbul"/>
    <s v="Istanbul"/>
    <m/>
    <s v="Turkey"/>
    <s v="West Asia"/>
    <n v="9"/>
    <x v="0"/>
    <n v="191"/>
    <s v="Nike Men's Free 5.0+ Running Shoe"/>
    <n v="99.989997860000003"/>
    <n v="95.114003926871064"/>
    <n v="3"/>
    <n v="45"/>
    <n v="299.96999357999999"/>
    <n v="254.96999357999999"/>
    <s v="CASH"/>
    <x v="0"/>
  </r>
  <r>
    <n v="27772"/>
    <d v="2016-10-02T00:00:00"/>
    <x v="0"/>
    <n v="2"/>
    <d v="2016-10-04T00:00:00"/>
    <n v="1"/>
    <s v="Second Class"/>
    <s v="Other"/>
    <n v="17"/>
    <n v="9467"/>
    <n v="4"/>
    <s v="Apparel"/>
    <s v="Pacific Asia"/>
    <s v="Jakarta"/>
    <s v="Jakarta"/>
    <m/>
    <s v="Indonesia"/>
    <s v="Southeast Asia"/>
    <n v="17"/>
    <x v="5"/>
    <n v="365"/>
    <s v="Perfect Fitness Perfect Rip Deck"/>
    <n v="59.990001679999999"/>
    <n v="54.488929209402009"/>
    <n v="3"/>
    <n v="1.7999999520000001"/>
    <n v="179.97000503999999"/>
    <n v="178.17000508799998"/>
    <s v="CASH"/>
    <x v="1"/>
  </r>
  <r>
    <n v="47752"/>
    <d v="2016-11-28T00:00:00"/>
    <x v="3"/>
    <n v="2"/>
    <d v="2016-11-30T00:00:00"/>
    <n v="1"/>
    <s v="Second Class"/>
    <s v="Other"/>
    <n v="17"/>
    <n v="9114"/>
    <n v="4"/>
    <s v="Apparel"/>
    <s v="Pacific Asia"/>
    <s v="Ulaanbaatar"/>
    <s v="Ulan Bator"/>
    <m/>
    <s v="Mongolia"/>
    <s v="Eastern Asia"/>
    <n v="17"/>
    <x v="5"/>
    <n v="365"/>
    <s v="Perfect Fitness Perfect Rip Deck"/>
    <n v="59.990001679999999"/>
    <n v="54.488929209402009"/>
    <n v="3"/>
    <n v="7.1999998090000004"/>
    <n v="179.97000503999999"/>
    <n v="172.770005231"/>
    <s v="CASH"/>
    <x v="1"/>
  </r>
  <r>
    <n v="31296"/>
    <d v="2016-01-04T00:00:00"/>
    <x v="3"/>
    <n v="2"/>
    <d v="2016-01-06T00:00:00"/>
    <n v="0"/>
    <s v="Second Class"/>
    <s v="Other"/>
    <n v="17"/>
    <n v="2546"/>
    <n v="4"/>
    <s v="Apparel"/>
    <s v="Pacific Asia"/>
    <s v="Tangerang"/>
    <s v="West Java"/>
    <m/>
    <s v="Indonesia"/>
    <s v="Southeast Asia"/>
    <n v="17"/>
    <x v="5"/>
    <n v="365"/>
    <s v="Perfect Fitness Perfect Rip Deck"/>
    <n v="59.990001679999999"/>
    <n v="54.488929209402009"/>
    <n v="3"/>
    <n v="9.8999996190000008"/>
    <n v="179.97000503999999"/>
    <n v="170.07000542099999"/>
    <s v="CASH"/>
    <x v="1"/>
  </r>
  <r>
    <n v="22076"/>
    <d v="2015-11-19T00:00:00"/>
    <x v="1"/>
    <n v="2"/>
    <d v="2015-11-23T00:00:00"/>
    <n v="0"/>
    <s v="Second Class"/>
    <s v="Other"/>
    <n v="17"/>
    <n v="2240"/>
    <n v="4"/>
    <s v="Apparel"/>
    <s v="Pacific Asia"/>
    <s v="Shenzhen"/>
    <s v="Guangdong"/>
    <m/>
    <s v="China"/>
    <s v="Eastern Asia"/>
    <n v="17"/>
    <x v="5"/>
    <n v="365"/>
    <s v="Perfect Fitness Perfect Rip Deck"/>
    <n v="59.990001679999999"/>
    <n v="54.488929209402009"/>
    <n v="3"/>
    <n v="16.200000760000002"/>
    <n v="179.97000503999999"/>
    <n v="163.77000427999999"/>
    <s v="CASH"/>
    <x v="1"/>
  </r>
  <r>
    <n v="25665"/>
    <d v="2016-10-01T00:00:00"/>
    <x v="5"/>
    <n v="2"/>
    <d v="2016-10-04T00:00:00"/>
    <n v="1"/>
    <s v="Second Class"/>
    <s v="Other"/>
    <n v="17"/>
    <n v="11650"/>
    <n v="4"/>
    <s v="Apparel"/>
    <s v="Pacific Asia"/>
    <s v="Brisbane"/>
    <s v="Queensland"/>
    <m/>
    <s v="Australia"/>
    <s v="Oceania"/>
    <n v="17"/>
    <x v="5"/>
    <n v="365"/>
    <s v="Perfect Fitness Perfect Rip Deck"/>
    <n v="59.990001679999999"/>
    <n v="54.488929209402009"/>
    <n v="3"/>
    <n v="27"/>
    <n v="179.97000503999999"/>
    <n v="152.97000503999999"/>
    <s v="CASH"/>
    <x v="1"/>
  </r>
  <r>
    <n v="31296"/>
    <d v="2016-01-04T00:00:00"/>
    <x v="3"/>
    <n v="2"/>
    <d v="2016-01-06T00:00:00"/>
    <n v="0"/>
    <s v="Second Class"/>
    <s v="Other"/>
    <n v="24"/>
    <n v="2546"/>
    <n v="5"/>
    <s v="Golf"/>
    <s v="Pacific Asia"/>
    <s v="Tangerang"/>
    <s v="West Java"/>
    <m/>
    <s v="Indonesia"/>
    <s v="Southeast Asia"/>
    <n v="24"/>
    <x v="7"/>
    <n v="502"/>
    <s v="Nike Men's Dri-FIT Victory Golf Polo"/>
    <n v="50"/>
    <n v="43.678035218757444"/>
    <n v="3"/>
    <n v="0"/>
    <n v="150"/>
    <n v="150"/>
    <s v="CASH"/>
    <x v="1"/>
  </r>
  <r>
    <n v="22819"/>
    <d v="2015-11-30T00:00:00"/>
    <x v="3"/>
    <n v="2"/>
    <d v="2015-12-02T00:00:00"/>
    <n v="1"/>
    <s v="Second Class"/>
    <s v="Other"/>
    <n v="29"/>
    <n v="10368"/>
    <n v="5"/>
    <s v="Golf"/>
    <s v="Pacific Asia"/>
    <s v="Sydney"/>
    <s v="New South Wales"/>
    <m/>
    <s v="Australia"/>
    <s v="Oceania"/>
    <n v="29"/>
    <x v="1"/>
    <n v="627"/>
    <s v="Under Armour Girls' Toddler Spine Surge Runni"/>
    <n v="39.990001679999999"/>
    <n v="34.198098313835338"/>
    <n v="3"/>
    <n v="23.989999770000001"/>
    <n v="119.97000503999999"/>
    <n v="95.980005269999992"/>
    <s v="CASH"/>
    <x v="1"/>
  </r>
  <r>
    <n v="27099"/>
    <d v="2016-01-31T00:00:00"/>
    <x v="0"/>
    <n v="2"/>
    <d v="2016-02-02T00:00:00"/>
    <n v="1"/>
    <s v="Second Class"/>
    <s v="Other"/>
    <n v="41"/>
    <n v="6489"/>
    <n v="6"/>
    <s v="Outdoors"/>
    <s v="Pacific Asia"/>
    <s v="Newcastle"/>
    <s v="New South Wales"/>
    <m/>
    <s v="Australia"/>
    <s v="Oceania"/>
    <n v="41"/>
    <x v="2"/>
    <n v="917"/>
    <s v="Glove It Women's Mod Oval 3-Zip Carry All Gol"/>
    <n v="21.989999770000001"/>
    <n v="20.391999720066668"/>
    <n v="3"/>
    <n v="0.66000002599999996"/>
    <n v="65.969999310000006"/>
    <n v="65.309999284"/>
    <s v="CASH"/>
    <x v="1"/>
  </r>
  <r>
    <n v="28292"/>
    <d v="2016-02-17T00:00:00"/>
    <x v="4"/>
    <n v="2"/>
    <d v="2016-02-19T00:00:00"/>
    <n v="1"/>
    <s v="Second Class"/>
    <s v="Other"/>
    <n v="41"/>
    <n v="10533"/>
    <n v="6"/>
    <s v="Outdoors"/>
    <s v="Pacific Asia"/>
    <s v="Aurangabad"/>
    <s v="Bihar"/>
    <m/>
    <s v="India"/>
    <s v="South Asia"/>
    <n v="41"/>
    <x v="2"/>
    <n v="924"/>
    <s v="Glove It Urban Brick Golf Towel"/>
    <n v="15.989999770000001"/>
    <n v="16.143866608000003"/>
    <n v="3"/>
    <n v="11.989999770000001"/>
    <n v="47.969999310000006"/>
    <n v="35.979999540000009"/>
    <s v="CASH"/>
    <x v="1"/>
  </r>
  <r>
    <n v="21244"/>
    <d v="2015-07-11T00:00:00"/>
    <x v="5"/>
    <n v="2"/>
    <d v="2015-07-14T00:00:00"/>
    <n v="1"/>
    <s v="Second Class"/>
    <s v="Other"/>
    <n v="40"/>
    <n v="6491"/>
    <n v="6"/>
    <s v="Outdoors"/>
    <s v="Pacific Asia"/>
    <s v="Mudanjiang"/>
    <s v="Heilongjiang"/>
    <m/>
    <s v="China"/>
    <s v="Eastern Asia"/>
    <n v="40"/>
    <x v="8"/>
    <n v="885"/>
    <s v="Team Golf St. Louis Cardinals Putter Grip"/>
    <n v="24.989999770000001"/>
    <n v="29.483249567625002"/>
    <n v="4"/>
    <n v="5.5"/>
    <n v="99.959999080000003"/>
    <n v="94.459999080000003"/>
    <s v="CASH"/>
    <x v="1"/>
  </r>
  <r>
    <n v="47752"/>
    <d v="2016-11-28T00:00:00"/>
    <x v="3"/>
    <n v="2"/>
    <d v="2016-11-30T00:00:00"/>
    <n v="1"/>
    <s v="Second Class"/>
    <s v="Other"/>
    <n v="17"/>
    <n v="9114"/>
    <n v="4"/>
    <s v="Apparel"/>
    <s v="Pacific Asia"/>
    <s v="Ulaanbaatar"/>
    <s v="Ulan Bator"/>
    <m/>
    <s v="Mongolia"/>
    <s v="Eastern Asia"/>
    <n v="17"/>
    <x v="5"/>
    <n v="365"/>
    <s v="Perfect Fitness Perfect Rip Deck"/>
    <n v="59.990001679999999"/>
    <n v="54.488929209402009"/>
    <n v="4"/>
    <n v="12"/>
    <n v="239.96000672"/>
    <n v="227.96000672"/>
    <s v="CASH"/>
    <x v="0"/>
  </r>
  <r>
    <n v="31239"/>
    <d v="2016-01-04T00:00:00"/>
    <x v="3"/>
    <n v="2"/>
    <d v="2016-01-06T00:00:00"/>
    <n v="1"/>
    <s v="Second Class"/>
    <s v="Other"/>
    <n v="17"/>
    <n v="5564"/>
    <n v="4"/>
    <s v="Apparel"/>
    <s v="Pacific Asia"/>
    <s v="Manukau City"/>
    <s v="Auckland"/>
    <m/>
    <s v="New Zealand"/>
    <s v="Oceania"/>
    <n v="17"/>
    <x v="5"/>
    <n v="365"/>
    <s v="Perfect Fitness Perfect Rip Deck"/>
    <n v="59.990001679999999"/>
    <n v="54.488929209402009"/>
    <n v="4"/>
    <n v="24"/>
    <n v="239.96000672"/>
    <n v="215.96000672"/>
    <s v="CASH"/>
    <x v="0"/>
  </r>
  <r>
    <n v="45772"/>
    <d v="2016-10-30T00:00:00"/>
    <x v="0"/>
    <n v="2"/>
    <d v="2016-11-01T00:00:00"/>
    <n v="1"/>
    <s v="Second Class"/>
    <s v="Other"/>
    <n v="17"/>
    <n v="7955"/>
    <n v="4"/>
    <s v="Apparel"/>
    <s v="Pacific Asia"/>
    <s v="Qom"/>
    <s v="Qom"/>
    <m/>
    <s v="Iran"/>
    <s v="South Asia"/>
    <n v="17"/>
    <x v="5"/>
    <n v="365"/>
    <s v="Perfect Fitness Perfect Rip Deck"/>
    <n v="59.990001679999999"/>
    <n v="54.488929209402009"/>
    <n v="4"/>
    <n v="43.189998629999998"/>
    <n v="239.96000672"/>
    <n v="196.77000809"/>
    <s v="CASH"/>
    <x v="1"/>
  </r>
  <r>
    <n v="24661"/>
    <d v="2015-12-26T00:00:00"/>
    <x v="5"/>
    <n v="2"/>
    <d v="2015-12-29T00:00:00"/>
    <n v="0"/>
    <s v="Second Class"/>
    <s v="Other"/>
    <n v="29"/>
    <n v="5728"/>
    <n v="5"/>
    <s v="Golf"/>
    <s v="Pacific Asia"/>
    <s v="Melbourne"/>
    <s v="Victoria"/>
    <m/>
    <s v="Australia"/>
    <s v="Oceania"/>
    <n v="29"/>
    <x v="1"/>
    <n v="627"/>
    <s v="Under Armour Girls' Toddler Spine Surge Runni"/>
    <n v="39.990001679999999"/>
    <n v="34.198098313835338"/>
    <n v="4"/>
    <n v="6.4000000950000002"/>
    <n v="159.96000672"/>
    <n v="153.560006625"/>
    <s v="CASH"/>
    <x v="1"/>
  </r>
  <r>
    <n v="50054"/>
    <d v="2016-12-31T00:00:00"/>
    <x v="5"/>
    <n v="2"/>
    <d v="2017-01-03T00:00:00"/>
    <n v="1"/>
    <s v="Second Class"/>
    <s v="Other"/>
    <n v="24"/>
    <n v="1362"/>
    <n v="5"/>
    <s v="Golf"/>
    <s v="Pacific Asia"/>
    <s v="Istanbul"/>
    <s v="Istanbul"/>
    <m/>
    <s v="Turkey"/>
    <s v="West Asia"/>
    <n v="24"/>
    <x v="7"/>
    <n v="502"/>
    <s v="Nike Men's Dri-FIT Victory Golf Polo"/>
    <n v="50"/>
    <n v="43.678035218757444"/>
    <n v="4"/>
    <n v="8"/>
    <n v="200"/>
    <n v="192"/>
    <s v="CASH"/>
    <x v="1"/>
  </r>
  <r>
    <n v="22924"/>
    <d v="2015-01-12T00:00:00"/>
    <x v="3"/>
    <n v="2"/>
    <d v="2015-01-14T00:00:00"/>
    <n v="1"/>
    <s v="Second Class"/>
    <s v="Other"/>
    <n v="29"/>
    <n v="9704"/>
    <n v="5"/>
    <s v="Golf"/>
    <s v="Pacific Asia"/>
    <s v="Ho Chi Minh City"/>
    <s v="Ho Chi Minh City"/>
    <m/>
    <s v="Vietnam"/>
    <s v="Southeast Asia"/>
    <n v="29"/>
    <x v="1"/>
    <n v="627"/>
    <s v="Under Armour Girls' Toddler Spine Surge Runni"/>
    <n v="39.990001679999999"/>
    <n v="34.198098313835338"/>
    <n v="4"/>
    <n v="8"/>
    <n v="159.96000672"/>
    <n v="151.96000672"/>
    <s v="CASH"/>
    <x v="1"/>
  </r>
  <r>
    <n v="21902"/>
    <d v="2015-11-16T00:00:00"/>
    <x v="3"/>
    <n v="2"/>
    <d v="2015-11-18T00:00:00"/>
    <n v="1"/>
    <s v="Second Class"/>
    <s v="Other"/>
    <n v="24"/>
    <n v="8485"/>
    <n v="5"/>
    <s v="Golf"/>
    <s v="Pacific Asia"/>
    <s v="Yangon"/>
    <s v="Yangon"/>
    <m/>
    <s v="Myanmar (Burma)"/>
    <s v="Southeast Asia"/>
    <n v="24"/>
    <x v="7"/>
    <n v="502"/>
    <s v="Nike Men's Dri-FIT Victory Golf Polo"/>
    <n v="50"/>
    <n v="43.678035218757444"/>
    <n v="4"/>
    <n v="11"/>
    <n v="200"/>
    <n v="189"/>
    <s v="CASH"/>
    <x v="1"/>
  </r>
  <r>
    <n v="21534"/>
    <d v="2015-11-11T00:00:00"/>
    <x v="4"/>
    <n v="2"/>
    <d v="2015-11-13T00:00:00"/>
    <n v="1"/>
    <s v="Second Class"/>
    <s v="Other"/>
    <n v="29"/>
    <n v="11216"/>
    <n v="5"/>
    <s v="Golf"/>
    <s v="Pacific Asia"/>
    <s v="Tokyo"/>
    <s v="Tokyo"/>
    <m/>
    <s v="Japan"/>
    <s v="Eastern Asia"/>
    <n v="29"/>
    <x v="1"/>
    <n v="627"/>
    <s v="Under Armour Girls' Toddler Spine Surge Runni"/>
    <n v="39.990001679999999"/>
    <n v="34.198098313835338"/>
    <n v="4"/>
    <n v="28.790000920000001"/>
    <n v="159.96000672"/>
    <n v="131.17000579999998"/>
    <s v="CASH"/>
    <x v="1"/>
  </r>
  <r>
    <n v="45461"/>
    <d v="2016-10-25T00:00:00"/>
    <x v="6"/>
    <n v="2"/>
    <d v="2016-10-27T00:00:00"/>
    <n v="0"/>
    <s v="Second Class"/>
    <s v="Other"/>
    <n v="24"/>
    <n v="4741"/>
    <n v="5"/>
    <s v="Golf"/>
    <s v="Pacific Asia"/>
    <s v="Bursa"/>
    <s v="Bursa"/>
    <m/>
    <s v="Turkey"/>
    <s v="West Asia"/>
    <n v="24"/>
    <x v="7"/>
    <n v="502"/>
    <s v="Nike Men's Dri-FIT Victory Golf Polo"/>
    <n v="50"/>
    <n v="43.678035218757444"/>
    <n v="4"/>
    <n v="36"/>
    <n v="200"/>
    <n v="164"/>
    <s v="CASH"/>
    <x v="1"/>
  </r>
  <r>
    <n v="24160"/>
    <d v="2015-12-19T00:00:00"/>
    <x v="5"/>
    <n v="2"/>
    <d v="2015-12-22T00:00:00"/>
    <n v="1"/>
    <s v="Second Class"/>
    <s v="Other"/>
    <n v="40"/>
    <n v="12160"/>
    <n v="6"/>
    <s v="Outdoors"/>
    <s v="Pacific Asia"/>
    <s v="Perth"/>
    <s v="Western Australia"/>
    <m/>
    <s v="Australia"/>
    <s v="Oceania"/>
    <n v="40"/>
    <x v="8"/>
    <n v="885"/>
    <s v="Team Golf St. Louis Cardinals Putter Grip"/>
    <n v="24.989999770000001"/>
    <n v="29.483249567625002"/>
    <n v="4"/>
    <n v="4"/>
    <n v="99.959999080000003"/>
    <n v="95.959999080000003"/>
    <s v="CASH"/>
    <x v="1"/>
  </r>
  <r>
    <n v="27742"/>
    <d v="2016-09-02T00:00:00"/>
    <x v="2"/>
    <n v="4"/>
    <d v="2016-09-08T00:00:00"/>
    <n v="0"/>
    <s v="Standard Class"/>
    <s v="Other"/>
    <n v="9"/>
    <n v="9495"/>
    <n v="3"/>
    <s v="Footwear"/>
    <s v="Pacific Asia"/>
    <s v="Hyderabad"/>
    <s v="Telangana"/>
    <m/>
    <s v="India"/>
    <s v="South Asia"/>
    <n v="9"/>
    <x v="0"/>
    <n v="191"/>
    <s v="Nike Men's Free 5.0+ Running Shoe"/>
    <n v="99.989997860000003"/>
    <n v="95.114003926871064"/>
    <n v="5"/>
    <n v="50"/>
    <n v="499.94998930000003"/>
    <n v="449.94998930000003"/>
    <s v="TRANSFER"/>
    <x v="2"/>
  </r>
  <r>
    <n v="24453"/>
    <d v="2015-12-23T00:00:00"/>
    <x v="4"/>
    <n v="4"/>
    <d v="2015-12-29T00:00:00"/>
    <n v="0"/>
    <s v="Standard Class"/>
    <s v="Other"/>
    <n v="9"/>
    <n v="4841"/>
    <n v="3"/>
    <s v="Footwear"/>
    <s v="Pacific Asia"/>
    <s v="Jiangyan"/>
    <s v="Jiangsu"/>
    <m/>
    <s v="China"/>
    <s v="Eastern Asia"/>
    <n v="9"/>
    <x v="0"/>
    <n v="191"/>
    <s v="Nike Men's Free 5.0+ Running Shoe"/>
    <n v="99.989997860000003"/>
    <n v="95.114003926871064"/>
    <n v="5"/>
    <n v="74.989997860000003"/>
    <n v="499.94998930000003"/>
    <n v="424.95999144000001"/>
    <s v="TRANSFER"/>
    <x v="2"/>
  </r>
  <r>
    <n v="31145"/>
    <d v="2016-03-30T00:00:00"/>
    <x v="4"/>
    <n v="4"/>
    <d v="2016-04-05T00:00:00"/>
    <n v="0"/>
    <s v="Standard Class"/>
    <s v="Other"/>
    <n v="9"/>
    <n v="9803"/>
    <n v="3"/>
    <s v="Footwear"/>
    <s v="Pacific Asia"/>
    <s v="Christchurch"/>
    <s v="Canterbury"/>
    <m/>
    <s v="New Zealand"/>
    <s v="Oceania"/>
    <n v="9"/>
    <x v="0"/>
    <n v="191"/>
    <s v="Nike Men's Free 5.0+ Running Shoe"/>
    <n v="99.989997860000003"/>
    <n v="95.114003926871064"/>
    <n v="5"/>
    <n v="124.98999790000001"/>
    <n v="499.94998930000003"/>
    <n v="374.95999140000004"/>
    <s v="TRANSFER"/>
    <x v="2"/>
  </r>
  <r>
    <n v="30802"/>
    <d v="2016-03-25T00:00:00"/>
    <x v="2"/>
    <n v="4"/>
    <d v="2016-03-31T00:00:00"/>
    <n v="0"/>
    <s v="Standard Class"/>
    <s v="Other"/>
    <n v="3"/>
    <n v="8422"/>
    <n v="2"/>
    <s v="Fitness"/>
    <s v="Pacific Asia"/>
    <s v="Masterton"/>
    <s v="Wellington"/>
    <m/>
    <s v="New Zealand"/>
    <s v="Oceania"/>
    <n v="3"/>
    <x v="15"/>
    <n v="37"/>
    <s v="adidas Kids' F5 Messi FG Soccer Cleat"/>
    <n v="34.990001679999999"/>
    <n v="40.283001997"/>
    <n v="5"/>
    <n v="20.989999770000001"/>
    <n v="174.9500084"/>
    <n v="153.96000863"/>
    <s v="TRANSFER"/>
    <x v="2"/>
  </r>
  <r>
    <n v="25875"/>
    <d v="2016-01-13T00:00:00"/>
    <x v="4"/>
    <n v="4"/>
    <d v="2016-01-19T00:00:00"/>
    <n v="1"/>
    <s v="Standard Class"/>
    <s v="Other"/>
    <n v="13"/>
    <n v="7391"/>
    <n v="3"/>
    <s v="Footwear"/>
    <s v="Pacific Asia"/>
    <s v="Daqing"/>
    <s v="Heilongjiang"/>
    <m/>
    <s v="China"/>
    <s v="Eastern Asia"/>
    <n v="13"/>
    <x v="3"/>
    <n v="282"/>
    <s v="Under Armour Women's Ignite PIP VI Slide"/>
    <n v="31.989999770000001"/>
    <n v="27.763856872771434"/>
    <n v="5"/>
    <n v="0"/>
    <n v="159.94999885000001"/>
    <n v="159.94999885000001"/>
    <s v="TRANSFER"/>
    <x v="2"/>
  </r>
  <r>
    <n v="30589"/>
    <d v="2016-03-22T00:00:00"/>
    <x v="6"/>
    <n v="4"/>
    <d v="2016-03-28T00:00:00"/>
    <n v="1"/>
    <s v="Standard Class"/>
    <s v="Other"/>
    <n v="9"/>
    <n v="11426"/>
    <n v="3"/>
    <s v="Footwear"/>
    <s v="Pacific Asia"/>
    <s v="Albury"/>
    <s v="New South Wales"/>
    <m/>
    <s v="Australia"/>
    <s v="Oceania"/>
    <n v="9"/>
    <x v="0"/>
    <n v="172"/>
    <s v="Nike Women's Tempo Shorts"/>
    <n v="30"/>
    <n v="34.094166694333332"/>
    <n v="5"/>
    <n v="0"/>
    <n v="150"/>
    <n v="150"/>
    <s v="TRANSFER"/>
    <x v="2"/>
  </r>
  <r>
    <n v="20931"/>
    <d v="2015-02-11T00:00:00"/>
    <x v="4"/>
    <n v="4"/>
    <d v="2015-02-17T00:00:00"/>
    <n v="0"/>
    <s v="Standard Class"/>
    <s v="Other"/>
    <n v="9"/>
    <n v="11664"/>
    <n v="3"/>
    <s v="Footwear"/>
    <s v="Pacific Asia"/>
    <s v="Manila"/>
    <s v="National Capital Region"/>
    <m/>
    <s v="Philippines"/>
    <s v="Southeast Asia"/>
    <n v="9"/>
    <x v="0"/>
    <n v="191"/>
    <s v="Nike Men's Free 5.0+ Running Shoe"/>
    <n v="99.989997860000003"/>
    <n v="95.114003926871064"/>
    <n v="5"/>
    <n v="25"/>
    <n v="499.94998930000003"/>
    <n v="474.94998930000003"/>
    <s v="TRANSFER"/>
    <x v="2"/>
  </r>
  <r>
    <n v="45646"/>
    <d v="2016-10-28T00:00:00"/>
    <x v="2"/>
    <n v="4"/>
    <d v="2016-11-03T00:00:00"/>
    <n v="0"/>
    <s v="Standard Class"/>
    <s v="Other"/>
    <n v="9"/>
    <n v="5339"/>
    <n v="3"/>
    <s v="Footwear"/>
    <s v="Pacific Asia"/>
    <s v="Baghdad"/>
    <s v="Baghdad"/>
    <m/>
    <s v="Iraq"/>
    <s v="West Asia"/>
    <n v="9"/>
    <x v="0"/>
    <n v="191"/>
    <s v="Nike Men's Free 5.0+ Running Shoe"/>
    <n v="99.989997860000003"/>
    <n v="95.114003926871064"/>
    <n v="5"/>
    <n v="27.5"/>
    <n v="499.94998930000003"/>
    <n v="472.44998930000003"/>
    <s v="TRANSFER"/>
    <x v="2"/>
  </r>
  <r>
    <n v="29731"/>
    <d v="2016-09-03T00:00:00"/>
    <x v="5"/>
    <n v="4"/>
    <d v="2016-09-08T00:00:00"/>
    <n v="0"/>
    <s v="Standard Class"/>
    <s v="Other"/>
    <n v="9"/>
    <n v="3204"/>
    <n v="3"/>
    <s v="Footwear"/>
    <s v="Pacific Asia"/>
    <s v="Valenzuela"/>
    <s v="National Capital Region"/>
    <m/>
    <s v="Philippines"/>
    <s v="Southeast Asia"/>
    <n v="9"/>
    <x v="0"/>
    <n v="191"/>
    <s v="Nike Men's Free 5.0+ Running Shoe"/>
    <n v="99.989997860000003"/>
    <n v="95.114003926871064"/>
    <n v="5"/>
    <n v="35"/>
    <n v="499.94998930000003"/>
    <n v="464.94998930000003"/>
    <s v="TRANSFER"/>
    <x v="2"/>
  </r>
  <r>
    <n v="42777"/>
    <d v="2016-09-16T00:00:00"/>
    <x v="2"/>
    <n v="4"/>
    <d v="2016-09-22T00:00:00"/>
    <n v="0"/>
    <s v="Standard Class"/>
    <s v="Other"/>
    <n v="9"/>
    <n v="4438"/>
    <n v="3"/>
    <s v="Footwear"/>
    <s v="Pacific Asia"/>
    <s v="Mersin"/>
    <s v="Mersin"/>
    <m/>
    <s v="Turkey"/>
    <s v="West Asia"/>
    <n v="9"/>
    <x v="0"/>
    <n v="191"/>
    <s v="Nike Men's Free 5.0+ Running Shoe"/>
    <n v="99.989997860000003"/>
    <n v="95.114003926871064"/>
    <n v="5"/>
    <n v="35"/>
    <n v="499.94998930000003"/>
    <n v="464.94998930000003"/>
    <s v="TRANSFER"/>
    <x v="2"/>
  </r>
  <r>
    <n v="23886"/>
    <d v="2015-12-15T00:00:00"/>
    <x v="6"/>
    <n v="4"/>
    <d v="2015-12-21T00:00:00"/>
    <n v="0"/>
    <s v="Standard Class"/>
    <s v="Other"/>
    <n v="9"/>
    <n v="5243"/>
    <n v="3"/>
    <s v="Footwear"/>
    <s v="Pacific Asia"/>
    <s v="Antipolo"/>
    <s v="Calabarzon"/>
    <m/>
    <s v="Philippines"/>
    <s v="Southeast Asia"/>
    <n v="9"/>
    <x v="0"/>
    <n v="191"/>
    <s v="Nike Men's Free 5.0+ Running Shoe"/>
    <n v="99.989997860000003"/>
    <n v="95.114003926871064"/>
    <n v="5"/>
    <n v="84.989997860000003"/>
    <n v="499.94998930000003"/>
    <n v="414.95999144000001"/>
    <s v="TRANSFER"/>
    <x v="2"/>
  </r>
  <r>
    <n v="43561"/>
    <d v="2016-09-27T00:00:00"/>
    <x v="6"/>
    <n v="4"/>
    <d v="2016-10-03T00:00:00"/>
    <n v="0"/>
    <s v="Standard Class"/>
    <s v="Other"/>
    <n v="13"/>
    <n v="5089"/>
    <n v="3"/>
    <s v="Footwear"/>
    <s v="Pacific Asia"/>
    <s v="Borujerd"/>
    <s v="Lorestan"/>
    <m/>
    <s v="Iran"/>
    <s v="South Asia"/>
    <n v="13"/>
    <x v="3"/>
    <n v="276"/>
    <s v="Under Armour Women's Ignite Slide"/>
    <n v="31.989999770000001"/>
    <n v="27.113333001333334"/>
    <n v="5"/>
    <n v="28.790000920000001"/>
    <n v="159.94999885000001"/>
    <n v="131.15999793"/>
    <s v="TRANSFER"/>
    <x v="2"/>
  </r>
  <r>
    <n v="47846"/>
    <d v="2016-11-29T00:00:00"/>
    <x v="6"/>
    <n v="4"/>
    <d v="2016-12-05T00:00:00"/>
    <n v="0"/>
    <s v="Standard Class"/>
    <s v="Other"/>
    <n v="9"/>
    <n v="6073"/>
    <n v="3"/>
    <s v="Footwear"/>
    <s v="Pacific Asia"/>
    <s v="Izmir"/>
    <s v="Izmir"/>
    <m/>
    <s v="Turkey"/>
    <s v="West Asia"/>
    <n v="9"/>
    <x v="0"/>
    <n v="191"/>
    <s v="Nike Men's Free 5.0+ Running Shoe"/>
    <n v="99.989997860000003"/>
    <n v="95.114003926871064"/>
    <n v="5"/>
    <n v="99.989997860000003"/>
    <n v="499.94998930000003"/>
    <n v="399.95999144000001"/>
    <s v="TRANSFER"/>
    <x v="2"/>
  </r>
  <r>
    <n v="21192"/>
    <d v="2015-06-11T00:00:00"/>
    <x v="1"/>
    <n v="4"/>
    <d v="2015-06-17T00:00:00"/>
    <n v="0"/>
    <s v="Standard Class"/>
    <s v="Other"/>
    <n v="17"/>
    <n v="8992"/>
    <n v="4"/>
    <s v="Apparel"/>
    <s v="Pacific Asia"/>
    <s v="Jaipur"/>
    <s v="Rajasthan"/>
    <m/>
    <s v="India"/>
    <s v="South Asia"/>
    <n v="17"/>
    <x v="5"/>
    <n v="365"/>
    <s v="Perfect Fitness Perfect Rip Deck"/>
    <n v="59.990001679999999"/>
    <n v="54.488929209402009"/>
    <n v="5"/>
    <n v="16.5"/>
    <n v="299.9500084"/>
    <n v="283.4500084"/>
    <s v="TRANSFER"/>
    <x v="2"/>
  </r>
  <r>
    <n v="23156"/>
    <d v="2015-05-12T00:00:00"/>
    <x v="6"/>
    <n v="4"/>
    <d v="2015-05-18T00:00:00"/>
    <n v="0"/>
    <s v="Standard Class"/>
    <s v="Other"/>
    <n v="17"/>
    <n v="6466"/>
    <n v="4"/>
    <s v="Apparel"/>
    <s v="Pacific Asia"/>
    <s v="Ho Chi Minh City"/>
    <s v="Ho Chi Minh City"/>
    <m/>
    <s v="Vietnam"/>
    <s v="Southeast Asia"/>
    <n v="17"/>
    <x v="5"/>
    <n v="365"/>
    <s v="Perfect Fitness Perfect Rip Deck"/>
    <n v="59.990001679999999"/>
    <n v="54.488929209402009"/>
    <n v="5"/>
    <n v="16.5"/>
    <n v="299.9500084"/>
    <n v="283.4500084"/>
    <s v="TRANSFER"/>
    <x v="2"/>
  </r>
  <r>
    <n v="22811"/>
    <d v="2015-11-29T00:00:00"/>
    <x v="0"/>
    <n v="4"/>
    <d v="2015-12-03T00:00:00"/>
    <n v="0"/>
    <s v="Standard Class"/>
    <s v="Other"/>
    <n v="17"/>
    <n v="1962"/>
    <n v="4"/>
    <s v="Apparel"/>
    <s v="Pacific Asia"/>
    <s v="Shulan"/>
    <s v="Jilin"/>
    <m/>
    <s v="China"/>
    <s v="Eastern Asia"/>
    <n v="17"/>
    <x v="5"/>
    <n v="365"/>
    <s v="Perfect Fitness Perfect Rip Deck"/>
    <n v="59.990001679999999"/>
    <n v="54.488929209402009"/>
    <n v="5"/>
    <n v="44.990001679999999"/>
    <n v="299.9500084"/>
    <n v="254.96000672"/>
    <s v="TRANSFER"/>
    <x v="2"/>
  </r>
  <r>
    <n v="25418"/>
    <d v="2016-07-01T00:00:00"/>
    <x v="2"/>
    <n v="4"/>
    <d v="2016-07-07T00:00:00"/>
    <n v="0"/>
    <s v="Standard Class"/>
    <s v="Other"/>
    <n v="17"/>
    <n v="11438"/>
    <n v="4"/>
    <s v="Apparel"/>
    <s v="Pacific Asia"/>
    <s v="Sydney"/>
    <s v="New South Wales"/>
    <m/>
    <s v="Australia"/>
    <s v="Oceania"/>
    <n v="17"/>
    <x v="5"/>
    <n v="365"/>
    <s v="Perfect Fitness Perfect Rip Deck"/>
    <n v="59.990001679999999"/>
    <n v="54.488929209402009"/>
    <n v="5"/>
    <n v="44.990001679999999"/>
    <n v="299.9500084"/>
    <n v="254.96000672"/>
    <s v="TRANSFER"/>
    <x v="2"/>
  </r>
  <r>
    <n v="47092"/>
    <d v="2016-11-18T00:00:00"/>
    <x v="2"/>
    <n v="4"/>
    <d v="2016-11-24T00:00:00"/>
    <n v="0"/>
    <s v="Standard Class"/>
    <s v="Other"/>
    <n v="17"/>
    <n v="9524"/>
    <n v="4"/>
    <s v="Apparel"/>
    <s v="Pacific Asia"/>
    <s v="Antalya"/>
    <s v="Antalya"/>
    <m/>
    <s v="Turkey"/>
    <s v="West Asia"/>
    <n v="17"/>
    <x v="5"/>
    <n v="365"/>
    <s v="Perfect Fitness Perfect Rip Deck"/>
    <n v="59.990001679999999"/>
    <n v="54.488929209402009"/>
    <n v="5"/>
    <n v="44.990001679999999"/>
    <n v="299.9500084"/>
    <n v="254.96000672"/>
    <s v="TRANSFER"/>
    <x v="2"/>
  </r>
  <r>
    <n v="42658"/>
    <d v="2016-09-14T00:00:00"/>
    <x v="4"/>
    <n v="4"/>
    <d v="2016-09-20T00:00:00"/>
    <n v="0"/>
    <s v="Standard Class"/>
    <s v="Other"/>
    <n v="17"/>
    <n v="2078"/>
    <n v="4"/>
    <s v="Apparel"/>
    <s v="Pacific Asia"/>
    <s v="Baghdad"/>
    <s v="Baghdad"/>
    <m/>
    <s v="Iraq"/>
    <s v="West Asia"/>
    <n v="17"/>
    <x v="5"/>
    <n v="365"/>
    <s v="Perfect Fitness Perfect Rip Deck"/>
    <n v="59.990001679999999"/>
    <n v="54.488929209402009"/>
    <n v="5"/>
    <n v="44.990001679999999"/>
    <n v="299.9500084"/>
    <n v="254.96000672"/>
    <s v="TRANSFER"/>
    <x v="2"/>
  </r>
  <r>
    <n v="23494"/>
    <d v="2015-09-12T00:00:00"/>
    <x v="5"/>
    <n v="4"/>
    <d v="2015-09-17T00:00:00"/>
    <n v="1"/>
    <s v="Standard Class"/>
    <s v="Other"/>
    <n v="17"/>
    <n v="2464"/>
    <n v="4"/>
    <s v="Apparel"/>
    <s v="Pacific Asia"/>
    <s v="Dhaka"/>
    <s v="Dhaka"/>
    <m/>
    <s v="Bangladesh"/>
    <s v="South Asia"/>
    <n v="17"/>
    <x v="5"/>
    <n v="365"/>
    <s v="Perfect Fitness Perfect Rip Deck"/>
    <n v="59.990001679999999"/>
    <n v="54.488929209402009"/>
    <n v="5"/>
    <n v="47.990001679999999"/>
    <n v="299.9500084"/>
    <n v="251.96000672"/>
    <s v="TRANSFER"/>
    <x v="2"/>
  </r>
  <r>
    <n v="27316"/>
    <d v="2016-03-02T00:00:00"/>
    <x v="4"/>
    <n v="4"/>
    <d v="2016-03-08T00:00:00"/>
    <n v="0"/>
    <s v="Standard Class"/>
    <s v="Other"/>
    <n v="17"/>
    <n v="11426"/>
    <n v="4"/>
    <s v="Apparel"/>
    <s v="Pacific Asia"/>
    <s v="Shantou"/>
    <s v="Guangdong"/>
    <m/>
    <s v="China"/>
    <s v="Eastern Asia"/>
    <n v="17"/>
    <x v="5"/>
    <n v="365"/>
    <s v="Perfect Fitness Perfect Rip Deck"/>
    <n v="59.990001679999999"/>
    <n v="54.488929209402009"/>
    <n v="5"/>
    <n v="50.990001679999999"/>
    <n v="299.9500084"/>
    <n v="248.96000672"/>
    <s v="TRANSFER"/>
    <x v="2"/>
  </r>
  <r>
    <n v="20931"/>
    <d v="2015-02-11T00:00:00"/>
    <x v="4"/>
    <n v="4"/>
    <d v="2015-02-17T00:00:00"/>
    <n v="0"/>
    <s v="Standard Class"/>
    <s v="Other"/>
    <n v="17"/>
    <n v="11664"/>
    <n v="4"/>
    <s v="Apparel"/>
    <s v="Pacific Asia"/>
    <s v="Manila"/>
    <s v="National Capital Region"/>
    <m/>
    <s v="Philippines"/>
    <s v="Southeast Asia"/>
    <n v="17"/>
    <x v="5"/>
    <n v="365"/>
    <s v="Perfect Fitness Perfect Rip Deck"/>
    <n v="59.990001679999999"/>
    <n v="54.488929209402009"/>
    <n v="5"/>
    <n v="50.990001679999999"/>
    <n v="299.9500084"/>
    <n v="248.96000672"/>
    <s v="TRANSFER"/>
    <x v="2"/>
  </r>
  <r>
    <n v="27555"/>
    <d v="2016-07-02T00:00:00"/>
    <x v="5"/>
    <n v="4"/>
    <d v="2016-07-07T00:00:00"/>
    <n v="1"/>
    <s v="Standard Class"/>
    <s v="Other"/>
    <n v="17"/>
    <n v="3770"/>
    <n v="4"/>
    <s v="Apparel"/>
    <s v="Pacific Asia"/>
    <s v="Semarang"/>
    <s v="Central Java"/>
    <m/>
    <s v="Indonesia"/>
    <s v="Southeast Asia"/>
    <n v="17"/>
    <x v="5"/>
    <n v="365"/>
    <s v="Perfect Fitness Perfect Rip Deck"/>
    <n v="59.990001679999999"/>
    <n v="54.488929209402009"/>
    <n v="5"/>
    <n v="53.990001679999999"/>
    <n v="299.9500084"/>
    <n v="245.96000672"/>
    <s v="TRANSFER"/>
    <x v="2"/>
  </r>
  <r>
    <n v="28657"/>
    <d v="2016-02-23T00:00:00"/>
    <x v="6"/>
    <n v="4"/>
    <d v="2016-02-29T00:00:00"/>
    <n v="0"/>
    <s v="Standard Class"/>
    <s v="Other"/>
    <n v="29"/>
    <n v="1306"/>
    <n v="5"/>
    <s v="Golf"/>
    <s v="Pacific Asia"/>
    <s v="Newcastle"/>
    <s v="New South Wales"/>
    <m/>
    <s v="Australia"/>
    <s v="Oceania"/>
    <n v="29"/>
    <x v="1"/>
    <n v="627"/>
    <s v="Under Armour Girls' Toddler Spine Surge Runni"/>
    <n v="39.990001679999999"/>
    <n v="34.198098313835338"/>
    <n v="5"/>
    <n v="2"/>
    <n v="199.9500084"/>
    <n v="197.9500084"/>
    <s v="TRANSFER"/>
    <x v="2"/>
  </r>
  <r>
    <n v="47011"/>
    <d v="2016-11-17T00:00:00"/>
    <x v="1"/>
    <n v="4"/>
    <d v="2016-11-23T00:00:00"/>
    <n v="0"/>
    <s v="Standard Class"/>
    <s v="Other"/>
    <n v="24"/>
    <n v="10811"/>
    <n v="5"/>
    <s v="Golf"/>
    <s v="Pacific Asia"/>
    <s v="Baghdad"/>
    <s v="Baghdad"/>
    <m/>
    <s v="Iraq"/>
    <s v="West Asia"/>
    <n v="24"/>
    <x v="7"/>
    <n v="502"/>
    <s v="Nike Men's Dri-FIT Victory Golf Polo"/>
    <n v="50"/>
    <n v="43.678035218757444"/>
    <n v="5"/>
    <n v="2.5"/>
    <n v="250"/>
    <n v="247.5"/>
    <s v="TRANSFER"/>
    <x v="2"/>
  </r>
  <r>
    <n v="47846"/>
    <d v="2016-11-29T00:00:00"/>
    <x v="6"/>
    <n v="4"/>
    <d v="2016-12-05T00:00:00"/>
    <n v="0"/>
    <s v="Standard Class"/>
    <s v="Other"/>
    <n v="24"/>
    <n v="6073"/>
    <n v="5"/>
    <s v="Golf"/>
    <s v="Pacific Asia"/>
    <s v="Izmir"/>
    <s v="Izmir"/>
    <m/>
    <s v="Turkey"/>
    <s v="West Asia"/>
    <n v="24"/>
    <x v="7"/>
    <n v="502"/>
    <s v="Nike Men's Dri-FIT Victory Golf Polo"/>
    <n v="50"/>
    <n v="43.678035218757444"/>
    <n v="5"/>
    <n v="5"/>
    <n v="250"/>
    <n v="245"/>
    <s v="TRANSFER"/>
    <x v="2"/>
  </r>
  <r>
    <n v="21973"/>
    <d v="2015-11-17T00:00:00"/>
    <x v="6"/>
    <n v="4"/>
    <d v="2015-11-23T00:00:00"/>
    <n v="0"/>
    <s v="Standard Class"/>
    <s v="Other"/>
    <n v="29"/>
    <n v="12033"/>
    <n v="5"/>
    <s v="Golf"/>
    <s v="Pacific Asia"/>
    <s v="Nantong"/>
    <s v="Jiangsu"/>
    <m/>
    <s v="China"/>
    <s v="Eastern Asia"/>
    <n v="29"/>
    <x v="1"/>
    <n v="627"/>
    <s v="Under Armour Girls' Toddler Spine Surge Runni"/>
    <n v="39.990001679999999"/>
    <n v="34.198098313835338"/>
    <n v="5"/>
    <n v="8"/>
    <n v="199.9500084"/>
    <n v="191.9500084"/>
    <s v="TRANSFER"/>
    <x v="2"/>
  </r>
  <r>
    <n v="50226"/>
    <d v="2017-03-01T00:00:00"/>
    <x v="4"/>
    <n v="4"/>
    <d v="2017-03-07T00:00:00"/>
    <n v="0"/>
    <s v="Standard Class"/>
    <s v="Other"/>
    <n v="24"/>
    <n v="9248"/>
    <n v="5"/>
    <s v="Golf"/>
    <s v="Pacific Asia"/>
    <s v="Taiz"/>
    <s v="Taiz"/>
    <m/>
    <s v="Yemen"/>
    <s v="West Asia"/>
    <n v="24"/>
    <x v="7"/>
    <n v="502"/>
    <s v="Nike Men's Dri-FIT Victory Golf Polo"/>
    <n v="50"/>
    <n v="43.678035218757444"/>
    <n v="5"/>
    <n v="12.5"/>
    <n v="250"/>
    <n v="237.5"/>
    <s v="TRANSFER"/>
    <x v="2"/>
  </r>
  <r>
    <n v="44617"/>
    <d v="2016-10-13T00:00:00"/>
    <x v="1"/>
    <n v="4"/>
    <d v="2016-10-19T00:00:00"/>
    <n v="0"/>
    <s v="Standard Class"/>
    <s v="Other"/>
    <n v="24"/>
    <n v="2214"/>
    <n v="5"/>
    <s v="Golf"/>
    <s v="Pacific Asia"/>
    <s v="Baghdad"/>
    <s v="Baghdad"/>
    <m/>
    <s v="Iraq"/>
    <s v="West Asia"/>
    <n v="24"/>
    <x v="7"/>
    <n v="502"/>
    <s v="Nike Men's Dri-FIT Victory Golf Polo"/>
    <n v="50"/>
    <n v="43.678035218757444"/>
    <n v="5"/>
    <n v="12.5"/>
    <n v="250"/>
    <n v="237.5"/>
    <s v="TRANSFER"/>
    <x v="2"/>
  </r>
  <r>
    <n v="21196"/>
    <d v="2015-06-11T00:00:00"/>
    <x v="1"/>
    <n v="4"/>
    <d v="2015-06-17T00:00:00"/>
    <n v="0"/>
    <s v="Standard Class"/>
    <s v="Other"/>
    <n v="24"/>
    <n v="6738"/>
    <n v="5"/>
    <s v="Golf"/>
    <s v="Pacific Asia"/>
    <s v="Yangzhou"/>
    <s v="Jiangsu"/>
    <m/>
    <s v="China"/>
    <s v="Eastern Asia"/>
    <n v="24"/>
    <x v="7"/>
    <n v="502"/>
    <s v="Nike Men's Dri-FIT Victory Golf Polo"/>
    <n v="50"/>
    <n v="43.678035218757444"/>
    <n v="5"/>
    <n v="13.75"/>
    <n v="250"/>
    <n v="236.25"/>
    <s v="TRANSFER"/>
    <x v="2"/>
  </r>
  <r>
    <n v="21193"/>
    <d v="2015-06-11T00:00:00"/>
    <x v="1"/>
    <n v="4"/>
    <d v="2015-06-17T00:00:00"/>
    <n v="0"/>
    <s v="Standard Class"/>
    <s v="Other"/>
    <n v="24"/>
    <n v="5074"/>
    <n v="5"/>
    <s v="Golf"/>
    <s v="Pacific Asia"/>
    <s v="Asahikawa"/>
    <s v="Hokkaido"/>
    <m/>
    <s v="Japan"/>
    <s v="Eastern Asia"/>
    <n v="24"/>
    <x v="7"/>
    <n v="502"/>
    <s v="Nike Men's Dri-FIT Victory Golf Polo"/>
    <n v="50"/>
    <n v="43.678035218757444"/>
    <n v="5"/>
    <n v="17.5"/>
    <n v="250"/>
    <n v="232.5"/>
    <s v="TRANSFER"/>
    <x v="2"/>
  </r>
  <r>
    <n v="26073"/>
    <d v="2016-01-16T00:00:00"/>
    <x v="5"/>
    <n v="4"/>
    <d v="2016-01-21T00:00:00"/>
    <n v="0"/>
    <s v="Standard Class"/>
    <s v="Other"/>
    <n v="24"/>
    <n v="9148"/>
    <n v="5"/>
    <s v="Golf"/>
    <s v="Pacific Asia"/>
    <s v="Valencia"/>
    <s v="Northern Mindanao"/>
    <m/>
    <s v="Philippines"/>
    <s v="Southeast Asia"/>
    <n v="24"/>
    <x v="7"/>
    <n v="502"/>
    <s v="Nike Men's Dri-FIT Victory Golf Polo"/>
    <n v="50"/>
    <n v="43.678035218757444"/>
    <n v="5"/>
    <n v="17.5"/>
    <n v="250"/>
    <n v="232.5"/>
    <s v="TRANSFER"/>
    <x v="2"/>
  </r>
  <r>
    <n v="24764"/>
    <d v="2015-12-28T00:00:00"/>
    <x v="3"/>
    <n v="4"/>
    <d v="2016-01-01T00:00:00"/>
    <n v="1"/>
    <s v="Standard Class"/>
    <s v="Other"/>
    <n v="18"/>
    <n v="8551"/>
    <n v="4"/>
    <s v="Apparel"/>
    <s v="Pacific Asia"/>
    <s v="Fuji"/>
    <s v="Shizuoka"/>
    <m/>
    <s v="Japan"/>
    <s v="Eastern Asia"/>
    <n v="18"/>
    <x v="4"/>
    <n v="403"/>
    <s v="Nike Men's CJ Elite 2 TD Football Cleat"/>
    <n v="129.9900055"/>
    <n v="110.80340837177086"/>
    <n v="1"/>
    <n v="11.69999981"/>
    <n v="129.9900055"/>
    <n v="118.29000569"/>
    <s v="DEBIT"/>
    <x v="2"/>
  </r>
  <r>
    <n v="21522"/>
    <d v="2015-11-11T00:00:00"/>
    <x v="4"/>
    <n v="4"/>
    <d v="2015-11-17T00:00:00"/>
    <n v="0"/>
    <s v="Standard Class"/>
    <s v="Other"/>
    <n v="18"/>
    <n v="5270"/>
    <n v="4"/>
    <s v="Apparel"/>
    <s v="Pacific Asia"/>
    <s v="Tengzhou"/>
    <s v="Shandong"/>
    <m/>
    <s v="China"/>
    <s v="Eastern Asia"/>
    <n v="18"/>
    <x v="4"/>
    <n v="403"/>
    <s v="Nike Men's CJ Elite 2 TD Football Cleat"/>
    <n v="129.9900055"/>
    <n v="110.80340837177086"/>
    <n v="1"/>
    <n v="11.69999981"/>
    <n v="129.9900055"/>
    <n v="118.29000569"/>
    <s v="DEBIT"/>
    <x v="2"/>
  </r>
  <r>
    <n v="26670"/>
    <d v="2016-01-25T00:00:00"/>
    <x v="3"/>
    <n v="4"/>
    <d v="2016-01-29T00:00:00"/>
    <n v="1"/>
    <s v="Standard Class"/>
    <s v="Other"/>
    <n v="18"/>
    <n v="7163"/>
    <n v="4"/>
    <s v="Apparel"/>
    <s v="Pacific Asia"/>
    <s v="Suzhou"/>
    <s v="Anhui"/>
    <m/>
    <s v="China"/>
    <s v="Eastern Asia"/>
    <n v="18"/>
    <x v="4"/>
    <n v="403"/>
    <s v="Nike Men's CJ Elite 2 TD Football Cleat"/>
    <n v="129.9900055"/>
    <n v="110.80340837177086"/>
    <n v="1"/>
    <n v="11.69999981"/>
    <n v="129.9900055"/>
    <n v="118.29000569"/>
    <s v="DEBIT"/>
    <x v="2"/>
  </r>
  <r>
    <n v="21971"/>
    <d v="2015-11-17T00:00:00"/>
    <x v="6"/>
    <n v="4"/>
    <d v="2015-11-23T00:00:00"/>
    <n v="0"/>
    <s v="Standard Class"/>
    <s v="Other"/>
    <n v="18"/>
    <n v="9163"/>
    <n v="4"/>
    <s v="Apparel"/>
    <s v="Pacific Asia"/>
    <s v="Changwon"/>
    <s v="South Gyeongsang"/>
    <m/>
    <s v="South Korea"/>
    <s v="Eastern Asia"/>
    <n v="18"/>
    <x v="4"/>
    <n v="403"/>
    <s v="Nike Men's CJ Elite 2 TD Football Cleat"/>
    <n v="129.9900055"/>
    <n v="110.80340837177086"/>
    <n v="1"/>
    <n v="11.69999981"/>
    <n v="129.9900055"/>
    <n v="118.29000569"/>
    <s v="DEBIT"/>
    <x v="2"/>
  </r>
  <r>
    <n v="76849"/>
    <d v="2018-01-26T00:00:00"/>
    <x v="2"/>
    <n v="4"/>
    <d v="2018-02-01T00:00:00"/>
    <n v="1"/>
    <s v="Standard Class"/>
    <s v="Other"/>
    <n v="76"/>
    <n v="20402"/>
    <n v="4"/>
    <s v="Apparel"/>
    <s v="Pacific Asia"/>
    <s v="Baoding"/>
    <s v="Hebei"/>
    <m/>
    <s v="China"/>
    <s v="Eastern Asia"/>
    <n v="76"/>
    <x v="29"/>
    <n v="1363"/>
    <s v="Summer dresses"/>
    <n v="215.82000729999999"/>
    <n v="186.82667412499998"/>
    <n v="1"/>
    <n v="19.420000080000001"/>
    <n v="215.82000729999999"/>
    <n v="196.40000721999999"/>
    <s v="DEBIT"/>
    <x v="2"/>
  </r>
  <r>
    <n v="27357"/>
    <d v="2016-04-02T00:00:00"/>
    <x v="5"/>
    <n v="4"/>
    <d v="2016-04-07T00:00:00"/>
    <n v="0"/>
    <s v="Standard Class"/>
    <s v="Other"/>
    <n v="18"/>
    <n v="4807"/>
    <n v="4"/>
    <s v="Apparel"/>
    <s v="Pacific Asia"/>
    <s v="Newcastle"/>
    <s v="New South Wales"/>
    <m/>
    <s v="Australia"/>
    <s v="Oceania"/>
    <n v="18"/>
    <x v="4"/>
    <n v="403"/>
    <s v="Nike Men's CJ Elite 2 TD Football Cleat"/>
    <n v="129.9900055"/>
    <n v="110.80340837177086"/>
    <n v="1"/>
    <n v="11.69999981"/>
    <n v="129.9900055"/>
    <n v="118.29000569"/>
    <s v="DEBIT"/>
    <x v="2"/>
  </r>
  <r>
    <n v="29283"/>
    <d v="2016-03-03T00:00:00"/>
    <x v="1"/>
    <n v="4"/>
    <d v="2016-03-09T00:00:00"/>
    <n v="0"/>
    <s v="Standard Class"/>
    <s v="Other"/>
    <n v="18"/>
    <n v="88"/>
    <n v="4"/>
    <s v="Apparel"/>
    <s v="Pacific Asia"/>
    <s v="Port Macquarie"/>
    <s v="New South Wales"/>
    <m/>
    <s v="Australia"/>
    <s v="Oceania"/>
    <n v="18"/>
    <x v="4"/>
    <n v="403"/>
    <s v="Nike Men's CJ Elite 2 TD Football Cleat"/>
    <n v="129.9900055"/>
    <n v="110.80340837177086"/>
    <n v="1"/>
    <n v="11.69999981"/>
    <n v="129.9900055"/>
    <n v="118.29000569"/>
    <s v="DEBIT"/>
    <x v="2"/>
  </r>
  <r>
    <n v="30724"/>
    <d v="2016-03-24T00:00:00"/>
    <x v="1"/>
    <n v="4"/>
    <d v="2016-03-30T00:00:00"/>
    <n v="1"/>
    <s v="Standard Class"/>
    <s v="Other"/>
    <n v="18"/>
    <n v="7697"/>
    <n v="4"/>
    <s v="Apparel"/>
    <s v="Pacific Asia"/>
    <s v="Gold Coast"/>
    <s v="Queensland"/>
    <m/>
    <s v="Australia"/>
    <s v="Oceania"/>
    <n v="18"/>
    <x v="4"/>
    <n v="403"/>
    <s v="Nike Men's CJ Elite 2 TD Football Cleat"/>
    <n v="129.9900055"/>
    <n v="110.80340837177086"/>
    <n v="1"/>
    <n v="11.69999981"/>
    <n v="129.9900055"/>
    <n v="118.29000569"/>
    <s v="DEBIT"/>
    <x v="2"/>
  </r>
  <r>
    <n v="74454"/>
    <d v="2017-12-22T00:00:00"/>
    <x v="2"/>
    <n v="4"/>
    <d v="2017-12-28T00:00:00"/>
    <n v="1"/>
    <s v="Standard Class"/>
    <s v="Other"/>
    <n v="63"/>
    <n v="18007"/>
    <n v="4"/>
    <s v="Apparel"/>
    <s v="Pacific Asia"/>
    <s v="Vijayawada"/>
    <s v="Andhra Pradesh"/>
    <m/>
    <s v="India"/>
    <s v="South Asia"/>
    <n v="63"/>
    <x v="25"/>
    <n v="1350"/>
    <s v="Children's heaters"/>
    <n v="357.10000609999997"/>
    <n v="263.94000818499995"/>
    <n v="1"/>
    <n v="32.13999939"/>
    <n v="357.10000609999997"/>
    <n v="324.96000670999996"/>
    <s v="DEBIT"/>
    <x v="2"/>
  </r>
  <r>
    <n v="24558"/>
    <d v="2015-12-25T00:00:00"/>
    <x v="2"/>
    <n v="4"/>
    <d v="2015-12-31T00:00:00"/>
    <n v="0"/>
    <s v="Standard Class"/>
    <s v="Other"/>
    <n v="18"/>
    <n v="8720"/>
    <n v="4"/>
    <s v="Apparel"/>
    <s v="Pacific Asia"/>
    <s v="Bangalore"/>
    <s v="Karnataka"/>
    <m/>
    <s v="India"/>
    <s v="South Asia"/>
    <n v="18"/>
    <x v="4"/>
    <n v="403"/>
    <s v="Nike Men's CJ Elite 2 TD Football Cleat"/>
    <n v="129.9900055"/>
    <n v="110.80340837177086"/>
    <n v="1"/>
    <n v="11.69999981"/>
    <n v="129.9900055"/>
    <n v="118.29000569"/>
    <s v="DEBIT"/>
    <x v="2"/>
  </r>
  <r>
    <n v="24230"/>
    <d v="2015-12-20T00:00:00"/>
    <x v="0"/>
    <n v="4"/>
    <d v="2015-12-24T00:00:00"/>
    <n v="1"/>
    <s v="Standard Class"/>
    <s v="Other"/>
    <n v="17"/>
    <n v="1718"/>
    <n v="4"/>
    <s v="Apparel"/>
    <s v="Pacific Asia"/>
    <s v="Manila"/>
    <s v="National Capital Region"/>
    <m/>
    <s v="Philippines"/>
    <s v="Southeast Asia"/>
    <n v="17"/>
    <x v="5"/>
    <n v="365"/>
    <s v="Perfect Fitness Perfect Rip Deck"/>
    <n v="59.990001679999999"/>
    <n v="54.488929209402009"/>
    <n v="1"/>
    <n v="5.4000000950000002"/>
    <n v="59.990001679999999"/>
    <n v="54.590001584999996"/>
    <s v="DEBIT"/>
    <x v="2"/>
  </r>
  <r>
    <n v="26821"/>
    <d v="2016-01-27T00:00:00"/>
    <x v="4"/>
    <n v="4"/>
    <d v="2016-02-02T00:00:00"/>
    <n v="0"/>
    <s v="Standard Class"/>
    <s v="Other"/>
    <n v="18"/>
    <n v="7795"/>
    <n v="4"/>
    <s v="Apparel"/>
    <s v="Pacific Asia"/>
    <s v="Cirebon"/>
    <s v="West Java"/>
    <m/>
    <s v="Indonesia"/>
    <s v="Southeast Asia"/>
    <n v="18"/>
    <x v="4"/>
    <n v="403"/>
    <s v="Nike Men's CJ Elite 2 TD Football Cleat"/>
    <n v="129.9900055"/>
    <n v="110.80340837177086"/>
    <n v="1"/>
    <n v="11.69999981"/>
    <n v="129.9900055"/>
    <n v="118.29000569"/>
    <s v="DEBIT"/>
    <x v="2"/>
  </r>
  <r>
    <n v="23211"/>
    <d v="2015-05-12T00:00:00"/>
    <x v="6"/>
    <n v="4"/>
    <d v="2015-05-18T00:00:00"/>
    <n v="0"/>
    <s v="Standard Class"/>
    <s v="Other"/>
    <n v="18"/>
    <n v="12100"/>
    <n v="4"/>
    <s v="Apparel"/>
    <s v="Pacific Asia"/>
    <s v="Ho Chi Minh City"/>
    <s v="Ho Chi Minh City"/>
    <m/>
    <s v="Vietnam"/>
    <s v="Southeast Asia"/>
    <n v="18"/>
    <x v="4"/>
    <n v="403"/>
    <s v="Nike Men's CJ Elite 2 TD Football Cleat"/>
    <n v="129.9900055"/>
    <n v="110.80340837177086"/>
    <n v="1"/>
    <n v="11.69999981"/>
    <n v="129.9900055"/>
    <n v="118.29000569"/>
    <s v="DEBIT"/>
    <x v="2"/>
  </r>
  <r>
    <n v="21868"/>
    <d v="2015-11-16T00:00:00"/>
    <x v="3"/>
    <n v="4"/>
    <d v="2015-11-20T00:00:00"/>
    <n v="0"/>
    <s v="Standard Class"/>
    <s v="Other"/>
    <n v="18"/>
    <n v="11979"/>
    <n v="4"/>
    <s v="Apparel"/>
    <s v="Pacific Asia"/>
    <s v="Jakarta"/>
    <s v="Jakarta"/>
    <m/>
    <s v="Indonesia"/>
    <s v="Southeast Asia"/>
    <n v="18"/>
    <x v="4"/>
    <n v="403"/>
    <s v="Nike Men's CJ Elite 2 TD Football Cleat"/>
    <n v="129.9900055"/>
    <n v="110.80340837177086"/>
    <n v="1"/>
    <n v="11.69999981"/>
    <n v="129.9900055"/>
    <n v="118.29000569"/>
    <s v="DEBIT"/>
    <x v="2"/>
  </r>
  <r>
    <n v="47009"/>
    <d v="2016-11-17T00:00:00"/>
    <x v="1"/>
    <n v="4"/>
    <d v="2016-11-23T00:00:00"/>
    <n v="1"/>
    <s v="Standard Class"/>
    <s v="Other"/>
    <n v="18"/>
    <n v="150"/>
    <n v="4"/>
    <s v="Apparel"/>
    <s v="Pacific Asia"/>
    <s v="Baghdad"/>
    <s v="Baghdad"/>
    <m/>
    <s v="Iraq"/>
    <s v="West Asia"/>
    <n v="18"/>
    <x v="4"/>
    <n v="403"/>
    <s v="Nike Men's CJ Elite 2 TD Football Cleat"/>
    <n v="129.9900055"/>
    <n v="110.80340837177086"/>
    <n v="1"/>
    <n v="11.69999981"/>
    <n v="129.9900055"/>
    <n v="118.29000569"/>
    <s v="DEBIT"/>
    <x v="2"/>
  </r>
  <r>
    <n v="42271"/>
    <d v="2016-09-09T00:00:00"/>
    <x v="2"/>
    <n v="4"/>
    <d v="2016-09-15T00:00:00"/>
    <n v="0"/>
    <s v="Standard Class"/>
    <s v="Other"/>
    <n v="18"/>
    <n v="3905"/>
    <n v="4"/>
    <s v="Apparel"/>
    <s v="Pacific Asia"/>
    <s v="Termez"/>
    <s v="Surjandari"/>
    <m/>
    <s v="Uzbekistan"/>
    <s v="Central Asia"/>
    <n v="18"/>
    <x v="4"/>
    <n v="403"/>
    <s v="Nike Men's CJ Elite 2 TD Football Cleat"/>
    <n v="129.9900055"/>
    <n v="110.80340837177086"/>
    <n v="1"/>
    <n v="13"/>
    <n v="129.9900055"/>
    <n v="116.9900055"/>
    <s v="DEBIT"/>
    <x v="2"/>
  </r>
  <r>
    <n v="36146"/>
    <d v="2016-11-06T00:00:00"/>
    <x v="0"/>
    <n v="2"/>
    <d v="2016-11-08T00:00:00"/>
    <n v="0"/>
    <s v="Second Class"/>
    <s v="Other"/>
    <n v="13"/>
    <n v="3296"/>
    <n v="3"/>
    <s v="Footwear"/>
    <s v="USCA"/>
    <s v="Pasco"/>
    <s v="Washington"/>
    <n v="99301"/>
    <s v="United States"/>
    <s v="West of USA "/>
    <n v="13"/>
    <x v="3"/>
    <n v="278"/>
    <s v="Under Armour Men's Compression EV SL Slide"/>
    <n v="44.990001679999999"/>
    <n v="31.547668386333335"/>
    <n v="2"/>
    <n v="15.30000019"/>
    <n v="89.980003359999998"/>
    <n v="74.680003169999992"/>
    <s v="CASH"/>
    <x v="1"/>
  </r>
  <r>
    <n v="41234"/>
    <d v="2016-08-24T00:00:00"/>
    <x v="4"/>
    <n v="2"/>
    <d v="2016-08-26T00:00:00"/>
    <n v="1"/>
    <s v="Second Class"/>
    <s v="Other"/>
    <n v="12"/>
    <n v="3182"/>
    <n v="3"/>
    <s v="Footwear"/>
    <s v="USCA"/>
    <s v="Los Angeles"/>
    <s v="California"/>
    <n v="90049"/>
    <s v="United States"/>
    <s v="West of USA "/>
    <n v="12"/>
    <x v="14"/>
    <n v="249"/>
    <s v="Under Armour Women's Micro G Skulpt Running S"/>
    <n v="54.97000122"/>
    <n v="38.635001181666667"/>
    <n v="2"/>
    <n v="19.790000920000001"/>
    <n v="109.94000244"/>
    <n v="90.150001520000004"/>
    <s v="CASH"/>
    <x v="1"/>
  </r>
  <r>
    <n v="32090"/>
    <d v="2016-04-13T00:00:00"/>
    <x v="4"/>
    <n v="2"/>
    <d v="2016-04-15T00:00:00"/>
    <n v="1"/>
    <s v="Second Class"/>
    <s v="Other"/>
    <n v="17"/>
    <n v="7864"/>
    <n v="4"/>
    <s v="Apparel"/>
    <s v="USCA"/>
    <s v="San Francisco"/>
    <s v="California"/>
    <n v="94110"/>
    <s v="United States"/>
    <s v="West of USA "/>
    <n v="17"/>
    <x v="5"/>
    <n v="365"/>
    <s v="Perfect Fitness Perfect Rip Deck"/>
    <n v="59.990001679999999"/>
    <n v="54.488929209402009"/>
    <n v="2"/>
    <n v="2.4000000950000002"/>
    <n v="119.98000336"/>
    <n v="117.580003265"/>
    <s v="CASH"/>
    <x v="1"/>
  </r>
  <r>
    <n v="34773"/>
    <d v="2016-05-22T00:00:00"/>
    <x v="0"/>
    <n v="2"/>
    <d v="2016-05-24T00:00:00"/>
    <n v="1"/>
    <s v="Second Class"/>
    <s v="Other"/>
    <n v="17"/>
    <n v="11169"/>
    <n v="4"/>
    <s v="Apparel"/>
    <s v="USCA"/>
    <s v="Overland Park"/>
    <s v="Kansas"/>
    <n v="66212"/>
    <s v="United States"/>
    <s v="US Center "/>
    <n v="17"/>
    <x v="5"/>
    <n v="365"/>
    <s v="Perfect Fitness Perfect Rip Deck"/>
    <n v="59.990001679999999"/>
    <n v="54.488929209402009"/>
    <n v="2"/>
    <n v="24"/>
    <n v="119.98000336"/>
    <n v="95.980003359999998"/>
    <s v="CASH"/>
    <x v="1"/>
  </r>
  <r>
    <n v="33824"/>
    <d v="2016-08-05T00:00:00"/>
    <x v="2"/>
    <n v="4"/>
    <d v="2016-08-11T00:00:00"/>
    <n v="0"/>
    <s v="Standard Class"/>
    <s v="Other"/>
    <n v="13"/>
    <n v="1509"/>
    <n v="3"/>
    <s v="Footwear"/>
    <s v="USCA"/>
    <s v="Houston"/>
    <s v="Texas"/>
    <n v="77041"/>
    <s v="United States"/>
    <s v="US Center "/>
    <n v="13"/>
    <x v="3"/>
    <n v="278"/>
    <s v="Under Armour Men's Compression EV SL Slide"/>
    <n v="44.990001679999999"/>
    <n v="31.547668386333335"/>
    <n v="3"/>
    <n v="6.75"/>
    <n v="134.97000503999999"/>
    <n v="128.22000503999999"/>
    <s v="TRANSFER"/>
    <x v="2"/>
  </r>
  <r>
    <n v="31364"/>
    <d v="2016-02-04T00:00:00"/>
    <x v="1"/>
    <n v="4"/>
    <d v="2016-02-10T00:00:00"/>
    <n v="0"/>
    <s v="Standard Class"/>
    <s v="Other"/>
    <n v="9"/>
    <n v="1636"/>
    <n v="3"/>
    <s v="Footwear"/>
    <s v="USCA"/>
    <s v="Gilbert"/>
    <s v="Arizona"/>
    <n v="85234"/>
    <s v="United States"/>
    <s v="West of USA "/>
    <n v="9"/>
    <x v="0"/>
    <n v="191"/>
    <s v="Nike Men's Free 5.0+ Running Shoe"/>
    <n v="99.989997860000003"/>
    <n v="95.114003926871064"/>
    <n v="3"/>
    <n v="21"/>
    <n v="299.96999357999999"/>
    <n v="278.96999357999999"/>
    <s v="TRANSFER"/>
    <x v="2"/>
  </r>
  <r>
    <n v="40495"/>
    <d v="2016-08-14T00:00:00"/>
    <x v="0"/>
    <n v="4"/>
    <d v="2016-08-18T00:00:00"/>
    <n v="0"/>
    <s v="Standard Class"/>
    <s v="Other"/>
    <n v="9"/>
    <n v="2784"/>
    <n v="3"/>
    <s v="Footwear"/>
    <s v="USCA"/>
    <s v="San Jose"/>
    <s v="California"/>
    <n v="95123"/>
    <s v="United States"/>
    <s v="West of USA "/>
    <n v="9"/>
    <x v="0"/>
    <n v="191"/>
    <s v="Nike Men's Free 5.0+ Running Shoe"/>
    <n v="99.989997860000003"/>
    <n v="95.114003926871064"/>
    <n v="3"/>
    <n v="27"/>
    <n v="299.96999357999999"/>
    <n v="272.96999357999999"/>
    <s v="TRANSFER"/>
    <x v="2"/>
  </r>
  <r>
    <n v="31364"/>
    <d v="2016-02-04T00:00:00"/>
    <x v="1"/>
    <n v="4"/>
    <d v="2016-02-10T00:00:00"/>
    <n v="0"/>
    <s v="Standard Class"/>
    <s v="Other"/>
    <n v="9"/>
    <n v="1636"/>
    <n v="3"/>
    <s v="Footwear"/>
    <s v="USCA"/>
    <s v="Gilbert"/>
    <s v="Arizona"/>
    <n v="85234"/>
    <s v="United States"/>
    <s v="West of USA "/>
    <n v="9"/>
    <x v="0"/>
    <n v="191"/>
    <s v="Nike Men's Free 5.0+ Running Shoe"/>
    <n v="99.989997860000003"/>
    <n v="95.114003926871064"/>
    <n v="3"/>
    <n v="27"/>
    <n v="299.96999357999999"/>
    <n v="272.96999357999999"/>
    <s v="TRANSFER"/>
    <x v="2"/>
  </r>
  <r>
    <n v="34506"/>
    <d v="2016-05-18T00:00:00"/>
    <x v="4"/>
    <n v="4"/>
    <d v="2016-05-24T00:00:00"/>
    <n v="0"/>
    <s v="Standard Class"/>
    <s v="Other"/>
    <n v="17"/>
    <n v="9174"/>
    <n v="4"/>
    <s v="Apparel"/>
    <s v="USCA"/>
    <s v="Fresno"/>
    <s v="California"/>
    <n v="93727"/>
    <s v="United States"/>
    <s v="West of USA "/>
    <n v="17"/>
    <x v="5"/>
    <n v="365"/>
    <s v="Perfect Fitness Perfect Rip Deck"/>
    <n v="59.990001679999999"/>
    <n v="54.488929209402009"/>
    <n v="3"/>
    <n v="9"/>
    <n v="179.97000503999999"/>
    <n v="170.97000503999999"/>
    <s v="TRANSFER"/>
    <x v="2"/>
  </r>
  <r>
    <n v="33607"/>
    <d v="2016-05-05T00:00:00"/>
    <x v="1"/>
    <n v="4"/>
    <d v="2016-05-11T00:00:00"/>
    <n v="0"/>
    <s v="Standard Class"/>
    <s v="Other"/>
    <n v="17"/>
    <n v="122"/>
    <n v="4"/>
    <s v="Apparel"/>
    <s v="USCA"/>
    <s v="Peoria"/>
    <s v="Arizona"/>
    <n v="85345"/>
    <s v="United States"/>
    <s v="West of USA "/>
    <n v="17"/>
    <x v="5"/>
    <n v="365"/>
    <s v="Perfect Fitness Perfect Rip Deck"/>
    <n v="59.990001679999999"/>
    <n v="54.488929209402009"/>
    <n v="3"/>
    <n v="12.600000380000001"/>
    <n v="179.97000503999999"/>
    <n v="167.37000465999998"/>
    <s v="TRANSFER"/>
    <x v="2"/>
  </r>
  <r>
    <n v="32617"/>
    <d v="2016-04-21T00:00:00"/>
    <x v="1"/>
    <n v="4"/>
    <d v="2016-04-27T00:00:00"/>
    <n v="0"/>
    <s v="Standard Class"/>
    <s v="Other"/>
    <n v="17"/>
    <n v="3800"/>
    <n v="4"/>
    <s v="Apparel"/>
    <s v="USCA"/>
    <s v="Cincinnati"/>
    <s v="Ohio"/>
    <n v="45231"/>
    <s v="United States"/>
    <s v="East of USA"/>
    <n v="17"/>
    <x v="5"/>
    <n v="365"/>
    <s v="Perfect Fitness Perfect Rip Deck"/>
    <n v="59.990001679999999"/>
    <n v="54.488929209402009"/>
    <n v="3"/>
    <n v="21.600000380000001"/>
    <n v="179.97000503999999"/>
    <n v="158.37000465999998"/>
    <s v="TRANSFER"/>
    <x v="2"/>
  </r>
  <r>
    <n v="37496"/>
    <d v="2016-01-07T00:00:00"/>
    <x v="1"/>
    <n v="4"/>
    <d v="2016-01-13T00:00:00"/>
    <n v="0"/>
    <s v="Standard Class"/>
    <s v="Other"/>
    <n v="29"/>
    <n v="10029"/>
    <n v="5"/>
    <s v="Golf"/>
    <s v="USCA"/>
    <s v="Columbus"/>
    <s v="Indiana"/>
    <n v="47201"/>
    <s v="United States"/>
    <s v="US Center "/>
    <n v="29"/>
    <x v="1"/>
    <n v="627"/>
    <s v="Under Armour Girls' Toddler Spine Surge Runni"/>
    <n v="39.990001679999999"/>
    <n v="34.198098313835338"/>
    <n v="3"/>
    <n v="1.2000000479999999"/>
    <n v="119.97000503999999"/>
    <n v="118.77000499199998"/>
    <s v="TRANSFER"/>
    <x v="2"/>
  </r>
  <r>
    <n v="32617"/>
    <d v="2016-04-21T00:00:00"/>
    <x v="1"/>
    <n v="4"/>
    <d v="2016-04-27T00:00:00"/>
    <n v="0"/>
    <s v="Standard Class"/>
    <s v="Other"/>
    <n v="26"/>
    <n v="3800"/>
    <n v="5"/>
    <s v="Golf"/>
    <s v="USCA"/>
    <s v="Cincinnati"/>
    <s v="Ohio"/>
    <n v="45231"/>
    <s v="United States"/>
    <s v="East of USA"/>
    <n v="26"/>
    <x v="9"/>
    <n v="567"/>
    <s v="adidas Men's Germany Black Crest Away Tee"/>
    <n v="25"/>
    <n v="17.922466723766668"/>
    <n v="3"/>
    <n v="1.5"/>
    <n v="75"/>
    <n v="73.5"/>
    <s v="TRANSFER"/>
    <x v="2"/>
  </r>
  <r>
    <n v="49075"/>
    <d v="2016-12-17T00:00:00"/>
    <x v="5"/>
    <n v="4"/>
    <d v="2016-12-22T00:00:00"/>
    <n v="0"/>
    <s v="Standard Class"/>
    <s v="Other"/>
    <n v="24"/>
    <n v="2805"/>
    <n v="5"/>
    <s v="Golf"/>
    <s v="USCA"/>
    <s v="Ottawa"/>
    <s v="Ontario"/>
    <m/>
    <s v="Canada"/>
    <s v="Canada"/>
    <n v="24"/>
    <x v="7"/>
    <n v="502"/>
    <s v="Nike Men's Dri-FIT Victory Golf Polo"/>
    <n v="50"/>
    <n v="43.678035218757444"/>
    <n v="3"/>
    <n v="18"/>
    <n v="150"/>
    <n v="132"/>
    <s v="TRANSFER"/>
    <x v="2"/>
  </r>
  <r>
    <n v="33824"/>
    <d v="2016-08-05T00:00:00"/>
    <x v="2"/>
    <n v="4"/>
    <d v="2016-08-11T00:00:00"/>
    <n v="0"/>
    <s v="Standard Class"/>
    <s v="Other"/>
    <n v="24"/>
    <n v="1509"/>
    <n v="5"/>
    <s v="Golf"/>
    <s v="USCA"/>
    <s v="Houston"/>
    <s v="Texas"/>
    <n v="77041"/>
    <s v="United States"/>
    <s v="US Center "/>
    <n v="24"/>
    <x v="7"/>
    <n v="502"/>
    <s v="Nike Men's Dri-FIT Victory Golf Polo"/>
    <n v="50"/>
    <n v="43.678035218757444"/>
    <n v="3"/>
    <n v="18"/>
    <n v="150"/>
    <n v="132"/>
    <s v="TRANSFER"/>
    <x v="2"/>
  </r>
  <r>
    <n v="49075"/>
    <d v="2016-12-17T00:00:00"/>
    <x v="5"/>
    <n v="4"/>
    <d v="2016-12-22T00:00:00"/>
    <n v="0"/>
    <s v="Standard Class"/>
    <s v="Other"/>
    <n v="24"/>
    <n v="2805"/>
    <n v="5"/>
    <s v="Golf"/>
    <s v="USCA"/>
    <s v="Ottawa"/>
    <s v="Ontario"/>
    <m/>
    <s v="Canada"/>
    <s v="Canada"/>
    <n v="24"/>
    <x v="7"/>
    <n v="502"/>
    <s v="Nike Men's Dri-FIT Victory Golf Polo"/>
    <n v="50"/>
    <n v="43.678035218757444"/>
    <n v="3"/>
    <n v="19.5"/>
    <n v="150"/>
    <n v="130.5"/>
    <s v="TRANSFER"/>
    <x v="2"/>
  </r>
  <r>
    <n v="41623"/>
    <d v="2016-08-30T00:00:00"/>
    <x v="6"/>
    <n v="4"/>
    <d v="2016-09-05T00:00:00"/>
    <n v="0"/>
    <s v="Standard Class"/>
    <s v="Other"/>
    <n v="29"/>
    <n v="12253"/>
    <n v="5"/>
    <s v="Golf"/>
    <s v="USCA"/>
    <s v="Kitchener"/>
    <s v="Ontario"/>
    <m/>
    <s v="Canada"/>
    <s v="Canada"/>
    <n v="29"/>
    <x v="1"/>
    <n v="627"/>
    <s v="Under Armour Girls' Toddler Spine Surge Runni"/>
    <n v="39.990001679999999"/>
    <n v="34.198098313835338"/>
    <n v="3"/>
    <n v="20.38999939"/>
    <n v="119.97000503999999"/>
    <n v="99.58000564999999"/>
    <s v="TRANSFER"/>
    <x v="2"/>
  </r>
  <r>
    <n v="39271"/>
    <d v="2016-07-27T00:00:00"/>
    <x v="4"/>
    <n v="4"/>
    <d v="2016-08-02T00:00:00"/>
    <n v="0"/>
    <s v="Standard Class"/>
    <s v="Other"/>
    <n v="29"/>
    <n v="3528"/>
    <n v="5"/>
    <s v="Golf"/>
    <s v="USCA"/>
    <s v="Philadelphia"/>
    <s v="Pennsylvania"/>
    <n v="19134"/>
    <s v="United States"/>
    <s v="East of USA"/>
    <n v="29"/>
    <x v="1"/>
    <n v="627"/>
    <s v="Under Armour Girls' Toddler Spine Surge Runni"/>
    <n v="39.990001679999999"/>
    <n v="34.198098313835338"/>
    <n v="3"/>
    <n v="20.38999939"/>
    <n v="119.97000503999999"/>
    <n v="99.58000564999999"/>
    <s v="TRANSFER"/>
    <x v="2"/>
  </r>
  <r>
    <n v="38598"/>
    <d v="2016-07-17T00:00:00"/>
    <x v="0"/>
    <n v="4"/>
    <d v="2016-07-21T00:00:00"/>
    <n v="0"/>
    <s v="Standard Class"/>
    <s v="Other"/>
    <n v="40"/>
    <n v="11018"/>
    <n v="6"/>
    <s v="Outdoors"/>
    <s v="USCA"/>
    <s v="Des Plaines"/>
    <s v="Illinois"/>
    <n v="60016"/>
    <s v="United States"/>
    <s v="US Center "/>
    <n v="40"/>
    <x v="8"/>
    <n v="893"/>
    <s v="Team Golf Pittsburgh Steelers Putter Grip"/>
    <n v="24.989999770000001"/>
    <n v="19.858499913833334"/>
    <n v="3"/>
    <n v="0.75"/>
    <n v="74.969999310000006"/>
    <n v="74.219999310000006"/>
    <s v="TRANSFER"/>
    <x v="2"/>
  </r>
  <r>
    <n v="37845"/>
    <d v="2016-06-07T00:00:00"/>
    <x v="6"/>
    <n v="4"/>
    <d v="2016-06-13T00:00:00"/>
    <n v="0"/>
    <s v="Standard Class"/>
    <s v="Other"/>
    <n v="41"/>
    <n v="3222"/>
    <n v="6"/>
    <s v="Outdoors"/>
    <s v="USCA"/>
    <s v="Elmhurst"/>
    <s v="Illinois"/>
    <n v="60126"/>
    <s v="United States"/>
    <s v="US Center "/>
    <n v="41"/>
    <x v="2"/>
    <n v="924"/>
    <s v="Glove It Urban Brick Golf Towel"/>
    <n v="15.989999770000001"/>
    <n v="16.143866608000003"/>
    <n v="3"/>
    <n v="7.6799998279999997"/>
    <n v="47.969999310000006"/>
    <n v="40.289999482000006"/>
    <s v="TRANSFER"/>
    <x v="2"/>
  </r>
  <r>
    <n v="39159"/>
    <d v="2016-07-25T00:00:00"/>
    <x v="3"/>
    <n v="2"/>
    <d v="2016-07-27T00:00:00"/>
    <n v="1"/>
    <s v="Second Class"/>
    <s v="Other"/>
    <n v="17"/>
    <n v="11292"/>
    <n v="4"/>
    <s v="Apparel"/>
    <s v="USCA"/>
    <s v="Seattle"/>
    <s v="Washington"/>
    <n v="98103"/>
    <s v="United States"/>
    <s v="West of USA "/>
    <n v="17"/>
    <x v="5"/>
    <n v="365"/>
    <s v="Perfect Fitness Perfect Rip Deck"/>
    <n v="59.990001679999999"/>
    <n v="54.488929209402009"/>
    <n v="3"/>
    <n v="23.399999619999999"/>
    <n v="179.97000503999999"/>
    <n v="156.57000542"/>
    <s v="CASH"/>
    <x v="1"/>
  </r>
  <r>
    <n v="32090"/>
    <d v="2016-04-13T00:00:00"/>
    <x v="4"/>
    <n v="2"/>
    <d v="2016-04-15T00:00:00"/>
    <n v="1"/>
    <s v="Second Class"/>
    <s v="Other"/>
    <n v="6"/>
    <n v="7864"/>
    <n v="2"/>
    <s v="Fitness"/>
    <s v="USCA"/>
    <s v="San Francisco"/>
    <s v="California"/>
    <n v="94110"/>
    <s v="United States"/>
    <s v="West of USA "/>
    <n v="6"/>
    <x v="11"/>
    <n v="116"/>
    <s v="Nike Men's Comfort 2 Slide"/>
    <n v="44.990001679999999"/>
    <n v="30.409585080374999"/>
    <n v="3"/>
    <n v="20.25"/>
    <n v="134.97000503999999"/>
    <n v="114.72000503999999"/>
    <s v="CASH"/>
    <x v="1"/>
  </r>
  <r>
    <n v="34631"/>
    <d v="2016-05-20T00:00:00"/>
    <x v="2"/>
    <n v="2"/>
    <d v="2016-05-24T00:00:00"/>
    <n v="0"/>
    <s v="Second Class"/>
    <s v="Other"/>
    <n v="9"/>
    <n v="47"/>
    <n v="3"/>
    <s v="Footwear"/>
    <s v="USCA"/>
    <s v="Oakland"/>
    <s v="California"/>
    <n v="94601"/>
    <s v="United States"/>
    <s v="West of USA "/>
    <n v="9"/>
    <x v="0"/>
    <n v="191"/>
    <s v="Nike Men's Free 5.0+ Running Shoe"/>
    <n v="99.989997860000003"/>
    <n v="95.114003926871064"/>
    <n v="3"/>
    <n v="6"/>
    <n v="299.96999357999999"/>
    <n v="293.96999357999999"/>
    <s v="CASH"/>
    <x v="0"/>
  </r>
  <r>
    <n v="37669"/>
    <d v="2016-03-07T00:00:00"/>
    <x v="3"/>
    <n v="2"/>
    <d v="2016-03-09T00:00:00"/>
    <n v="1"/>
    <s v="Second Class"/>
    <s v="Other"/>
    <n v="9"/>
    <n v="6405"/>
    <n v="3"/>
    <s v="Footwear"/>
    <s v="USCA"/>
    <s v="New York City"/>
    <s v="New York"/>
    <n v="10009"/>
    <s v="United States"/>
    <s v="East of USA"/>
    <n v="9"/>
    <x v="0"/>
    <n v="191"/>
    <s v="Nike Men's Free 5.0+ Running Shoe"/>
    <n v="99.989997860000003"/>
    <n v="95.114003926871064"/>
    <n v="3"/>
    <n v="21"/>
    <n v="299.96999357999999"/>
    <n v="278.96999357999999"/>
    <s v="CASH"/>
    <x v="0"/>
  </r>
  <r>
    <n v="37669"/>
    <d v="2016-03-07T00:00:00"/>
    <x v="3"/>
    <n v="2"/>
    <d v="2016-03-09T00:00:00"/>
    <n v="1"/>
    <s v="Second Class"/>
    <s v="Other"/>
    <n v="17"/>
    <n v="6405"/>
    <n v="4"/>
    <s v="Apparel"/>
    <s v="USCA"/>
    <s v="New York City"/>
    <s v="New York"/>
    <n v="10009"/>
    <s v="United States"/>
    <s v="East of USA"/>
    <n v="17"/>
    <x v="5"/>
    <n v="365"/>
    <s v="Perfect Fitness Perfect Rip Deck"/>
    <n v="59.990001679999999"/>
    <n v="54.488929209402009"/>
    <n v="3"/>
    <n v="27"/>
    <n v="179.97000503999999"/>
    <n v="152.97000503999999"/>
    <s v="CASH"/>
    <x v="1"/>
  </r>
  <r>
    <n v="34773"/>
    <d v="2016-05-22T00:00:00"/>
    <x v="0"/>
    <n v="2"/>
    <d v="2016-05-24T00:00:00"/>
    <n v="1"/>
    <s v="Second Class"/>
    <s v="Other"/>
    <n v="24"/>
    <n v="11169"/>
    <n v="5"/>
    <s v="Golf"/>
    <s v="USCA"/>
    <s v="Overland Park"/>
    <s v="Kansas"/>
    <n v="66212"/>
    <s v="United States"/>
    <s v="US Center "/>
    <n v="24"/>
    <x v="7"/>
    <n v="502"/>
    <s v="Nike Men's Dri-FIT Victory Golf Polo"/>
    <n v="50"/>
    <n v="43.678035218757444"/>
    <n v="3"/>
    <n v="4.5"/>
    <n v="150"/>
    <n v="145.5"/>
    <s v="CASH"/>
    <x v="1"/>
  </r>
  <r>
    <n v="40085"/>
    <d v="2016-08-08T00:00:00"/>
    <x v="3"/>
    <n v="2"/>
    <d v="2016-08-10T00:00:00"/>
    <n v="1"/>
    <s v="Second Class"/>
    <s v="Other"/>
    <n v="24"/>
    <n v="2426"/>
    <n v="5"/>
    <s v="Golf"/>
    <s v="USCA"/>
    <s v="Monroe"/>
    <s v="North Carolina"/>
    <n v="28110"/>
    <s v="United States"/>
    <s v="South of  USA "/>
    <n v="24"/>
    <x v="7"/>
    <n v="502"/>
    <s v="Nike Men's Dri-FIT Victory Golf Polo"/>
    <n v="50"/>
    <n v="43.678035218757444"/>
    <n v="3"/>
    <n v="10.5"/>
    <n v="150"/>
    <n v="139.5"/>
    <s v="CASH"/>
    <x v="1"/>
  </r>
  <r>
    <n v="39159"/>
    <d v="2016-07-25T00:00:00"/>
    <x v="3"/>
    <n v="2"/>
    <d v="2016-07-27T00:00:00"/>
    <n v="1"/>
    <s v="Second Class"/>
    <s v="Other"/>
    <n v="24"/>
    <n v="11292"/>
    <n v="5"/>
    <s v="Golf"/>
    <s v="USCA"/>
    <s v="Seattle"/>
    <s v="Washington"/>
    <n v="98103"/>
    <s v="United States"/>
    <s v="West of USA "/>
    <n v="24"/>
    <x v="7"/>
    <n v="502"/>
    <s v="Nike Men's Dri-FIT Victory Golf Polo"/>
    <n v="50"/>
    <n v="43.678035218757444"/>
    <n v="4"/>
    <n v="34"/>
    <n v="200"/>
    <n v="166"/>
    <s v="CASH"/>
    <x v="1"/>
  </r>
  <r>
    <n v="32102"/>
    <d v="2016-04-13T00:00:00"/>
    <x v="4"/>
    <n v="2"/>
    <d v="2016-04-15T00:00:00"/>
    <n v="1"/>
    <s v="Second Class"/>
    <s v="Other"/>
    <n v="13"/>
    <n v="6352"/>
    <n v="3"/>
    <s v="Footwear"/>
    <s v="USCA"/>
    <s v="Denver"/>
    <s v="Colorado"/>
    <n v="80219"/>
    <s v="United States"/>
    <s v="West of USA "/>
    <n v="13"/>
    <x v="3"/>
    <n v="282"/>
    <s v="Under Armour Women's Ignite PIP VI Slide"/>
    <n v="31.989999770000001"/>
    <n v="27.763856872771434"/>
    <n v="4"/>
    <n v="1.2799999710000001"/>
    <n v="127.95999908"/>
    <n v="126.67999910900001"/>
    <s v="CASH"/>
    <x v="1"/>
  </r>
  <r>
    <n v="37763"/>
    <d v="2016-05-07T00:00:00"/>
    <x v="5"/>
    <n v="2"/>
    <d v="2016-05-10T00:00:00"/>
    <n v="1"/>
    <s v="Second Class"/>
    <s v="Other"/>
    <n v="17"/>
    <n v="5870"/>
    <n v="4"/>
    <s v="Apparel"/>
    <s v="USCA"/>
    <s v="Los Angeles"/>
    <s v="California"/>
    <n v="90008"/>
    <s v="United States"/>
    <s v="West of USA "/>
    <n v="17"/>
    <x v="5"/>
    <n v="365"/>
    <s v="Perfect Fitness Perfect Rip Deck"/>
    <n v="59.990001679999999"/>
    <n v="54.488929209402009"/>
    <n v="4"/>
    <n v="31.190000529999999"/>
    <n v="239.96000672"/>
    <n v="208.77000619"/>
    <s v="CASH"/>
    <x v="0"/>
  </r>
  <r>
    <n v="37867"/>
    <d v="2016-06-07T00:00:00"/>
    <x v="6"/>
    <n v="2"/>
    <d v="2016-06-09T00:00:00"/>
    <n v="1"/>
    <s v="Second Class"/>
    <s v="Other"/>
    <n v="17"/>
    <n v="11776"/>
    <n v="4"/>
    <s v="Apparel"/>
    <s v="USCA"/>
    <s v="Houston"/>
    <s v="Texas"/>
    <n v="77095"/>
    <s v="United States"/>
    <s v="US Center "/>
    <n v="17"/>
    <x v="5"/>
    <n v="365"/>
    <s v="Perfect Fitness Perfect Rip Deck"/>
    <n v="59.990001679999999"/>
    <n v="54.488929209402009"/>
    <n v="4"/>
    <n v="47.990001679999999"/>
    <n v="239.96000672"/>
    <n v="191.97000503999999"/>
    <s v="CASH"/>
    <x v="1"/>
  </r>
  <r>
    <n v="31905"/>
    <d v="2016-10-04T00:00:00"/>
    <x v="6"/>
    <n v="2"/>
    <d v="2016-10-06T00:00:00"/>
    <n v="1"/>
    <s v="Second Class"/>
    <s v="Other"/>
    <n v="17"/>
    <n v="7060"/>
    <n v="4"/>
    <s v="Apparel"/>
    <s v="USCA"/>
    <s v="Philadelphia"/>
    <s v="Pennsylvania"/>
    <n v="19134"/>
    <s v="United States"/>
    <s v="East of USA"/>
    <n v="17"/>
    <x v="5"/>
    <n v="365"/>
    <s v="Perfect Fitness Perfect Rip Deck"/>
    <n v="59.990001679999999"/>
    <n v="54.488929209402009"/>
    <n v="4"/>
    <n v="59.990001679999999"/>
    <n v="239.96000672"/>
    <n v="179.97000503999999"/>
    <s v="CASH"/>
    <x v="1"/>
  </r>
  <r>
    <n v="36269"/>
    <d v="2016-06-13T00:00:00"/>
    <x v="3"/>
    <n v="2"/>
    <d v="2016-06-15T00:00:00"/>
    <n v="1"/>
    <s v="Second Class"/>
    <s v="Other"/>
    <n v="17"/>
    <n v="3466"/>
    <n v="4"/>
    <s v="Apparel"/>
    <s v="USCA"/>
    <s v="Jacksonville"/>
    <s v="Florida"/>
    <n v="32216"/>
    <s v="United States"/>
    <s v="South of  USA "/>
    <n v="17"/>
    <x v="5"/>
    <n v="365"/>
    <s v="Perfect Fitness Perfect Rip Deck"/>
    <n v="59.990001679999999"/>
    <n v="54.488929209402009"/>
    <n v="4"/>
    <n v="59.990001679999999"/>
    <n v="239.96000672"/>
    <n v="179.97000503999999"/>
    <s v="CASH"/>
    <x v="1"/>
  </r>
  <r>
    <n v="37867"/>
    <d v="2016-06-07T00:00:00"/>
    <x v="6"/>
    <n v="2"/>
    <d v="2016-06-09T00:00:00"/>
    <n v="1"/>
    <s v="Second Class"/>
    <s v="Other"/>
    <n v="17"/>
    <n v="11776"/>
    <n v="4"/>
    <s v="Apparel"/>
    <s v="USCA"/>
    <s v="Houston"/>
    <s v="Texas"/>
    <n v="77095"/>
    <s v="United States"/>
    <s v="US Center "/>
    <n v="17"/>
    <x v="5"/>
    <n v="365"/>
    <s v="Perfect Fitness Perfect Rip Deck"/>
    <n v="59.990001679999999"/>
    <n v="54.488929209402009"/>
    <n v="4"/>
    <n v="59.990001679999999"/>
    <n v="239.96000672"/>
    <n v="179.97000503999999"/>
    <s v="CASH"/>
    <x v="1"/>
  </r>
  <r>
    <n v="40085"/>
    <d v="2016-08-08T00:00:00"/>
    <x v="3"/>
    <n v="2"/>
    <d v="2016-08-10T00:00:00"/>
    <n v="1"/>
    <s v="Second Class"/>
    <s v="Other"/>
    <n v="29"/>
    <n v="2426"/>
    <n v="5"/>
    <s v="Golf"/>
    <s v="USCA"/>
    <s v="Monroe"/>
    <s v="North Carolina"/>
    <n v="28110"/>
    <s v="United States"/>
    <s v="South of  USA "/>
    <n v="29"/>
    <x v="1"/>
    <n v="627"/>
    <s v="Under Armour Girls' Toddler Spine Surge Runni"/>
    <n v="39.990001679999999"/>
    <n v="34.198098313835338"/>
    <n v="4"/>
    <n v="14.399999619999999"/>
    <n v="159.96000672"/>
    <n v="145.56000710000001"/>
    <s v="CASH"/>
    <x v="1"/>
  </r>
  <r>
    <n v="40085"/>
    <d v="2016-08-08T00:00:00"/>
    <x v="3"/>
    <n v="2"/>
    <d v="2016-08-10T00:00:00"/>
    <n v="1"/>
    <s v="Second Class"/>
    <s v="Other"/>
    <n v="24"/>
    <n v="2426"/>
    <n v="5"/>
    <s v="Golf"/>
    <s v="USCA"/>
    <s v="Monroe"/>
    <s v="North Carolina"/>
    <n v="28110"/>
    <s v="United States"/>
    <s v="South of  USA "/>
    <n v="24"/>
    <x v="7"/>
    <n v="502"/>
    <s v="Nike Men's Dri-FIT Victory Golf Polo"/>
    <n v="50"/>
    <n v="43.678035218757444"/>
    <n v="4"/>
    <n v="30"/>
    <n v="200"/>
    <n v="170"/>
    <s v="CASH"/>
    <x v="1"/>
  </r>
  <r>
    <n v="31697"/>
    <d v="2016-07-04T00:00:00"/>
    <x v="3"/>
    <n v="2"/>
    <d v="2016-07-06T00:00:00"/>
    <n v="1"/>
    <s v="Second Class"/>
    <s v="Other"/>
    <n v="17"/>
    <n v="1575"/>
    <n v="4"/>
    <s v="Apparel"/>
    <s v="USCA"/>
    <s v="Houston"/>
    <s v="Texas"/>
    <n v="77036"/>
    <s v="United States"/>
    <s v="US Center "/>
    <n v="17"/>
    <x v="5"/>
    <n v="365"/>
    <s v="Perfect Fitness Perfect Rip Deck"/>
    <n v="59.990001679999999"/>
    <n v="54.488929209402009"/>
    <n v="5"/>
    <n v="16.5"/>
    <n v="299.9500084"/>
    <n v="283.4500084"/>
    <s v="CASH"/>
    <x v="0"/>
  </r>
  <r>
    <n v="37276"/>
    <d v="2016-06-28T00:00:00"/>
    <x v="6"/>
    <n v="2"/>
    <d v="2016-06-30T00:00:00"/>
    <n v="0"/>
    <s v="Second Class"/>
    <s v="Other"/>
    <n v="17"/>
    <n v="5820"/>
    <n v="4"/>
    <s v="Apparel"/>
    <s v="USCA"/>
    <s v="Tulsa"/>
    <s v="Oklahoma"/>
    <n v="74133"/>
    <s v="United States"/>
    <s v="US Center "/>
    <n v="17"/>
    <x v="5"/>
    <n v="365"/>
    <s v="Perfect Fitness Perfect Rip Deck"/>
    <n v="59.990001679999999"/>
    <n v="54.488929209402009"/>
    <n v="5"/>
    <n v="38.990001679999999"/>
    <n v="299.9500084"/>
    <n v="260.96000672000002"/>
    <s v="CASH"/>
    <x v="0"/>
  </r>
  <r>
    <n v="37180"/>
    <d v="2016-06-26T00:00:00"/>
    <x v="0"/>
    <n v="2"/>
    <d v="2016-06-28T00:00:00"/>
    <n v="1"/>
    <s v="Second Class"/>
    <s v="Other"/>
    <n v="29"/>
    <n v="8608"/>
    <n v="5"/>
    <s v="Golf"/>
    <s v="USCA"/>
    <s v="San Francisco"/>
    <s v="California"/>
    <n v="94109"/>
    <s v="United States"/>
    <s v="West of USA "/>
    <n v="29"/>
    <x v="1"/>
    <n v="627"/>
    <s v="Under Armour Girls' Toddler Spine Surge Runni"/>
    <n v="39.990001679999999"/>
    <n v="34.198098313835338"/>
    <n v="5"/>
    <n v="20"/>
    <n v="199.9500084"/>
    <n v="179.9500084"/>
    <s v="CASH"/>
    <x v="1"/>
  </r>
  <r>
    <n v="40645"/>
    <d v="2016-08-16T00:00:00"/>
    <x v="6"/>
    <n v="2"/>
    <d v="2016-08-18T00:00:00"/>
    <n v="1"/>
    <s v="Second Class"/>
    <s v="Other"/>
    <n v="24"/>
    <n v="3104"/>
    <n v="5"/>
    <s v="Golf"/>
    <s v="USCA"/>
    <s v="Moreno Valley"/>
    <s v="California"/>
    <n v="92553"/>
    <s v="United States"/>
    <s v="West of USA "/>
    <n v="24"/>
    <x v="7"/>
    <n v="502"/>
    <s v="Nike Men's Dri-FIT Victory Golf Polo"/>
    <n v="50"/>
    <n v="43.678035218757444"/>
    <n v="5"/>
    <n v="25"/>
    <n v="250"/>
    <n v="225"/>
    <s v="CASH"/>
    <x v="0"/>
  </r>
  <r>
    <n v="34631"/>
    <d v="2016-05-20T00:00:00"/>
    <x v="2"/>
    <n v="2"/>
    <d v="2016-05-24T00:00:00"/>
    <n v="0"/>
    <s v="Second Class"/>
    <s v="Other"/>
    <n v="24"/>
    <n v="47"/>
    <n v="5"/>
    <s v="Golf"/>
    <s v="USCA"/>
    <s v="Oakland"/>
    <s v="California"/>
    <n v="94601"/>
    <s v="United States"/>
    <s v="West of USA "/>
    <n v="24"/>
    <x v="7"/>
    <n v="502"/>
    <s v="Nike Men's Dri-FIT Victory Golf Polo"/>
    <n v="50"/>
    <n v="43.678035218757444"/>
    <n v="5"/>
    <n v="42.5"/>
    <n v="250"/>
    <n v="207.5"/>
    <s v="CASH"/>
    <x v="0"/>
  </r>
  <r>
    <n v="31905"/>
    <d v="2016-10-04T00:00:00"/>
    <x v="6"/>
    <n v="2"/>
    <d v="2016-10-06T00:00:00"/>
    <n v="1"/>
    <s v="Second Class"/>
    <s v="Other"/>
    <n v="40"/>
    <n v="7060"/>
    <n v="6"/>
    <s v="Outdoors"/>
    <s v="USCA"/>
    <s v="Philadelphia"/>
    <s v="Pennsylvania"/>
    <n v="19134"/>
    <s v="United States"/>
    <s v="East of USA"/>
    <n v="40"/>
    <x v="8"/>
    <n v="893"/>
    <s v="Team Golf Pittsburgh Steelers Putter Grip"/>
    <n v="24.989999770000001"/>
    <n v="19.858499913833334"/>
    <n v="5"/>
    <n v="3.75"/>
    <n v="124.94999885"/>
    <n v="121.19999885"/>
    <s v="CASH"/>
    <x v="1"/>
  </r>
  <r>
    <n v="37718"/>
    <d v="2016-04-07T00:00:00"/>
    <x v="1"/>
    <n v="4"/>
    <d v="2016-04-13T00:00:00"/>
    <n v="0"/>
    <s v="Standard Class"/>
    <s v="Other"/>
    <n v="9"/>
    <n v="1627"/>
    <n v="3"/>
    <s v="Footwear"/>
    <s v="USCA"/>
    <s v="Tulsa"/>
    <s v="Oklahoma"/>
    <n v="74133"/>
    <s v="United States"/>
    <s v="US Center "/>
    <n v="9"/>
    <x v="0"/>
    <n v="191"/>
    <s v="Nike Men's Free 5.0+ Running Shoe"/>
    <n v="99.989997860000003"/>
    <n v="95.114003926871064"/>
    <n v="5"/>
    <n v="89.989997860000003"/>
    <n v="499.94998930000003"/>
    <n v="409.95999144000001"/>
    <s v="TRANSFER"/>
    <x v="2"/>
  </r>
  <r>
    <n v="34977"/>
    <d v="2016-05-25T00:00:00"/>
    <x v="4"/>
    <n v="4"/>
    <d v="2016-05-31T00:00:00"/>
    <n v="0"/>
    <s v="Standard Class"/>
    <s v="Other"/>
    <n v="9"/>
    <n v="1243"/>
    <n v="3"/>
    <s v="Footwear"/>
    <s v="USCA"/>
    <s v="Clinton"/>
    <s v="Maryland"/>
    <n v="20735"/>
    <s v="United States"/>
    <s v="East of USA"/>
    <n v="9"/>
    <x v="0"/>
    <n v="191"/>
    <s v="Nike Men's Free 5.0+ Running Shoe"/>
    <n v="99.989997860000003"/>
    <n v="95.114003926871064"/>
    <n v="5"/>
    <n v="99.989997860000003"/>
    <n v="499.94998930000003"/>
    <n v="399.95999144000001"/>
    <s v="TRANSFER"/>
    <x v="2"/>
  </r>
  <r>
    <n v="40138"/>
    <d v="2016-08-08T00:00:00"/>
    <x v="3"/>
    <n v="4"/>
    <d v="2016-08-12T00:00:00"/>
    <n v="0"/>
    <s v="Standard Class"/>
    <s v="Other"/>
    <n v="17"/>
    <n v="7635"/>
    <n v="4"/>
    <s v="Apparel"/>
    <s v="USCA"/>
    <s v="San Francisco"/>
    <s v="California"/>
    <n v="94110"/>
    <s v="United States"/>
    <s v="West of USA "/>
    <n v="17"/>
    <x v="5"/>
    <n v="365"/>
    <s v="Perfect Fitness Perfect Rip Deck"/>
    <n v="59.990001679999999"/>
    <n v="54.488929209402009"/>
    <n v="5"/>
    <n v="9"/>
    <n v="299.9500084"/>
    <n v="290.9500084"/>
    <s v="TRANSFER"/>
    <x v="2"/>
  </r>
  <r>
    <n v="40776"/>
    <d v="2016-08-18T00:00:00"/>
    <x v="1"/>
    <n v="4"/>
    <d v="2016-08-24T00:00:00"/>
    <n v="0"/>
    <s v="Standard Class"/>
    <s v="Other"/>
    <n v="17"/>
    <n v="7200"/>
    <n v="4"/>
    <s v="Apparel"/>
    <s v="USCA"/>
    <s v="Oswego"/>
    <s v="Illinois"/>
    <n v="60543"/>
    <s v="United States"/>
    <s v="US Center "/>
    <n v="17"/>
    <x v="5"/>
    <n v="365"/>
    <s v="Perfect Fitness Perfect Rip Deck"/>
    <n v="59.990001679999999"/>
    <n v="54.488929209402009"/>
    <n v="5"/>
    <n v="27"/>
    <n v="299.9500084"/>
    <n v="272.9500084"/>
    <s v="TRANSFER"/>
    <x v="2"/>
  </r>
  <r>
    <n v="39582"/>
    <d v="2016-07-31T00:00:00"/>
    <x v="0"/>
    <n v="4"/>
    <d v="2016-08-04T00:00:00"/>
    <n v="0"/>
    <s v="Standard Class"/>
    <s v="Other"/>
    <n v="17"/>
    <n v="3142"/>
    <n v="4"/>
    <s v="Apparel"/>
    <s v="USCA"/>
    <s v="Saint Charles"/>
    <s v="Illinois"/>
    <n v="60174"/>
    <s v="United States"/>
    <s v="US Center "/>
    <n v="17"/>
    <x v="5"/>
    <n v="365"/>
    <s v="Perfect Fitness Perfect Rip Deck"/>
    <n v="59.990001679999999"/>
    <n v="54.488929209402009"/>
    <n v="5"/>
    <n v="27"/>
    <n v="299.9500084"/>
    <n v="272.9500084"/>
    <s v="TRANSFER"/>
    <x v="2"/>
  </r>
  <r>
    <n v="34284"/>
    <d v="2016-05-15T00:00:00"/>
    <x v="0"/>
    <n v="4"/>
    <d v="2016-05-19T00:00:00"/>
    <n v="0"/>
    <s v="Standard Class"/>
    <s v="Other"/>
    <n v="26"/>
    <n v="8024"/>
    <n v="5"/>
    <s v="Golf"/>
    <s v="USCA"/>
    <s v="Columbus"/>
    <s v="Georgia"/>
    <n v="31907"/>
    <s v="United States"/>
    <s v="South of  USA "/>
    <n v="26"/>
    <x v="9"/>
    <n v="572"/>
    <s v="TYR Boys' Team Digi Jammer"/>
    <n v="39.990001679999999"/>
    <n v="30.892751576250003"/>
    <n v="5"/>
    <n v="0"/>
    <n v="199.9500084"/>
    <n v="199.9500084"/>
    <s v="TRANSFER"/>
    <x v="2"/>
  </r>
  <r>
    <n v="41142"/>
    <d v="2016-08-23T00:00:00"/>
    <x v="6"/>
    <n v="4"/>
    <d v="2016-08-29T00:00:00"/>
    <n v="0"/>
    <s v="Standard Class"/>
    <s v="Other"/>
    <n v="24"/>
    <n v="5023"/>
    <n v="5"/>
    <s v="Golf"/>
    <s v="USCA"/>
    <s v="Decatur"/>
    <s v="Illinois"/>
    <n v="62521"/>
    <s v="United States"/>
    <s v="US Center "/>
    <n v="24"/>
    <x v="7"/>
    <n v="502"/>
    <s v="Nike Men's Dri-FIT Victory Golf Polo"/>
    <n v="50"/>
    <n v="43.678035218757444"/>
    <n v="5"/>
    <n v="10"/>
    <n v="250"/>
    <n v="240"/>
    <s v="TRANSFER"/>
    <x v="2"/>
  </r>
  <r>
    <n v="41287"/>
    <d v="2016-08-25T00:00:00"/>
    <x v="1"/>
    <n v="4"/>
    <d v="2016-08-31T00:00:00"/>
    <n v="0"/>
    <s v="Standard Class"/>
    <s v="Other"/>
    <n v="24"/>
    <n v="9581"/>
    <n v="5"/>
    <s v="Golf"/>
    <s v="USCA"/>
    <s v="Costa Mesa"/>
    <s v="California"/>
    <n v="92627"/>
    <s v="United States"/>
    <s v="West of USA "/>
    <n v="24"/>
    <x v="7"/>
    <n v="502"/>
    <s v="Nike Men's Dri-FIT Victory Golf Polo"/>
    <n v="50"/>
    <n v="43.678035218757444"/>
    <n v="5"/>
    <n v="32.5"/>
    <n v="250"/>
    <n v="217.5"/>
    <s v="TRANSFER"/>
    <x v="2"/>
  </r>
  <r>
    <n v="35651"/>
    <d v="2016-04-06T00:00:00"/>
    <x v="4"/>
    <n v="4"/>
    <d v="2016-04-12T00:00:00"/>
    <n v="0"/>
    <s v="Standard Class"/>
    <s v="Other"/>
    <n v="24"/>
    <n v="9294"/>
    <n v="5"/>
    <s v="Golf"/>
    <s v="USCA"/>
    <s v="Asheville"/>
    <s v="North Carolina"/>
    <n v="28806"/>
    <s v="United States"/>
    <s v="South of  USA "/>
    <n v="24"/>
    <x v="7"/>
    <n v="502"/>
    <s v="Nike Men's Dri-FIT Victory Golf Polo"/>
    <n v="50"/>
    <n v="43.678035218757444"/>
    <n v="5"/>
    <n v="40"/>
    <n v="250"/>
    <n v="210"/>
    <s v="TRANSFER"/>
    <x v="2"/>
  </r>
  <r>
    <n v="41287"/>
    <d v="2016-08-25T00:00:00"/>
    <x v="1"/>
    <n v="4"/>
    <d v="2016-08-31T00:00:00"/>
    <n v="0"/>
    <s v="Standard Class"/>
    <s v="Other"/>
    <n v="37"/>
    <n v="9581"/>
    <n v="6"/>
    <s v="Outdoors"/>
    <s v="USCA"/>
    <s v="Costa Mesa"/>
    <s v="California"/>
    <n v="92627"/>
    <s v="United States"/>
    <s v="West of USA "/>
    <n v="37"/>
    <x v="3"/>
    <n v="828"/>
    <s v="Bridgestone e6 Straight Distance NFL San Dieg"/>
    <n v="31.989999770000001"/>
    <n v="24.284221986666665"/>
    <n v="5"/>
    <n v="25.590000150000002"/>
    <n v="159.94999885000001"/>
    <n v="134.35999870000001"/>
    <s v="TRANSFER"/>
    <x v="2"/>
  </r>
  <r>
    <n v="32566"/>
    <d v="2016-04-20T00:00:00"/>
    <x v="4"/>
    <n v="4"/>
    <d v="2016-04-26T00:00:00"/>
    <n v="0"/>
    <s v="Standard Class"/>
    <s v="Other"/>
    <n v="13"/>
    <n v="3797"/>
    <n v="3"/>
    <s v="Footwear"/>
    <s v="USCA"/>
    <s v="Florence"/>
    <s v="Alabama"/>
    <n v="35630"/>
    <s v="United States"/>
    <s v="South of  USA "/>
    <n v="13"/>
    <x v="3"/>
    <n v="278"/>
    <s v="Under Armour Men's Compression EV SL Slide"/>
    <n v="44.990001679999999"/>
    <n v="31.547668386333335"/>
    <n v="5"/>
    <n v="4.5"/>
    <n v="224.9500084"/>
    <n v="220.4500084"/>
    <s v="TRANSFER"/>
    <x v="2"/>
  </r>
  <r>
    <n v="39300"/>
    <d v="2016-07-27T00:00:00"/>
    <x v="4"/>
    <n v="4"/>
    <d v="2016-08-02T00:00:00"/>
    <n v="1"/>
    <s v="Standard Class"/>
    <s v="Other"/>
    <n v="9"/>
    <n v="11999"/>
    <n v="3"/>
    <s v="Footwear"/>
    <s v="USCA"/>
    <s v="Lowell"/>
    <s v="Massachusetts"/>
    <n v="1852"/>
    <s v="United States"/>
    <s v="East of USA"/>
    <n v="9"/>
    <x v="0"/>
    <n v="191"/>
    <s v="Nike Men's Free 5.0+ Running Shoe"/>
    <n v="99.989997860000003"/>
    <n v="95.114003926871064"/>
    <n v="5"/>
    <n v="45"/>
    <n v="499.94998930000003"/>
    <n v="454.94998930000003"/>
    <s v="TRANSFER"/>
    <x v="2"/>
  </r>
  <r>
    <n v="40654"/>
    <d v="2016-08-16T00:00:00"/>
    <x v="6"/>
    <n v="4"/>
    <d v="2016-08-22T00:00:00"/>
    <n v="1"/>
    <s v="Standard Class"/>
    <s v="Other"/>
    <n v="9"/>
    <n v="3715"/>
    <n v="3"/>
    <s v="Footwear"/>
    <s v="USCA"/>
    <s v="New York City"/>
    <s v="New York"/>
    <n v="10024"/>
    <s v="United States"/>
    <s v="East of USA"/>
    <n v="9"/>
    <x v="0"/>
    <n v="191"/>
    <s v="Nike Men's Free 5.0+ Running Shoe"/>
    <n v="99.989997860000003"/>
    <n v="95.114003926871064"/>
    <n v="5"/>
    <n v="74.989997860000003"/>
    <n v="499.94998930000003"/>
    <n v="424.95999144000001"/>
    <s v="TRANSFER"/>
    <x v="2"/>
  </r>
  <r>
    <n v="39551"/>
    <d v="2016-07-31T00:00:00"/>
    <x v="0"/>
    <n v="4"/>
    <d v="2016-08-04T00:00:00"/>
    <n v="0"/>
    <s v="Standard Class"/>
    <s v="Other"/>
    <n v="9"/>
    <n v="2922"/>
    <n v="3"/>
    <s v="Footwear"/>
    <s v="USCA"/>
    <s v="Seattle"/>
    <s v="Washington"/>
    <n v="98103"/>
    <s v="United States"/>
    <s v="West of USA "/>
    <n v="9"/>
    <x v="0"/>
    <n v="191"/>
    <s v="Nike Men's Free 5.0+ Running Shoe"/>
    <n v="99.989997860000003"/>
    <n v="95.114003926871064"/>
    <n v="5"/>
    <n v="79.989997860000003"/>
    <n v="499.94998930000003"/>
    <n v="419.95999144000001"/>
    <s v="TRANSFER"/>
    <x v="2"/>
  </r>
  <r>
    <n v="35389"/>
    <d v="2016-05-31T00:00:00"/>
    <x v="6"/>
    <n v="4"/>
    <d v="2016-06-06T00:00:00"/>
    <n v="1"/>
    <s v="Standard Class"/>
    <s v="Other"/>
    <n v="13"/>
    <n v="7175"/>
    <n v="3"/>
    <s v="Footwear"/>
    <s v="USCA"/>
    <s v="Akron"/>
    <s v="Ohio"/>
    <n v="44312"/>
    <s v="United States"/>
    <s v="East of USA"/>
    <n v="13"/>
    <x v="3"/>
    <n v="278"/>
    <s v="Under Armour Men's Compression EV SL Slide"/>
    <n v="44.990001679999999"/>
    <n v="31.547668386333335"/>
    <n v="5"/>
    <n v="40.490001679999999"/>
    <n v="224.9500084"/>
    <n v="184.46000672"/>
    <s v="TRANSFER"/>
    <x v="2"/>
  </r>
  <r>
    <n v="32257"/>
    <d v="2016-04-15T00:00:00"/>
    <x v="2"/>
    <n v="4"/>
    <d v="2016-04-21T00:00:00"/>
    <n v="0"/>
    <s v="Standard Class"/>
    <s v="Other"/>
    <n v="17"/>
    <n v="967"/>
    <n v="4"/>
    <s v="Apparel"/>
    <s v="USCA"/>
    <s v="San Francisco"/>
    <s v="California"/>
    <n v="94110"/>
    <s v="United States"/>
    <s v="West of USA "/>
    <n v="17"/>
    <x v="5"/>
    <n v="365"/>
    <s v="Perfect Fitness Perfect Rip Deck"/>
    <n v="59.990001679999999"/>
    <n v="54.488929209402009"/>
    <n v="5"/>
    <n v="3"/>
    <n v="299.9500084"/>
    <n v="296.9500084"/>
    <s v="TRANSFER"/>
    <x v="2"/>
  </r>
  <r>
    <n v="49031"/>
    <d v="2016-12-16T00:00:00"/>
    <x v="2"/>
    <n v="4"/>
    <d v="2016-12-22T00:00:00"/>
    <n v="0"/>
    <s v="Standard Class"/>
    <s v="Other"/>
    <n v="17"/>
    <n v="8098"/>
    <n v="4"/>
    <s v="Apparel"/>
    <s v="USCA"/>
    <s v="London"/>
    <s v="Ontario"/>
    <m/>
    <s v="Canada"/>
    <s v="Canada"/>
    <n v="17"/>
    <x v="5"/>
    <n v="365"/>
    <s v="Perfect Fitness Perfect Rip Deck"/>
    <n v="59.990001679999999"/>
    <n v="54.488929209402009"/>
    <n v="5"/>
    <n v="9"/>
    <n v="299.9500084"/>
    <n v="290.9500084"/>
    <s v="TRANSFER"/>
    <x v="2"/>
  </r>
  <r>
    <n v="49031"/>
    <d v="2016-12-16T00:00:00"/>
    <x v="2"/>
    <n v="4"/>
    <d v="2016-12-22T00:00:00"/>
    <n v="0"/>
    <s v="Standard Class"/>
    <s v="Other"/>
    <n v="17"/>
    <n v="8098"/>
    <n v="4"/>
    <s v="Apparel"/>
    <s v="USCA"/>
    <s v="London"/>
    <s v="Ontario"/>
    <m/>
    <s v="Canada"/>
    <s v="Canada"/>
    <n v="17"/>
    <x v="5"/>
    <n v="365"/>
    <s v="Perfect Fitness Perfect Rip Deck"/>
    <n v="59.990001679999999"/>
    <n v="54.488929209402009"/>
    <n v="5"/>
    <n v="12"/>
    <n v="299.9500084"/>
    <n v="287.9500084"/>
    <s v="TRANSFER"/>
    <x v="2"/>
  </r>
  <r>
    <n v="32224"/>
    <d v="2016-04-15T00:00:00"/>
    <x v="2"/>
    <n v="4"/>
    <d v="2016-04-21T00:00:00"/>
    <n v="1"/>
    <s v="Standard Class"/>
    <s v="Other"/>
    <n v="17"/>
    <n v="8481"/>
    <n v="4"/>
    <s v="Apparel"/>
    <s v="USCA"/>
    <s v="Springfield"/>
    <s v="Virginia"/>
    <n v="22153"/>
    <s v="United States"/>
    <s v="South of  USA "/>
    <n v="17"/>
    <x v="5"/>
    <n v="365"/>
    <s v="Perfect Fitness Perfect Rip Deck"/>
    <n v="59.990001679999999"/>
    <n v="54.488929209402009"/>
    <n v="5"/>
    <n v="16.5"/>
    <n v="299.9500084"/>
    <n v="283.4500084"/>
    <s v="TRANSFER"/>
    <x v="2"/>
  </r>
  <r>
    <n v="38411"/>
    <d v="2016-07-14T00:00:00"/>
    <x v="1"/>
    <n v="4"/>
    <d v="2016-07-20T00:00:00"/>
    <n v="0"/>
    <s v="Standard Class"/>
    <s v="Other"/>
    <n v="17"/>
    <n v="8205"/>
    <n v="4"/>
    <s v="Apparel"/>
    <s v="USCA"/>
    <s v="Henderson"/>
    <s v="Nevada"/>
    <n v="89015"/>
    <s v="United States"/>
    <s v="West of USA "/>
    <n v="17"/>
    <x v="5"/>
    <n v="365"/>
    <s v="Perfect Fitness Perfect Rip Deck"/>
    <n v="59.990001679999999"/>
    <n v="54.488929209402009"/>
    <n v="5"/>
    <n v="27"/>
    <n v="299.9500084"/>
    <n v="272.9500084"/>
    <s v="TRANSFER"/>
    <x v="2"/>
  </r>
  <r>
    <n v="48282"/>
    <d v="2016-05-12T00:00:00"/>
    <x v="1"/>
    <n v="4"/>
    <d v="2016-05-18T00:00:00"/>
    <n v="0"/>
    <s v="Standard Class"/>
    <s v="Other"/>
    <n v="17"/>
    <n v="10668"/>
    <n v="4"/>
    <s v="Apparel"/>
    <s v="USCA"/>
    <s v="North York"/>
    <s v="Ontario"/>
    <m/>
    <s v="Canada"/>
    <s v="Canada"/>
    <n v="17"/>
    <x v="5"/>
    <n v="365"/>
    <s v="Perfect Fitness Perfect Rip Deck"/>
    <n v="59.990001679999999"/>
    <n v="54.488929209402009"/>
    <n v="5"/>
    <n v="38.990001679999999"/>
    <n v="299.9500084"/>
    <n v="260.96000672000002"/>
    <s v="TRANSFER"/>
    <x v="2"/>
  </r>
  <r>
    <n v="40949"/>
    <d v="2016-08-20T00:00:00"/>
    <x v="5"/>
    <n v="4"/>
    <d v="2016-08-25T00:00:00"/>
    <n v="1"/>
    <s v="Standard Class"/>
    <s v="Other"/>
    <n v="17"/>
    <n v="11380"/>
    <n v="4"/>
    <s v="Apparel"/>
    <s v="USCA"/>
    <s v="Los Angeles"/>
    <s v="California"/>
    <n v="90045"/>
    <s v="United States"/>
    <s v="West of USA "/>
    <n v="17"/>
    <x v="5"/>
    <n v="365"/>
    <s v="Perfect Fitness Perfect Rip Deck"/>
    <n v="59.990001679999999"/>
    <n v="54.488929209402009"/>
    <n v="5"/>
    <n v="47.990001679999999"/>
    <n v="299.9500084"/>
    <n v="251.96000672"/>
    <s v="TRANSFER"/>
    <x v="2"/>
  </r>
  <r>
    <n v="31917"/>
    <d v="2016-10-04T00:00:00"/>
    <x v="6"/>
    <n v="4"/>
    <d v="2016-10-10T00:00:00"/>
    <n v="0"/>
    <s v="Standard Class"/>
    <s v="Other"/>
    <n v="24"/>
    <n v="12052"/>
    <n v="5"/>
    <s v="Golf"/>
    <s v="USCA"/>
    <s v="New York City"/>
    <s v="New York"/>
    <n v="10011"/>
    <s v="United States"/>
    <s v="East of USA"/>
    <n v="24"/>
    <x v="7"/>
    <n v="502"/>
    <s v="Nike Men's Dri-FIT Victory Golf Polo"/>
    <n v="50"/>
    <n v="43.678035218757444"/>
    <n v="5"/>
    <n v="2.5"/>
    <n v="250"/>
    <n v="247.5"/>
    <s v="TRANSFER"/>
    <x v="2"/>
  </r>
  <r>
    <n v="39991"/>
    <d v="2016-06-08T00:00:00"/>
    <x v="4"/>
    <n v="4"/>
    <d v="2016-06-14T00:00:00"/>
    <n v="0"/>
    <s v="Standard Class"/>
    <s v="Other"/>
    <n v="24"/>
    <n v="3915"/>
    <n v="5"/>
    <s v="Golf"/>
    <s v="USCA"/>
    <s v="Grand Rapids"/>
    <s v="Michigan"/>
    <n v="49505"/>
    <s v="United States"/>
    <s v="US Center "/>
    <n v="24"/>
    <x v="7"/>
    <n v="502"/>
    <s v="Nike Men's Dri-FIT Victory Golf Polo"/>
    <n v="50"/>
    <n v="43.678035218757444"/>
    <n v="5"/>
    <n v="10"/>
    <n v="250"/>
    <n v="240"/>
    <s v="TRANSFER"/>
    <x v="2"/>
  </r>
  <r>
    <n v="44802"/>
    <d v="2016-10-15T00:00:00"/>
    <x v="5"/>
    <n v="4"/>
    <d v="2016-10-20T00:00:00"/>
    <n v="0"/>
    <s v="Standard Class"/>
    <s v="Other"/>
    <n v="24"/>
    <n v="8051"/>
    <n v="5"/>
    <s v="Golf"/>
    <s v="USCA"/>
    <s v="Mississauga"/>
    <s v="Ontario"/>
    <m/>
    <s v="Canada"/>
    <s v="Canada"/>
    <n v="24"/>
    <x v="7"/>
    <n v="502"/>
    <s v="Nike Men's Dri-FIT Victory Golf Polo"/>
    <n v="50"/>
    <n v="43.678035218757444"/>
    <n v="5"/>
    <n v="12.5"/>
    <n v="250"/>
    <n v="237.5"/>
    <s v="TRANSFER"/>
    <x v="2"/>
  </r>
  <r>
    <n v="40766"/>
    <d v="2016-08-18T00:00:00"/>
    <x v="1"/>
    <n v="4"/>
    <d v="2016-08-24T00:00:00"/>
    <n v="0"/>
    <s v="Standard Class"/>
    <s v="Other"/>
    <n v="29"/>
    <n v="3249"/>
    <n v="5"/>
    <s v="Golf"/>
    <s v="USCA"/>
    <s v="New York City"/>
    <s v="New York"/>
    <n v="10024"/>
    <s v="United States"/>
    <s v="East of USA"/>
    <n v="29"/>
    <x v="1"/>
    <n v="627"/>
    <s v="Under Armour Girls' Toddler Spine Surge Runni"/>
    <n v="39.990001679999999"/>
    <n v="34.198098313835338"/>
    <n v="5"/>
    <n v="14"/>
    <n v="199.9500084"/>
    <n v="185.9500084"/>
    <s v="TRANSFER"/>
    <x v="2"/>
  </r>
  <r>
    <n v="36495"/>
    <d v="2016-06-16T00:00:00"/>
    <x v="1"/>
    <n v="4"/>
    <d v="2016-06-22T00:00:00"/>
    <n v="1"/>
    <s v="Standard Class"/>
    <s v="Other"/>
    <n v="24"/>
    <n v="7894"/>
    <n v="5"/>
    <s v="Golf"/>
    <s v="USCA"/>
    <s v="Round Rock"/>
    <s v="Texas"/>
    <n v="78664"/>
    <s v="United States"/>
    <s v="US Center "/>
    <n v="24"/>
    <x v="7"/>
    <n v="502"/>
    <s v="Nike Men's Dri-FIT Victory Golf Polo"/>
    <n v="50"/>
    <n v="43.678035218757444"/>
    <n v="5"/>
    <n v="25"/>
    <n v="250"/>
    <n v="225"/>
    <s v="TRANSFER"/>
    <x v="2"/>
  </r>
  <r>
    <n v="37945"/>
    <d v="2016-07-07T00:00:00"/>
    <x v="1"/>
    <n v="4"/>
    <d v="2016-07-13T00:00:00"/>
    <n v="1"/>
    <s v="Standard Class"/>
    <s v="Other"/>
    <n v="24"/>
    <n v="9197"/>
    <n v="5"/>
    <s v="Golf"/>
    <s v="USCA"/>
    <s v="Arlington"/>
    <s v="Texas"/>
    <n v="76017"/>
    <s v="United States"/>
    <s v="US Center "/>
    <n v="24"/>
    <x v="7"/>
    <n v="502"/>
    <s v="Nike Men's Dri-FIT Victory Golf Polo"/>
    <n v="50"/>
    <n v="43.678035218757444"/>
    <n v="5"/>
    <n v="32.5"/>
    <n v="250"/>
    <n v="217.5"/>
    <s v="TRANSFER"/>
    <x v="2"/>
  </r>
  <r>
    <n v="32257"/>
    <d v="2016-04-15T00:00:00"/>
    <x v="2"/>
    <n v="4"/>
    <d v="2016-04-21T00:00:00"/>
    <n v="0"/>
    <s v="Standard Class"/>
    <s v="Other"/>
    <n v="24"/>
    <n v="967"/>
    <n v="5"/>
    <s v="Golf"/>
    <s v="USCA"/>
    <s v="San Francisco"/>
    <s v="California"/>
    <n v="94110"/>
    <s v="United States"/>
    <s v="West of USA "/>
    <n v="24"/>
    <x v="7"/>
    <n v="502"/>
    <s v="Nike Men's Dri-FIT Victory Golf Polo"/>
    <n v="50"/>
    <n v="43.678035218757444"/>
    <n v="5"/>
    <n v="37.5"/>
    <n v="250"/>
    <n v="212.5"/>
    <s v="TRANSFER"/>
    <x v="2"/>
  </r>
  <r>
    <n v="33058"/>
    <d v="2016-04-27T00:00:00"/>
    <x v="4"/>
    <n v="4"/>
    <d v="2016-05-03T00:00:00"/>
    <n v="0"/>
    <s v="Standard Class"/>
    <s v="Other"/>
    <n v="24"/>
    <n v="5855"/>
    <n v="5"/>
    <s v="Golf"/>
    <s v="USCA"/>
    <s v="San Diego"/>
    <s v="California"/>
    <n v="92105"/>
    <s v="United States"/>
    <s v="West of USA "/>
    <n v="24"/>
    <x v="7"/>
    <n v="502"/>
    <s v="Nike Men's Dri-FIT Victory Golf Polo"/>
    <n v="50"/>
    <n v="43.678035218757444"/>
    <n v="5"/>
    <n v="40"/>
    <n v="250"/>
    <n v="210"/>
    <s v="TRANSFER"/>
    <x v="2"/>
  </r>
  <r>
    <n v="40766"/>
    <d v="2016-08-18T00:00:00"/>
    <x v="1"/>
    <n v="4"/>
    <d v="2016-08-24T00:00:00"/>
    <n v="0"/>
    <s v="Standard Class"/>
    <s v="Other"/>
    <n v="24"/>
    <n v="3249"/>
    <n v="5"/>
    <s v="Golf"/>
    <s v="USCA"/>
    <s v="New York City"/>
    <s v="New York"/>
    <n v="10024"/>
    <s v="United States"/>
    <s v="East of USA"/>
    <n v="24"/>
    <x v="7"/>
    <n v="502"/>
    <s v="Nike Men's Dri-FIT Victory Golf Polo"/>
    <n v="50"/>
    <n v="43.678035218757444"/>
    <n v="5"/>
    <n v="45"/>
    <n v="250"/>
    <n v="205"/>
    <s v="TRANSFER"/>
    <x v="2"/>
  </r>
  <r>
    <n v="36840"/>
    <d v="2016-06-21T00:00:00"/>
    <x v="6"/>
    <n v="4"/>
    <d v="2016-06-27T00:00:00"/>
    <n v="1"/>
    <s v="Standard Class"/>
    <s v="Other"/>
    <n v="24"/>
    <n v="4611"/>
    <n v="5"/>
    <s v="Golf"/>
    <s v="USCA"/>
    <s v="Tucson"/>
    <s v="Arizona"/>
    <n v="85705"/>
    <s v="United States"/>
    <s v="West of USA "/>
    <n v="24"/>
    <x v="7"/>
    <n v="502"/>
    <s v="Nike Men's Dri-FIT Victory Golf Polo"/>
    <n v="50"/>
    <n v="43.678035218757444"/>
    <n v="5"/>
    <n v="50"/>
    <n v="250"/>
    <n v="200"/>
    <s v="TRANSFER"/>
    <x v="2"/>
  </r>
  <r>
    <n v="31302"/>
    <d v="2016-01-04T00:00:00"/>
    <x v="3"/>
    <n v="4"/>
    <d v="2016-01-08T00:00:00"/>
    <n v="0"/>
    <s v="Standard Class"/>
    <s v="Other"/>
    <n v="40"/>
    <n v="1657"/>
    <n v="6"/>
    <s v="Outdoors"/>
    <s v="USCA"/>
    <s v="Los Angeles"/>
    <s v="California"/>
    <n v="90032"/>
    <s v="United States"/>
    <s v="West of USA "/>
    <n v="40"/>
    <x v="8"/>
    <n v="886"/>
    <s v="Team Golf San Francisco Giants Putter Grip"/>
    <n v="24.989999770000001"/>
    <n v="18.459749817000002"/>
    <n v="5"/>
    <n v="11.25"/>
    <n v="124.94999885"/>
    <n v="113.69999885"/>
    <s v="TRANSFER"/>
    <x v="2"/>
  </r>
  <r>
    <n v="44802"/>
    <d v="2016-10-15T00:00:00"/>
    <x v="5"/>
    <n v="4"/>
    <d v="2016-10-20T00:00:00"/>
    <n v="0"/>
    <s v="Standard Class"/>
    <s v="Other"/>
    <n v="37"/>
    <n v="8051"/>
    <n v="6"/>
    <s v="Outdoors"/>
    <s v="USCA"/>
    <s v="Mississauga"/>
    <s v="Ontario"/>
    <m/>
    <s v="Canada"/>
    <s v="Canada"/>
    <n v="37"/>
    <x v="3"/>
    <n v="818"/>
    <s v="Titleist Pro V1x Golf Balls"/>
    <n v="47.990001679999999"/>
    <n v="51.274287170714288"/>
    <n v="5"/>
    <n v="24"/>
    <n v="239.9500084"/>
    <n v="215.9500084"/>
    <s v="TRANSFER"/>
    <x v="2"/>
  </r>
  <r>
    <n v="31738"/>
    <d v="2016-08-04T00:00:00"/>
    <x v="1"/>
    <n v="4"/>
    <d v="2016-08-10T00:00:00"/>
    <n v="0"/>
    <s v="Standard Class"/>
    <s v="Other"/>
    <n v="3"/>
    <n v="9202"/>
    <n v="2"/>
    <s v="Fitness"/>
    <s v="USCA"/>
    <s v="Detroit"/>
    <s v="Michigan"/>
    <n v="48227"/>
    <s v="United States"/>
    <s v="US Center "/>
    <n v="3"/>
    <x v="15"/>
    <n v="37"/>
    <s v="adidas Kids' F5 Messi FG Soccer Cleat"/>
    <n v="34.990001679999999"/>
    <n v="40.283001997"/>
    <n v="5"/>
    <n v="8.75"/>
    <n v="174.9500084"/>
    <n v="166.2000084"/>
    <s v="TRANSFER"/>
    <x v="2"/>
  </r>
  <r>
    <n v="35393"/>
    <d v="2016-05-31T00:00:00"/>
    <x v="6"/>
    <n v="4"/>
    <d v="2016-06-06T00:00:00"/>
    <n v="0"/>
    <s v="Standard Class"/>
    <s v="Other"/>
    <n v="5"/>
    <n v="2922"/>
    <n v="2"/>
    <s v="Fitness"/>
    <s v="USCA"/>
    <s v="Minneapolis"/>
    <s v="Minnesota"/>
    <n v="55407"/>
    <s v="United States"/>
    <s v="US Center "/>
    <n v="5"/>
    <x v="26"/>
    <n v="93"/>
    <s v="Under Armour Men's Tech II T-Shirt"/>
    <n v="24.989999770000001"/>
    <n v="17.455999691500001"/>
    <n v="5"/>
    <n v="8.75"/>
    <n v="124.94999885"/>
    <n v="116.19999885"/>
    <s v="TRANSFER"/>
    <x v="2"/>
  </r>
  <r>
    <n v="39081"/>
    <d v="2016-07-24T00:00:00"/>
    <x v="0"/>
    <n v="4"/>
    <d v="2016-07-28T00:00:00"/>
    <n v="0"/>
    <s v="Standard Class"/>
    <s v="Other"/>
    <n v="13"/>
    <n v="9368"/>
    <n v="3"/>
    <s v="Footwear"/>
    <s v="USCA"/>
    <s v="Charlotte"/>
    <s v="North Carolina"/>
    <n v="28205"/>
    <s v="United States"/>
    <s v="South of  USA "/>
    <n v="13"/>
    <x v="3"/>
    <n v="276"/>
    <s v="Under Armour Women's Ignite Slide"/>
    <n v="31.989999770000001"/>
    <n v="27.113333001333334"/>
    <n v="5"/>
    <n v="20.790000920000001"/>
    <n v="159.94999885000001"/>
    <n v="139.15999793"/>
    <s v="TRANSFER"/>
    <x v="2"/>
  </r>
  <r>
    <n v="40716"/>
    <d v="2016-08-17T00:00:00"/>
    <x v="4"/>
    <n v="4"/>
    <d v="2016-08-23T00:00:00"/>
    <n v="0"/>
    <s v="Standard Class"/>
    <s v="Other"/>
    <n v="9"/>
    <n v="712"/>
    <n v="3"/>
    <s v="Footwear"/>
    <s v="USCA"/>
    <s v="Houston"/>
    <s v="Texas"/>
    <n v="77041"/>
    <s v="United States"/>
    <s v="US Center "/>
    <n v="9"/>
    <x v="0"/>
    <n v="191"/>
    <s v="Nike Men's Free 5.0+ Running Shoe"/>
    <n v="99.989997860000003"/>
    <n v="95.114003926871064"/>
    <n v="5"/>
    <n v="64.989997860000003"/>
    <n v="499.94998930000003"/>
    <n v="434.95999144000001"/>
    <s v="TRANSFER"/>
    <x v="2"/>
  </r>
  <r>
    <n v="41612"/>
    <d v="2016-08-30T00:00:00"/>
    <x v="6"/>
    <n v="4"/>
    <d v="2016-09-05T00:00:00"/>
    <n v="0"/>
    <s v="Standard Class"/>
    <s v="Other"/>
    <n v="9"/>
    <n v="1222"/>
    <n v="3"/>
    <s v="Footwear"/>
    <s v="USCA"/>
    <s v="Windsor"/>
    <s v="Ontario"/>
    <m/>
    <s v="Canada"/>
    <s v="Canada"/>
    <n v="9"/>
    <x v="0"/>
    <n v="191"/>
    <s v="Nike Men's Free 5.0+ Running Shoe"/>
    <n v="99.989997860000003"/>
    <n v="95.114003926871064"/>
    <n v="5"/>
    <n v="74.989997860000003"/>
    <n v="499.94998930000003"/>
    <n v="424.95999144000001"/>
    <s v="TRANSFER"/>
    <x v="2"/>
  </r>
  <r>
    <n v="36298"/>
    <d v="2016-06-13T00:00:00"/>
    <x v="3"/>
    <n v="4"/>
    <d v="2016-06-17T00:00:00"/>
    <n v="0"/>
    <s v="Standard Class"/>
    <s v="Other"/>
    <n v="9"/>
    <n v="275"/>
    <n v="3"/>
    <s v="Footwear"/>
    <s v="USCA"/>
    <s v="Newport News"/>
    <s v="Virginia"/>
    <n v="23602"/>
    <s v="United States"/>
    <s v="South of  USA "/>
    <n v="9"/>
    <x v="0"/>
    <n v="191"/>
    <s v="Nike Men's Free 5.0+ Running Shoe"/>
    <n v="99.989997860000003"/>
    <n v="95.114003926871064"/>
    <n v="5"/>
    <n v="79.989997860000003"/>
    <n v="499.94998930000003"/>
    <n v="419.95999144000001"/>
    <s v="TRANSFER"/>
    <x v="2"/>
  </r>
  <r>
    <n v="40634"/>
    <d v="2016-08-16T00:00:00"/>
    <x v="6"/>
    <n v="4"/>
    <d v="2016-08-22T00:00:00"/>
    <n v="1"/>
    <s v="Standard Class"/>
    <s v="Other"/>
    <n v="9"/>
    <n v="12279"/>
    <n v="3"/>
    <s v="Footwear"/>
    <s v="USCA"/>
    <s v="San Francisco"/>
    <s v="California"/>
    <n v="94110"/>
    <s v="United States"/>
    <s v="West of USA "/>
    <n v="9"/>
    <x v="0"/>
    <n v="191"/>
    <s v="Nike Men's Free 5.0+ Running Shoe"/>
    <n v="99.989997860000003"/>
    <n v="95.114003926871064"/>
    <n v="5"/>
    <n v="79.989997860000003"/>
    <n v="499.94998930000003"/>
    <n v="419.95999144000001"/>
    <s v="TRANSFER"/>
    <x v="2"/>
  </r>
  <r>
    <n v="35393"/>
    <d v="2016-05-31T00:00:00"/>
    <x v="6"/>
    <n v="4"/>
    <d v="2016-06-06T00:00:00"/>
    <n v="0"/>
    <s v="Standard Class"/>
    <s v="Other"/>
    <n v="17"/>
    <n v="2922"/>
    <n v="4"/>
    <s v="Apparel"/>
    <s v="USCA"/>
    <s v="Minneapolis"/>
    <s v="Minnesota"/>
    <n v="55407"/>
    <s v="United States"/>
    <s v="US Center "/>
    <n v="17"/>
    <x v="5"/>
    <n v="365"/>
    <s v="Perfect Fitness Perfect Rip Deck"/>
    <n v="59.990001679999999"/>
    <n v="54.488929209402009"/>
    <n v="5"/>
    <n v="0"/>
    <n v="299.9500084"/>
    <n v="299.9500084"/>
    <s v="TRANSFER"/>
    <x v="2"/>
  </r>
  <r>
    <n v="36654"/>
    <d v="2016-06-19T00:00:00"/>
    <x v="0"/>
    <n v="4"/>
    <d v="2016-06-23T00:00:00"/>
    <n v="1"/>
    <s v="Standard Class"/>
    <s v="Other"/>
    <n v="17"/>
    <n v="8520"/>
    <n v="4"/>
    <s v="Apparel"/>
    <s v="USCA"/>
    <s v="San Francisco"/>
    <s v="California"/>
    <n v="94122"/>
    <s v="United States"/>
    <s v="West of USA "/>
    <n v="17"/>
    <x v="5"/>
    <n v="365"/>
    <s v="Perfect Fitness Perfect Rip Deck"/>
    <n v="59.990001679999999"/>
    <n v="54.488929209402009"/>
    <n v="5"/>
    <n v="12"/>
    <n v="299.9500084"/>
    <n v="287.9500084"/>
    <s v="TRANSFER"/>
    <x v="2"/>
  </r>
  <r>
    <n v="36636"/>
    <d v="2016-06-18T00:00:00"/>
    <x v="5"/>
    <n v="4"/>
    <d v="2016-06-23T00:00:00"/>
    <n v="0"/>
    <s v="Standard Class"/>
    <s v="Other"/>
    <n v="17"/>
    <n v="3373"/>
    <n v="4"/>
    <s v="Apparel"/>
    <s v="USCA"/>
    <s v="Oceanside"/>
    <s v="New York"/>
    <n v="11572"/>
    <s v="United States"/>
    <s v="East of USA"/>
    <n v="17"/>
    <x v="5"/>
    <n v="365"/>
    <s v="Perfect Fitness Perfect Rip Deck"/>
    <n v="59.990001679999999"/>
    <n v="54.488929209402009"/>
    <n v="5"/>
    <n v="16.5"/>
    <n v="299.9500084"/>
    <n v="283.4500084"/>
    <s v="TRANSFER"/>
    <x v="2"/>
  </r>
  <r>
    <n v="47796"/>
    <d v="2016-11-28T00:00:00"/>
    <x v="3"/>
    <n v="4"/>
    <d v="2016-12-02T00:00:00"/>
    <n v="0"/>
    <s v="Standard Class"/>
    <s v="Other"/>
    <n v="17"/>
    <n v="8587"/>
    <n v="4"/>
    <s v="Apparel"/>
    <s v="USCA"/>
    <s v="Surrey"/>
    <s v="British Columbia"/>
    <m/>
    <s v="Canada"/>
    <s v="Canada"/>
    <n v="17"/>
    <x v="5"/>
    <n v="365"/>
    <s v="Perfect Fitness Perfect Rip Deck"/>
    <n v="59.990001679999999"/>
    <n v="54.488929209402009"/>
    <n v="5"/>
    <n v="35.990001679999999"/>
    <n v="299.9500084"/>
    <n v="263.96000672000002"/>
    <s v="TRANSFER"/>
    <x v="2"/>
  </r>
  <r>
    <n v="35266"/>
    <d v="2016-05-29T00:00:00"/>
    <x v="0"/>
    <n v="4"/>
    <d v="2016-06-02T00:00:00"/>
    <n v="0"/>
    <s v="Standard Class"/>
    <s v="Other"/>
    <n v="17"/>
    <n v="288"/>
    <n v="4"/>
    <s v="Apparel"/>
    <s v="USCA"/>
    <s v="San Antonio"/>
    <s v="Texas"/>
    <n v="78207"/>
    <s v="United States"/>
    <s v="US Center "/>
    <n v="17"/>
    <x v="5"/>
    <n v="365"/>
    <s v="Perfect Fitness Perfect Rip Deck"/>
    <n v="59.990001679999999"/>
    <n v="54.488929209402009"/>
    <n v="5"/>
    <n v="44.990001679999999"/>
    <n v="299.9500084"/>
    <n v="254.96000672"/>
    <s v="TRANSFER"/>
    <x v="2"/>
  </r>
  <r>
    <n v="34089"/>
    <d v="2016-12-05T00:00:00"/>
    <x v="3"/>
    <n v="4"/>
    <d v="2016-12-09T00:00:00"/>
    <n v="1"/>
    <s v="Standard Class"/>
    <s v="Other"/>
    <n v="17"/>
    <n v="8004"/>
    <n v="4"/>
    <s v="Apparel"/>
    <s v="USCA"/>
    <s v="Omaha"/>
    <s v="Nebraska"/>
    <n v="68104"/>
    <s v="United States"/>
    <s v="US Center "/>
    <n v="17"/>
    <x v="5"/>
    <n v="365"/>
    <s v="Perfect Fitness Perfect Rip Deck"/>
    <n v="59.990001679999999"/>
    <n v="54.488929209402009"/>
    <n v="5"/>
    <n v="44.990001679999999"/>
    <n v="299.9500084"/>
    <n v="254.96000672"/>
    <s v="TRANSFER"/>
    <x v="2"/>
  </r>
  <r>
    <n v="50571"/>
    <d v="2017-08-01T00:00:00"/>
    <x v="6"/>
    <n v="4"/>
    <d v="2017-08-07T00:00:00"/>
    <n v="0"/>
    <s v="Standard Class"/>
    <s v="Other"/>
    <n v="17"/>
    <n v="1507"/>
    <n v="4"/>
    <s v="Apparel"/>
    <s v="USCA"/>
    <s v="North York"/>
    <s v="Ontario"/>
    <m/>
    <s v="Canada"/>
    <s v="Canada"/>
    <n v="17"/>
    <x v="5"/>
    <n v="365"/>
    <s v="Perfect Fitness Perfect Rip Deck"/>
    <n v="59.990001679999999"/>
    <n v="54.488929209402009"/>
    <n v="5"/>
    <n v="53.990001679999999"/>
    <n v="299.9500084"/>
    <n v="245.96000672"/>
    <s v="TRANSFER"/>
    <x v="2"/>
  </r>
  <r>
    <n v="46744"/>
    <d v="2016-11-13T00:00:00"/>
    <x v="0"/>
    <n v="4"/>
    <d v="2016-11-17T00:00:00"/>
    <n v="1"/>
    <s v="Standard Class"/>
    <s v="Other"/>
    <n v="29"/>
    <n v="228"/>
    <n v="5"/>
    <s v="Golf"/>
    <s v="USCA"/>
    <s v="North York"/>
    <s v="Ontario"/>
    <m/>
    <s v="Canada"/>
    <s v="Canada"/>
    <n v="29"/>
    <x v="1"/>
    <n v="627"/>
    <s v="Under Armour Girls' Toddler Spine Surge Runni"/>
    <n v="39.990001679999999"/>
    <n v="34.198098313835338"/>
    <n v="5"/>
    <n v="2"/>
    <n v="199.9500084"/>
    <n v="197.9500084"/>
    <s v="TRANSFER"/>
    <x v="2"/>
  </r>
  <r>
    <n v="36894"/>
    <d v="2016-06-22T00:00:00"/>
    <x v="4"/>
    <n v="4"/>
    <d v="2016-06-28T00:00:00"/>
    <n v="1"/>
    <s v="Standard Class"/>
    <s v="Other"/>
    <n v="29"/>
    <n v="10753"/>
    <n v="5"/>
    <s v="Golf"/>
    <s v="USCA"/>
    <s v="Baltimore"/>
    <s v="Maryland"/>
    <n v="21215"/>
    <s v="United States"/>
    <s v="East of USA"/>
    <n v="29"/>
    <x v="1"/>
    <n v="627"/>
    <s v="Under Armour Girls' Toddler Spine Surge Runni"/>
    <n v="39.990001679999999"/>
    <n v="34.198098313835338"/>
    <n v="5"/>
    <n v="2"/>
    <n v="199.9500084"/>
    <n v="197.9500084"/>
    <s v="TRANSFER"/>
    <x v="2"/>
  </r>
  <r>
    <n v="39241"/>
    <d v="2016-07-26T00:00:00"/>
    <x v="6"/>
    <n v="4"/>
    <d v="2016-08-01T00:00:00"/>
    <n v="0"/>
    <s v="Standard Class"/>
    <s v="Other"/>
    <n v="29"/>
    <n v="2368"/>
    <n v="5"/>
    <s v="Golf"/>
    <s v="USCA"/>
    <s v="Dallas"/>
    <s v="Texas"/>
    <n v="75081"/>
    <s v="United States"/>
    <s v="US Center "/>
    <n v="29"/>
    <x v="1"/>
    <n v="627"/>
    <s v="Under Armour Girls' Toddler Spine Surge Runni"/>
    <n v="39.990001679999999"/>
    <n v="34.198098313835338"/>
    <n v="5"/>
    <n v="2"/>
    <n v="199.9500084"/>
    <n v="197.9500084"/>
    <s v="TRANSFER"/>
    <x v="2"/>
  </r>
  <r>
    <n v="46992"/>
    <d v="2016-11-16T00:00:00"/>
    <x v="4"/>
    <n v="4"/>
    <d v="2016-11-22T00:00:00"/>
    <n v="0"/>
    <s v="Standard Class"/>
    <s v="Other"/>
    <n v="24"/>
    <n v="9484"/>
    <n v="5"/>
    <s v="Golf"/>
    <s v="USCA"/>
    <s v="Calgary"/>
    <s v="Alberta"/>
    <m/>
    <s v="Canada"/>
    <s v="Canada"/>
    <n v="24"/>
    <x v="7"/>
    <n v="502"/>
    <s v="Nike Men's Dri-FIT Victory Golf Polo"/>
    <n v="50"/>
    <n v="43.678035218757444"/>
    <n v="5"/>
    <n v="5"/>
    <n v="250"/>
    <n v="245"/>
    <s v="TRANSFER"/>
    <x v="2"/>
  </r>
  <r>
    <n v="32277"/>
    <d v="2016-04-16T00:00:00"/>
    <x v="5"/>
    <n v="4"/>
    <d v="2016-04-21T00:00:00"/>
    <n v="0"/>
    <s v="Standard Class"/>
    <s v="Other"/>
    <n v="29"/>
    <n v="7005"/>
    <n v="5"/>
    <s v="Golf"/>
    <s v="USCA"/>
    <s v="New York City"/>
    <s v="New York"/>
    <n v="10035"/>
    <s v="United States"/>
    <s v="East of USA"/>
    <n v="29"/>
    <x v="1"/>
    <n v="627"/>
    <s v="Under Armour Girls' Toddler Spine Surge Runni"/>
    <n v="39.990001679999999"/>
    <n v="34.198098313835338"/>
    <n v="5"/>
    <n v="8"/>
    <n v="199.9500084"/>
    <n v="191.9500084"/>
    <s v="TRANSFER"/>
    <x v="2"/>
  </r>
  <r>
    <n v="47796"/>
    <d v="2016-11-28T00:00:00"/>
    <x v="3"/>
    <n v="4"/>
    <d v="2016-12-02T00:00:00"/>
    <n v="0"/>
    <s v="Standard Class"/>
    <s v="Other"/>
    <n v="24"/>
    <n v="8587"/>
    <n v="5"/>
    <s v="Golf"/>
    <s v="USCA"/>
    <s v="Surrey"/>
    <s v="British Columbia"/>
    <m/>
    <s v="Canada"/>
    <s v="Canada"/>
    <n v="24"/>
    <x v="7"/>
    <n v="502"/>
    <s v="Nike Men's Dri-FIT Victory Golf Polo"/>
    <n v="50"/>
    <n v="43.678035218757444"/>
    <n v="5"/>
    <n v="22.5"/>
    <n v="250"/>
    <n v="227.5"/>
    <s v="TRANSFER"/>
    <x v="2"/>
  </r>
  <r>
    <n v="36636"/>
    <d v="2016-06-18T00:00:00"/>
    <x v="5"/>
    <n v="4"/>
    <d v="2016-06-23T00:00:00"/>
    <n v="0"/>
    <s v="Standard Class"/>
    <s v="Other"/>
    <n v="29"/>
    <n v="3373"/>
    <n v="5"/>
    <s v="Golf"/>
    <s v="USCA"/>
    <s v="Oceanside"/>
    <s v="New York"/>
    <n v="11572"/>
    <s v="United States"/>
    <s v="East of USA"/>
    <n v="29"/>
    <x v="1"/>
    <n v="627"/>
    <s v="Under Armour Girls' Toddler Spine Surge Runni"/>
    <n v="39.990001679999999"/>
    <n v="34.198098313835338"/>
    <n v="5"/>
    <n v="18"/>
    <n v="199.9500084"/>
    <n v="181.9500084"/>
    <s v="TRANSFER"/>
    <x v="2"/>
  </r>
  <r>
    <n v="39498"/>
    <d v="2016-07-30T00:00:00"/>
    <x v="5"/>
    <n v="4"/>
    <d v="2016-08-04T00:00:00"/>
    <n v="0"/>
    <s v="Standard Class"/>
    <s v="Other"/>
    <n v="24"/>
    <n v="9164"/>
    <n v="5"/>
    <s v="Golf"/>
    <s v="USCA"/>
    <s v="New York City"/>
    <s v="New York"/>
    <n v="10024"/>
    <s v="United States"/>
    <s v="East of USA"/>
    <n v="24"/>
    <x v="7"/>
    <n v="502"/>
    <s v="Nike Men's Dri-FIT Victory Golf Polo"/>
    <n v="50"/>
    <n v="43.678035218757444"/>
    <n v="5"/>
    <n v="22.5"/>
    <n v="250"/>
    <n v="227.5"/>
    <s v="TRANSFER"/>
    <x v="2"/>
  </r>
  <r>
    <n v="37182"/>
    <d v="2016-06-26T00:00:00"/>
    <x v="0"/>
    <n v="4"/>
    <d v="2016-06-30T00:00:00"/>
    <n v="0"/>
    <s v="Standard Class"/>
    <s v="Other"/>
    <n v="29"/>
    <n v="10500"/>
    <n v="5"/>
    <s v="Golf"/>
    <s v="USCA"/>
    <s v="San Francisco"/>
    <s v="California"/>
    <n v="94110"/>
    <s v="United States"/>
    <s v="West of USA "/>
    <n v="29"/>
    <x v="1"/>
    <n v="627"/>
    <s v="Under Armour Girls' Toddler Spine Surge Runni"/>
    <n v="39.990001679999999"/>
    <n v="34.198098313835338"/>
    <n v="5"/>
    <n v="18"/>
    <n v="199.9500084"/>
    <n v="181.9500084"/>
    <s v="TRANSFER"/>
    <x v="2"/>
  </r>
  <r>
    <n v="40647"/>
    <d v="2016-08-16T00:00:00"/>
    <x v="6"/>
    <n v="4"/>
    <d v="2016-08-22T00:00:00"/>
    <n v="0"/>
    <s v="Standard Class"/>
    <s v="Other"/>
    <n v="24"/>
    <n v="3814"/>
    <n v="5"/>
    <s v="Golf"/>
    <s v="USCA"/>
    <s v="Seattle"/>
    <s v="Washington"/>
    <n v="98115"/>
    <s v="United States"/>
    <s v="West of USA "/>
    <n v="24"/>
    <x v="7"/>
    <n v="502"/>
    <s v="Nike Men's Dri-FIT Victory Golf Polo"/>
    <n v="50"/>
    <n v="43.678035218757444"/>
    <n v="5"/>
    <n v="22.5"/>
    <n v="250"/>
    <n v="227.5"/>
    <s v="TRANSFER"/>
    <x v="2"/>
  </r>
  <r>
    <n v="32462"/>
    <d v="2016-04-18T00:00:00"/>
    <x v="3"/>
    <n v="4"/>
    <d v="2016-04-22T00:00:00"/>
    <n v="0"/>
    <s v="Standard Class"/>
    <s v="Other"/>
    <n v="24"/>
    <n v="4346"/>
    <n v="5"/>
    <s v="Golf"/>
    <s v="USCA"/>
    <s v="Jackson"/>
    <s v="Michigan"/>
    <n v="49201"/>
    <s v="United States"/>
    <s v="US Center "/>
    <n v="24"/>
    <x v="7"/>
    <n v="502"/>
    <s v="Nike Men's Dri-FIT Victory Golf Polo"/>
    <n v="50"/>
    <n v="43.678035218757444"/>
    <n v="5"/>
    <n v="50"/>
    <n v="250"/>
    <n v="200"/>
    <s v="TRANSFER"/>
    <x v="2"/>
  </r>
  <r>
    <n v="31410"/>
    <d v="2016-03-04T00:00:00"/>
    <x v="2"/>
    <n v="4"/>
    <d v="2016-03-10T00:00:00"/>
    <n v="1"/>
    <s v="Standard Class"/>
    <s v="Other"/>
    <n v="29"/>
    <n v="2233"/>
    <n v="5"/>
    <s v="Golf"/>
    <s v="USCA"/>
    <s v="Columbus"/>
    <s v="Ohio"/>
    <n v="43229"/>
    <s v="United States"/>
    <s v="East of USA"/>
    <n v="29"/>
    <x v="1"/>
    <n v="627"/>
    <s v="Under Armour Girls' Toddler Spine Surge Runni"/>
    <n v="39.990001679999999"/>
    <n v="34.198098313835338"/>
    <n v="5"/>
    <n v="49.990001679999999"/>
    <n v="199.9500084"/>
    <n v="149.96000672"/>
    <s v="TRANSFER"/>
    <x v="2"/>
  </r>
  <r>
    <n v="31957"/>
    <d v="2016-11-04T00:00:00"/>
    <x v="2"/>
    <n v="4"/>
    <d v="2016-11-10T00:00:00"/>
    <n v="0"/>
    <s v="Standard Class"/>
    <s v="Other"/>
    <n v="36"/>
    <n v="7045"/>
    <n v="6"/>
    <s v="Outdoors"/>
    <s v="USCA"/>
    <s v="Arlington"/>
    <s v="Texas"/>
    <n v="76017"/>
    <s v="United States"/>
    <s v="US Center "/>
    <n v="36"/>
    <x v="12"/>
    <n v="797"/>
    <s v="Hirzl Women's Soffft Flex Golf Glove"/>
    <n v="17.989999770000001"/>
    <n v="16.2799997318"/>
    <n v="5"/>
    <n v="4.5"/>
    <n v="89.94999885"/>
    <n v="85.44999885"/>
    <s v="TRANSFER"/>
    <x v="2"/>
  </r>
  <r>
    <n v="36837"/>
    <d v="2016-06-21T00:00:00"/>
    <x v="6"/>
    <n v="4"/>
    <d v="2016-06-27T00:00:00"/>
    <n v="0"/>
    <s v="Standard Class"/>
    <s v="Other"/>
    <n v="37"/>
    <n v="7330"/>
    <n v="6"/>
    <s v="Outdoors"/>
    <s v="USCA"/>
    <s v="Chicago"/>
    <s v="Illinois"/>
    <n v="60653"/>
    <s v="United States"/>
    <s v="US Center "/>
    <n v="37"/>
    <x v="3"/>
    <n v="825"/>
    <s v="Bridgestone e6 Straight Distance NFL Tennesse"/>
    <n v="31.989999770000001"/>
    <n v="23.973333102666668"/>
    <n v="5"/>
    <n v="14.399999619999999"/>
    <n v="159.94999885000001"/>
    <n v="145.54999923000003"/>
    <s v="TRANSFER"/>
    <x v="2"/>
  </r>
  <r>
    <n v="37675"/>
    <d v="2016-03-07T00:00:00"/>
    <x v="3"/>
    <n v="4"/>
    <d v="2016-03-11T00:00:00"/>
    <n v="1"/>
    <s v="Standard Class"/>
    <s v="Other"/>
    <n v="41"/>
    <n v="2136"/>
    <n v="6"/>
    <s v="Outdoors"/>
    <s v="USCA"/>
    <s v="Waterbury"/>
    <s v="Connecticut"/>
    <n v="6708"/>
    <s v="United States"/>
    <s v="East of USA"/>
    <n v="41"/>
    <x v="2"/>
    <n v="926"/>
    <s v="Glove It Imperial Golf Towel"/>
    <n v="15.989999770000001"/>
    <n v="12.230249713200003"/>
    <n v="5"/>
    <n v="11.989999770000001"/>
    <n v="79.94999885"/>
    <n v="67.959999080000003"/>
    <s v="TRANSFER"/>
    <x v="2"/>
  </r>
  <r>
    <n v="32536"/>
    <d v="2016-04-19T00:00:00"/>
    <x v="6"/>
    <n v="4"/>
    <d v="2016-04-25T00:00:00"/>
    <n v="0"/>
    <s v="Standard Class"/>
    <s v="Other"/>
    <n v="40"/>
    <n v="12333"/>
    <n v="6"/>
    <s v="Outdoors"/>
    <s v="USCA"/>
    <s v="Seattle"/>
    <s v="Washington"/>
    <n v="98105"/>
    <s v="United States"/>
    <s v="West of USA "/>
    <n v="40"/>
    <x v="8"/>
    <n v="906"/>
    <s v="Team Golf Tennessee Volunteers Putter Grip"/>
    <n v="24.989999770000001"/>
    <n v="16.911999892000001"/>
    <n v="5"/>
    <n v="31.239999770000001"/>
    <n v="124.94999885"/>
    <n v="93.709999080000003"/>
    <s v="TRANSFER"/>
    <x v="2"/>
  </r>
  <r>
    <n v="31336"/>
    <d v="2016-02-04T00:00:00"/>
    <x v="1"/>
    <n v="4"/>
    <d v="2016-02-10T00:00:00"/>
    <n v="0"/>
    <s v="Standard Class"/>
    <s v="Other"/>
    <n v="5"/>
    <n v="9554"/>
    <n v="2"/>
    <s v="Fitness"/>
    <s v="USCA"/>
    <s v="Houston"/>
    <s v="Texas"/>
    <n v="77041"/>
    <s v="United States"/>
    <s v="US Center "/>
    <n v="5"/>
    <x v="26"/>
    <n v="93"/>
    <s v="Under Armour Men's Tech II T-Shirt"/>
    <n v="24.989999770000001"/>
    <n v="17.455999691500001"/>
    <n v="5"/>
    <n v="8.75"/>
    <n v="124.94999885"/>
    <n v="116.19999885"/>
    <s v="TRANSFER"/>
    <x v="2"/>
  </r>
  <r>
    <n v="32846"/>
    <d v="2016-04-24T00:00:00"/>
    <x v="0"/>
    <n v="4"/>
    <d v="2016-04-28T00:00:00"/>
    <n v="0"/>
    <s v="Standard Class"/>
    <s v="Other"/>
    <n v="9"/>
    <n v="2062"/>
    <n v="3"/>
    <s v="Footwear"/>
    <s v="USCA"/>
    <s v="New York City"/>
    <s v="New York"/>
    <n v="10011"/>
    <s v="United States"/>
    <s v="East of USA"/>
    <n v="9"/>
    <x v="0"/>
    <n v="191"/>
    <s v="Nike Men's Free 5.0+ Running Shoe"/>
    <n v="99.989997860000003"/>
    <n v="95.114003926871064"/>
    <n v="5"/>
    <n v="27.5"/>
    <n v="499.94998930000003"/>
    <n v="472.44998930000003"/>
    <s v="TRANSFER"/>
    <x v="2"/>
  </r>
  <r>
    <n v="35083"/>
    <d v="2016-05-27T00:00:00"/>
    <x v="2"/>
    <n v="4"/>
    <d v="2016-06-02T00:00:00"/>
    <n v="0"/>
    <s v="Standard Class"/>
    <s v="Other"/>
    <n v="9"/>
    <n v="2518"/>
    <n v="3"/>
    <s v="Footwear"/>
    <s v="USCA"/>
    <s v="Los Angeles"/>
    <s v="California"/>
    <n v="90045"/>
    <s v="United States"/>
    <s v="West of USA "/>
    <n v="9"/>
    <x v="0"/>
    <n v="191"/>
    <s v="Nike Men's Free 5.0+ Running Shoe"/>
    <n v="99.989997860000003"/>
    <n v="95.114003926871064"/>
    <n v="5"/>
    <n v="74.989997860000003"/>
    <n v="499.94998930000003"/>
    <n v="424.95999144000001"/>
    <s v="TRANSFER"/>
    <x v="2"/>
  </r>
  <r>
    <n v="39036"/>
    <d v="2016-07-23T00:00:00"/>
    <x v="5"/>
    <n v="4"/>
    <d v="2016-07-28T00:00:00"/>
    <n v="0"/>
    <s v="Standard Class"/>
    <s v="Other"/>
    <n v="9"/>
    <n v="7007"/>
    <n v="3"/>
    <s v="Footwear"/>
    <s v="USCA"/>
    <s v="San Francisco"/>
    <s v="California"/>
    <n v="94110"/>
    <s v="United States"/>
    <s v="West of USA "/>
    <n v="9"/>
    <x v="0"/>
    <n v="191"/>
    <s v="Nike Men's Free 5.0+ Running Shoe"/>
    <n v="99.989997860000003"/>
    <n v="95.114003926871064"/>
    <n v="5"/>
    <n v="124.98999790000001"/>
    <n v="499.94998930000003"/>
    <n v="374.95999140000004"/>
    <s v="TRANSFER"/>
    <x v="2"/>
  </r>
  <r>
    <n v="37493"/>
    <d v="2016-01-07T00:00:00"/>
    <x v="1"/>
    <n v="4"/>
    <d v="2016-01-13T00:00:00"/>
    <n v="0"/>
    <s v="Standard Class"/>
    <s v="Other"/>
    <n v="17"/>
    <n v="11743"/>
    <n v="4"/>
    <s v="Apparel"/>
    <s v="USCA"/>
    <s v="Philadelphia"/>
    <s v="Pennsylvania"/>
    <n v="19143"/>
    <s v="United States"/>
    <s v="East of USA"/>
    <n v="17"/>
    <x v="5"/>
    <n v="365"/>
    <s v="Perfect Fitness Perfect Rip Deck"/>
    <n v="59.990001679999999"/>
    <n v="54.488929209402009"/>
    <n v="5"/>
    <n v="9"/>
    <n v="299.9500084"/>
    <n v="290.9500084"/>
    <s v="TRANSFER"/>
    <x v="2"/>
  </r>
  <r>
    <n v="33619"/>
    <d v="2016-05-05T00:00:00"/>
    <x v="1"/>
    <n v="4"/>
    <d v="2016-05-11T00:00:00"/>
    <n v="0"/>
    <s v="Standard Class"/>
    <s v="Other"/>
    <n v="17"/>
    <n v="5001"/>
    <n v="4"/>
    <s v="Apparel"/>
    <s v="USCA"/>
    <s v="Henderson"/>
    <s v="Kentucky"/>
    <n v="42420"/>
    <s v="United States"/>
    <s v="South of  USA "/>
    <n v="17"/>
    <x v="5"/>
    <n v="365"/>
    <s v="Perfect Fitness Perfect Rip Deck"/>
    <n v="59.990001679999999"/>
    <n v="54.488929209402009"/>
    <n v="5"/>
    <n v="53.990001679999999"/>
    <n v="299.9500084"/>
    <n v="245.96000672"/>
    <s v="TRANSFER"/>
    <x v="2"/>
  </r>
  <r>
    <n v="31797"/>
    <d v="2016-09-04T00:00:00"/>
    <x v="0"/>
    <n v="4"/>
    <d v="2016-09-08T00:00:00"/>
    <n v="0"/>
    <s v="Standard Class"/>
    <s v="Other"/>
    <n v="17"/>
    <n v="6162"/>
    <n v="4"/>
    <s v="Apparel"/>
    <s v="USCA"/>
    <s v="Parker"/>
    <s v="Colorado"/>
    <n v="80134"/>
    <s v="United States"/>
    <s v="West of USA "/>
    <n v="17"/>
    <x v="5"/>
    <n v="365"/>
    <s v="Perfect Fitness Perfect Rip Deck"/>
    <n v="59.990001679999999"/>
    <n v="54.488929209402009"/>
    <n v="5"/>
    <n v="53.990001679999999"/>
    <n v="299.9500084"/>
    <n v="245.96000672"/>
    <s v="TRANSFER"/>
    <x v="2"/>
  </r>
  <r>
    <n v="31797"/>
    <d v="2016-09-04T00:00:00"/>
    <x v="0"/>
    <n v="4"/>
    <d v="2016-09-08T00:00:00"/>
    <n v="0"/>
    <s v="Standard Class"/>
    <s v="Other"/>
    <n v="17"/>
    <n v="6162"/>
    <n v="4"/>
    <s v="Apparel"/>
    <s v="USCA"/>
    <s v="Parker"/>
    <s v="Colorado"/>
    <n v="80134"/>
    <s v="United States"/>
    <s v="West of USA "/>
    <n v="17"/>
    <x v="5"/>
    <n v="365"/>
    <s v="Perfect Fitness Perfect Rip Deck"/>
    <n v="59.990001679999999"/>
    <n v="54.488929209402009"/>
    <n v="5"/>
    <n v="59.990001679999999"/>
    <n v="299.9500084"/>
    <n v="239.96000672"/>
    <s v="TRANSFER"/>
    <x v="2"/>
  </r>
  <r>
    <n v="32594"/>
    <d v="2016-04-20T00:00:00"/>
    <x v="4"/>
    <n v="4"/>
    <d v="2016-04-26T00:00:00"/>
    <n v="0"/>
    <s v="Standard Class"/>
    <s v="Other"/>
    <n v="24"/>
    <n v="4045"/>
    <n v="5"/>
    <s v="Golf"/>
    <s v="USCA"/>
    <s v="Fairfield"/>
    <s v="California"/>
    <n v="94533"/>
    <s v="United States"/>
    <s v="West of USA "/>
    <n v="24"/>
    <x v="7"/>
    <n v="502"/>
    <s v="Nike Men's Dri-FIT Victory Golf Polo"/>
    <n v="50"/>
    <n v="43.678035218757444"/>
    <n v="5"/>
    <n v="22.5"/>
    <n v="250"/>
    <n v="227.5"/>
    <s v="TRANSFER"/>
    <x v="2"/>
  </r>
  <r>
    <n v="34103"/>
    <d v="2016-12-05T00:00:00"/>
    <x v="3"/>
    <n v="4"/>
    <d v="2016-12-09T00:00:00"/>
    <n v="0"/>
    <s v="Standard Class"/>
    <s v="Other"/>
    <n v="24"/>
    <n v="2053"/>
    <n v="5"/>
    <s v="Golf"/>
    <s v="USCA"/>
    <s v="Seattle"/>
    <s v="Washington"/>
    <n v="98115"/>
    <s v="United States"/>
    <s v="West of USA "/>
    <n v="24"/>
    <x v="7"/>
    <n v="502"/>
    <s v="Nike Men's Dri-FIT Victory Golf Polo"/>
    <n v="50"/>
    <n v="43.678035218757444"/>
    <n v="5"/>
    <n v="32.5"/>
    <n v="250"/>
    <n v="217.5"/>
    <s v="TRANSFER"/>
    <x v="2"/>
  </r>
  <r>
    <n v="37048"/>
    <d v="2016-06-24T00:00:00"/>
    <x v="2"/>
    <n v="4"/>
    <d v="2016-06-30T00:00:00"/>
    <n v="0"/>
    <s v="Standard Class"/>
    <s v="Other"/>
    <n v="24"/>
    <n v="4209"/>
    <n v="5"/>
    <s v="Golf"/>
    <s v="USCA"/>
    <s v="San Diego"/>
    <s v="California"/>
    <n v="92037"/>
    <s v="United States"/>
    <s v="West of USA "/>
    <n v="24"/>
    <x v="7"/>
    <n v="502"/>
    <s v="Nike Men's Dri-FIT Victory Golf Polo"/>
    <n v="50"/>
    <n v="43.678035218757444"/>
    <n v="5"/>
    <n v="42.5"/>
    <n v="250"/>
    <n v="207.5"/>
    <s v="TRANSFER"/>
    <x v="2"/>
  </r>
  <r>
    <n v="36344"/>
    <d v="2016-06-14T00:00:00"/>
    <x v="6"/>
    <n v="4"/>
    <d v="2016-06-20T00:00:00"/>
    <n v="0"/>
    <s v="Standard Class"/>
    <s v="Other"/>
    <n v="37"/>
    <n v="11197"/>
    <n v="6"/>
    <s v="Outdoors"/>
    <s v="USCA"/>
    <s v="Los Angeles"/>
    <s v="California"/>
    <n v="90036"/>
    <s v="United States"/>
    <s v="West of USA "/>
    <n v="37"/>
    <x v="3"/>
    <n v="825"/>
    <s v="Bridgestone e6 Straight Distance NFL Tennesse"/>
    <n v="31.989999770000001"/>
    <n v="23.973333102666668"/>
    <n v="5"/>
    <n v="25.590000150000002"/>
    <n v="159.94999885000001"/>
    <n v="134.35999870000001"/>
    <s v="TRANSFER"/>
    <x v="2"/>
  </r>
  <r>
    <n v="31336"/>
    <d v="2016-02-04T00:00:00"/>
    <x v="1"/>
    <n v="4"/>
    <d v="2016-02-10T00:00:00"/>
    <n v="0"/>
    <s v="Standard Class"/>
    <s v="Other"/>
    <n v="37"/>
    <n v="9554"/>
    <n v="6"/>
    <s v="Outdoors"/>
    <s v="USCA"/>
    <s v="Houston"/>
    <s v="Texas"/>
    <n v="77041"/>
    <s v="United States"/>
    <s v="US Center "/>
    <n v="37"/>
    <x v="3"/>
    <n v="822"/>
    <s v="Titleist Pro V1x High Numbers Golf Balls"/>
    <n v="47.990001679999999"/>
    <n v="41.802334851666664"/>
    <n v="5"/>
    <n v="47.990001679999999"/>
    <n v="239.9500084"/>
    <n v="191.96000672"/>
    <s v="TRANSFER"/>
    <x v="2"/>
  </r>
  <r>
    <n v="36547"/>
    <d v="2016-06-17T00:00:00"/>
    <x v="2"/>
    <n v="4"/>
    <d v="2016-06-23T00:00:00"/>
    <n v="0"/>
    <s v="Standard Class"/>
    <s v="Other"/>
    <n v="17"/>
    <n v="6736"/>
    <n v="4"/>
    <s v="Apparel"/>
    <s v="USCA"/>
    <s v="Columbus"/>
    <s v="Georgia"/>
    <n v="31907"/>
    <s v="United States"/>
    <s v="South of  USA "/>
    <n v="17"/>
    <x v="5"/>
    <n v="365"/>
    <s v="Perfect Fitness Perfect Rip Deck"/>
    <n v="59.990001679999999"/>
    <n v="54.488929209402009"/>
    <n v="2"/>
    <n v="10.80000019"/>
    <n v="119.98000336"/>
    <n v="109.18000316999999"/>
    <s v="TRANSFER"/>
    <x v="2"/>
  </r>
  <r>
    <n v="33603"/>
    <d v="2016-05-05T00:00:00"/>
    <x v="1"/>
    <n v="4"/>
    <d v="2016-05-11T00:00:00"/>
    <n v="0"/>
    <s v="Standard Class"/>
    <s v="Other"/>
    <n v="17"/>
    <n v="552"/>
    <n v="4"/>
    <s v="Apparel"/>
    <s v="USCA"/>
    <s v="Houston"/>
    <s v="Texas"/>
    <n v="77041"/>
    <s v="United States"/>
    <s v="US Center "/>
    <n v="17"/>
    <x v="5"/>
    <n v="365"/>
    <s v="Perfect Fitness Perfect Rip Deck"/>
    <n v="59.990001679999999"/>
    <n v="54.488929209402009"/>
    <n v="2"/>
    <n v="20.399999619999999"/>
    <n v="119.98000336"/>
    <n v="99.580003739999995"/>
    <s v="TRANSFER"/>
    <x v="2"/>
  </r>
  <r>
    <n v="34577"/>
    <d v="2016-05-19T00:00:00"/>
    <x v="1"/>
    <n v="4"/>
    <d v="2016-05-25T00:00:00"/>
    <n v="0"/>
    <s v="Standard Class"/>
    <s v="Other"/>
    <n v="29"/>
    <n v="7733"/>
    <n v="5"/>
    <s v="Golf"/>
    <s v="USCA"/>
    <s v="Alexandria"/>
    <s v="Virginia"/>
    <n v="22304"/>
    <s v="United States"/>
    <s v="South of  USA "/>
    <n v="29"/>
    <x v="1"/>
    <n v="627"/>
    <s v="Under Armour Girls' Toddler Spine Surge Runni"/>
    <n v="39.990001679999999"/>
    <n v="34.198098313835338"/>
    <n v="2"/>
    <n v="2.4000000950000002"/>
    <n v="79.980003359999998"/>
    <n v="77.580003265000002"/>
    <s v="TRANSFER"/>
    <x v="2"/>
  </r>
  <r>
    <n v="38950"/>
    <d v="2016-07-22T00:00:00"/>
    <x v="2"/>
    <n v="4"/>
    <d v="2016-07-28T00:00:00"/>
    <n v="0"/>
    <s v="Standard Class"/>
    <s v="Other"/>
    <n v="24"/>
    <n v="3424"/>
    <n v="5"/>
    <s v="Golf"/>
    <s v="USCA"/>
    <s v="Huntsville"/>
    <s v="Alabama"/>
    <n v="35810"/>
    <s v="United States"/>
    <s v="South of  USA "/>
    <n v="24"/>
    <x v="7"/>
    <n v="502"/>
    <s v="Nike Men's Dri-FIT Victory Golf Polo"/>
    <n v="50"/>
    <n v="43.678035218757444"/>
    <n v="2"/>
    <n v="15"/>
    <n v="100"/>
    <n v="85"/>
    <s v="TRANSFER"/>
    <x v="2"/>
  </r>
  <r>
    <n v="38950"/>
    <d v="2016-07-22T00:00:00"/>
    <x v="2"/>
    <n v="4"/>
    <d v="2016-07-28T00:00:00"/>
    <n v="0"/>
    <s v="Standard Class"/>
    <s v="Other"/>
    <n v="24"/>
    <n v="3424"/>
    <n v="5"/>
    <s v="Golf"/>
    <s v="USCA"/>
    <s v="Huntsville"/>
    <s v="Alabama"/>
    <n v="35810"/>
    <s v="United States"/>
    <s v="South of  USA "/>
    <n v="24"/>
    <x v="7"/>
    <n v="502"/>
    <s v="Nike Men's Dri-FIT Victory Golf Polo"/>
    <n v="50"/>
    <n v="43.678035218757444"/>
    <n v="2"/>
    <n v="16"/>
    <n v="100"/>
    <n v="84"/>
    <s v="TRANSFER"/>
    <x v="2"/>
  </r>
  <r>
    <n v="34742"/>
    <d v="2016-05-22T00:00:00"/>
    <x v="0"/>
    <n v="4"/>
    <d v="2016-05-26T00:00:00"/>
    <n v="0"/>
    <s v="Standard Class"/>
    <s v="Other"/>
    <n v="9"/>
    <n v="1263"/>
    <n v="3"/>
    <s v="Footwear"/>
    <s v="USCA"/>
    <s v="Newark"/>
    <s v="Delaware"/>
    <n v="19711"/>
    <s v="United States"/>
    <s v="East of USA"/>
    <n v="9"/>
    <x v="0"/>
    <n v="191"/>
    <s v="Nike Men's Free 5.0+ Running Shoe"/>
    <n v="99.989997860000003"/>
    <n v="95.114003926871064"/>
    <n v="2"/>
    <n v="0"/>
    <n v="199.97999572000001"/>
    <n v="199.97999572000001"/>
    <s v="TRANSFER"/>
    <x v="2"/>
  </r>
  <r>
    <n v="39471"/>
    <d v="2016-07-30T00:00:00"/>
    <x v="5"/>
    <n v="4"/>
    <d v="2016-08-04T00:00:00"/>
    <n v="0"/>
    <s v="Standard Class"/>
    <s v="Other"/>
    <n v="9"/>
    <n v="7347"/>
    <n v="3"/>
    <s v="Footwear"/>
    <s v="USCA"/>
    <s v="Los Angeles"/>
    <s v="California"/>
    <n v="90049"/>
    <s v="United States"/>
    <s v="West of USA "/>
    <n v="9"/>
    <x v="0"/>
    <n v="191"/>
    <s v="Nike Men's Free 5.0+ Running Shoe"/>
    <n v="99.989997860000003"/>
    <n v="95.114003926871064"/>
    <n v="2"/>
    <n v="2"/>
    <n v="199.97999572000001"/>
    <n v="197.97999572000001"/>
    <s v="TRANSFER"/>
    <x v="2"/>
  </r>
  <r>
    <n v="38916"/>
    <d v="2016-07-22T00:00:00"/>
    <x v="2"/>
    <n v="4"/>
    <d v="2016-07-28T00:00:00"/>
    <n v="0"/>
    <s v="Standard Class"/>
    <s v="Other"/>
    <n v="9"/>
    <n v="5271"/>
    <n v="3"/>
    <s v="Footwear"/>
    <s v="USCA"/>
    <s v="Los Angeles"/>
    <s v="California"/>
    <n v="90032"/>
    <s v="United States"/>
    <s v="West of USA "/>
    <n v="9"/>
    <x v="0"/>
    <n v="191"/>
    <s v="Nike Men's Free 5.0+ Running Shoe"/>
    <n v="99.989997860000003"/>
    <n v="95.114003926871064"/>
    <n v="2"/>
    <n v="4"/>
    <n v="199.97999572000001"/>
    <n v="195.97999572000001"/>
    <s v="TRANSFER"/>
    <x v="2"/>
  </r>
  <r>
    <n v="33006"/>
    <d v="2016-04-26T00:00:00"/>
    <x v="6"/>
    <n v="4"/>
    <d v="2016-05-02T00:00:00"/>
    <n v="0"/>
    <s v="Standard Class"/>
    <s v="Other"/>
    <n v="9"/>
    <n v="7707"/>
    <n v="3"/>
    <s v="Footwear"/>
    <s v="USCA"/>
    <s v="San Francisco"/>
    <s v="California"/>
    <n v="94122"/>
    <s v="United States"/>
    <s v="West of USA "/>
    <n v="9"/>
    <x v="0"/>
    <n v="191"/>
    <s v="Nike Men's Free 5.0+ Running Shoe"/>
    <n v="99.989997860000003"/>
    <n v="95.114003926871064"/>
    <n v="2"/>
    <n v="4"/>
    <n v="199.97999572000001"/>
    <n v="195.97999572000001"/>
    <s v="TRANSFER"/>
    <x v="2"/>
  </r>
  <r>
    <n v="33961"/>
    <d v="2016-10-05T00:00:00"/>
    <x v="4"/>
    <n v="4"/>
    <d v="2016-10-11T00:00:00"/>
    <n v="0"/>
    <s v="Standard Class"/>
    <s v="Other"/>
    <n v="12"/>
    <n v="12055"/>
    <n v="3"/>
    <s v="Footwear"/>
    <s v="USCA"/>
    <s v="Memphis"/>
    <s v="Tennessee"/>
    <n v="38109"/>
    <s v="United States"/>
    <s v="South of  USA "/>
    <n v="12"/>
    <x v="14"/>
    <n v="249"/>
    <s v="Under Armour Women's Micro G Skulpt Running S"/>
    <n v="54.97000122"/>
    <n v="38.635001181666667"/>
    <n v="2"/>
    <n v="5.5"/>
    <n v="109.94000244"/>
    <n v="104.44000244"/>
    <s v="TRANSFER"/>
    <x v="2"/>
  </r>
  <r>
    <n v="37224"/>
    <d v="2016-06-27T00:00:00"/>
    <x v="3"/>
    <n v="4"/>
    <d v="2016-07-01T00:00:00"/>
    <n v="1"/>
    <s v="Standard Class"/>
    <s v="Other"/>
    <n v="9"/>
    <n v="10365"/>
    <n v="3"/>
    <s v="Footwear"/>
    <s v="USCA"/>
    <s v="Fayetteville"/>
    <s v="Arkansas"/>
    <n v="72701"/>
    <s v="United States"/>
    <s v="South of  USA "/>
    <n v="9"/>
    <x v="0"/>
    <n v="191"/>
    <s v="Nike Men's Free 5.0+ Running Shoe"/>
    <n v="99.989997860000003"/>
    <n v="95.114003926871064"/>
    <n v="2"/>
    <n v="10"/>
    <n v="199.97999572000001"/>
    <n v="189.97999572000001"/>
    <s v="TRANSFER"/>
    <x v="2"/>
  </r>
  <r>
    <n v="40578"/>
    <d v="2016-08-15T00:00:00"/>
    <x v="3"/>
    <n v="4"/>
    <d v="2016-08-19T00:00:00"/>
    <n v="0"/>
    <s v="Standard Class"/>
    <s v="Other"/>
    <n v="9"/>
    <n v="1618"/>
    <n v="3"/>
    <s v="Footwear"/>
    <s v="USCA"/>
    <s v="Richmond"/>
    <s v="Virginia"/>
    <n v="23223"/>
    <s v="United States"/>
    <s v="South of  USA "/>
    <n v="9"/>
    <x v="0"/>
    <n v="191"/>
    <s v="Nike Men's Free 5.0+ Running Shoe"/>
    <n v="99.989997860000003"/>
    <n v="95.114003926871064"/>
    <n v="2"/>
    <n v="24"/>
    <n v="199.97999572000001"/>
    <n v="175.97999572000001"/>
    <s v="TRANSFER"/>
    <x v="2"/>
  </r>
  <r>
    <n v="49076"/>
    <d v="2016-12-17T00:00:00"/>
    <x v="5"/>
    <n v="4"/>
    <d v="2016-12-22T00:00:00"/>
    <n v="0"/>
    <s v="Standard Class"/>
    <s v="Other"/>
    <n v="9"/>
    <n v="11573"/>
    <n v="3"/>
    <s v="Footwear"/>
    <s v="USCA"/>
    <s v="Ottawa"/>
    <s v="Ontario"/>
    <m/>
    <s v="Canada"/>
    <s v="Canada"/>
    <n v="9"/>
    <x v="0"/>
    <n v="191"/>
    <s v="Nike Men's Free 5.0+ Running Shoe"/>
    <n v="99.989997860000003"/>
    <n v="95.114003926871064"/>
    <n v="2"/>
    <n v="26"/>
    <n v="199.97999572000001"/>
    <n v="173.97999572000001"/>
    <s v="TRANSFER"/>
    <x v="2"/>
  </r>
  <r>
    <n v="33961"/>
    <d v="2016-10-05T00:00:00"/>
    <x v="4"/>
    <n v="4"/>
    <d v="2016-10-11T00:00:00"/>
    <n v="0"/>
    <s v="Standard Class"/>
    <s v="Other"/>
    <n v="17"/>
    <n v="12055"/>
    <n v="4"/>
    <s v="Apparel"/>
    <s v="USCA"/>
    <s v="Memphis"/>
    <s v="Tennessee"/>
    <n v="38109"/>
    <s v="United States"/>
    <s v="South of  USA "/>
    <n v="17"/>
    <x v="5"/>
    <n v="365"/>
    <s v="Perfect Fitness Perfect Rip Deck"/>
    <n v="59.990001679999999"/>
    <n v="54.488929209402009"/>
    <n v="2"/>
    <n v="1.2000000479999999"/>
    <n v="119.98000336"/>
    <n v="118.78000331199999"/>
    <s v="TRANSFER"/>
    <x v="2"/>
  </r>
  <r>
    <n v="38531"/>
    <d v="2016-07-16T00:00:00"/>
    <x v="5"/>
    <n v="4"/>
    <d v="2016-07-21T00:00:00"/>
    <n v="0"/>
    <s v="Standard Class"/>
    <s v="Other"/>
    <n v="17"/>
    <n v="1331"/>
    <n v="4"/>
    <s v="Apparel"/>
    <s v="USCA"/>
    <s v="New York City"/>
    <s v="New York"/>
    <n v="10011"/>
    <s v="United States"/>
    <s v="East of USA"/>
    <n v="17"/>
    <x v="5"/>
    <n v="365"/>
    <s v="Perfect Fitness Perfect Rip Deck"/>
    <n v="59.990001679999999"/>
    <n v="54.488929209402009"/>
    <n v="2"/>
    <n v="2.4000000950000002"/>
    <n v="119.98000336"/>
    <n v="117.580003265"/>
    <s v="TRANSFER"/>
    <x v="2"/>
  </r>
  <r>
    <n v="36454"/>
    <d v="2016-06-16T00:00:00"/>
    <x v="1"/>
    <n v="4"/>
    <d v="2016-06-22T00:00:00"/>
    <n v="1"/>
    <s v="Standard Class"/>
    <s v="Other"/>
    <n v="17"/>
    <n v="5097"/>
    <n v="4"/>
    <s v="Apparel"/>
    <s v="USCA"/>
    <s v="Chicago"/>
    <s v="Illinois"/>
    <n v="60653"/>
    <s v="United States"/>
    <s v="US Center "/>
    <n v="17"/>
    <x v="5"/>
    <n v="365"/>
    <s v="Perfect Fitness Perfect Rip Deck"/>
    <n v="59.990001679999999"/>
    <n v="54.488929209402009"/>
    <n v="2"/>
    <n v="2.4000000950000002"/>
    <n v="119.98000336"/>
    <n v="117.580003265"/>
    <s v="TRANSFER"/>
    <x v="2"/>
  </r>
  <r>
    <n v="40712"/>
    <d v="2016-08-17T00:00:00"/>
    <x v="4"/>
    <n v="4"/>
    <d v="2016-08-23T00:00:00"/>
    <n v="0"/>
    <s v="Standard Class"/>
    <s v="Other"/>
    <n v="17"/>
    <n v="7178"/>
    <n v="4"/>
    <s v="Apparel"/>
    <s v="USCA"/>
    <s v="Seattle"/>
    <s v="Washington"/>
    <n v="98115"/>
    <s v="United States"/>
    <s v="West of USA "/>
    <n v="17"/>
    <x v="5"/>
    <n v="365"/>
    <s v="Perfect Fitness Perfect Rip Deck"/>
    <n v="59.990001679999999"/>
    <n v="54.488929209402009"/>
    <n v="2"/>
    <n v="2.4000000950000002"/>
    <n v="119.98000336"/>
    <n v="117.580003265"/>
    <s v="TRANSFER"/>
    <x v="2"/>
  </r>
  <r>
    <n v="33045"/>
    <d v="2016-04-27T00:00:00"/>
    <x v="4"/>
    <n v="4"/>
    <d v="2016-05-03T00:00:00"/>
    <n v="1"/>
    <s v="Standard Class"/>
    <s v="Other"/>
    <n v="17"/>
    <n v="8404"/>
    <n v="4"/>
    <s v="Apparel"/>
    <s v="USCA"/>
    <s v="Houston"/>
    <s v="Texas"/>
    <n v="77095"/>
    <s v="United States"/>
    <s v="US Center "/>
    <n v="17"/>
    <x v="5"/>
    <n v="365"/>
    <s v="Perfect Fitness Perfect Rip Deck"/>
    <n v="59.990001679999999"/>
    <n v="54.488929209402009"/>
    <n v="2"/>
    <n v="6"/>
    <n v="119.98000336"/>
    <n v="113.98000336"/>
    <s v="TRANSFER"/>
    <x v="2"/>
  </r>
  <r>
    <n v="33537"/>
    <d v="2016-04-05T00:00:00"/>
    <x v="6"/>
    <n v="4"/>
    <d v="2016-04-11T00:00:00"/>
    <n v="0"/>
    <s v="Standard Class"/>
    <s v="Other"/>
    <n v="17"/>
    <n v="10518"/>
    <n v="4"/>
    <s v="Apparel"/>
    <s v="USCA"/>
    <s v="Los Angeles"/>
    <s v="California"/>
    <n v="90049"/>
    <s v="United States"/>
    <s v="West of USA "/>
    <n v="17"/>
    <x v="5"/>
    <n v="365"/>
    <s v="Perfect Fitness Perfect Rip Deck"/>
    <n v="59.990001679999999"/>
    <n v="54.488929209402009"/>
    <n v="2"/>
    <n v="6"/>
    <n v="119.98000336"/>
    <n v="113.98000336"/>
    <s v="TRANSFER"/>
    <x v="2"/>
  </r>
  <r>
    <n v="34845"/>
    <d v="2016-05-23T00:00:00"/>
    <x v="3"/>
    <n v="4"/>
    <d v="2016-05-27T00:00:00"/>
    <n v="1"/>
    <s v="Standard Class"/>
    <s v="Other"/>
    <n v="17"/>
    <n v="1342"/>
    <n v="4"/>
    <s v="Apparel"/>
    <s v="USCA"/>
    <s v="Richmond"/>
    <s v="Kentucky"/>
    <n v="40475"/>
    <s v="United States"/>
    <s v="South of  USA "/>
    <n v="17"/>
    <x v="5"/>
    <n v="365"/>
    <s v="Perfect Fitness Perfect Rip Deck"/>
    <n v="59.990001679999999"/>
    <n v="54.488929209402009"/>
    <n v="2"/>
    <n v="14.399999619999999"/>
    <n v="119.98000336"/>
    <n v="105.58000374"/>
    <s v="TRANSFER"/>
    <x v="2"/>
  </r>
  <r>
    <n v="34845"/>
    <d v="2016-05-23T00:00:00"/>
    <x v="3"/>
    <n v="4"/>
    <d v="2016-05-27T00:00:00"/>
    <n v="1"/>
    <s v="Standard Class"/>
    <s v="Other"/>
    <n v="17"/>
    <n v="1342"/>
    <n v="4"/>
    <s v="Apparel"/>
    <s v="USCA"/>
    <s v="Richmond"/>
    <s v="Kentucky"/>
    <n v="40475"/>
    <s v="United States"/>
    <s v="South of  USA "/>
    <n v="17"/>
    <x v="5"/>
    <n v="365"/>
    <s v="Perfect Fitness Perfect Rip Deck"/>
    <n v="59.990001679999999"/>
    <n v="54.488929209402009"/>
    <n v="2"/>
    <n v="15.600000380000001"/>
    <n v="119.98000336"/>
    <n v="104.38000298"/>
    <s v="TRANSFER"/>
    <x v="2"/>
  </r>
  <r>
    <n v="37471"/>
    <d v="2016-06-30T00:00:00"/>
    <x v="1"/>
    <n v="4"/>
    <d v="2016-07-06T00:00:00"/>
    <n v="0"/>
    <s v="Standard Class"/>
    <s v="Other"/>
    <n v="17"/>
    <n v="2511"/>
    <n v="4"/>
    <s v="Apparel"/>
    <s v="USCA"/>
    <s v="Springfield"/>
    <s v="Missouri"/>
    <n v="65807"/>
    <s v="United States"/>
    <s v="US Center "/>
    <n v="17"/>
    <x v="5"/>
    <n v="365"/>
    <s v="Perfect Fitness Perfect Rip Deck"/>
    <n v="59.990001679999999"/>
    <n v="54.488929209402009"/>
    <n v="2"/>
    <n v="15.600000380000001"/>
    <n v="119.98000336"/>
    <n v="104.38000298"/>
    <s v="TRANSFER"/>
    <x v="2"/>
  </r>
  <r>
    <n v="39471"/>
    <d v="2016-07-30T00:00:00"/>
    <x v="5"/>
    <n v="4"/>
    <d v="2016-08-04T00:00:00"/>
    <n v="0"/>
    <s v="Standard Class"/>
    <s v="Other"/>
    <n v="17"/>
    <n v="7347"/>
    <n v="4"/>
    <s v="Apparel"/>
    <s v="USCA"/>
    <s v="Los Angeles"/>
    <s v="California"/>
    <n v="90049"/>
    <s v="United States"/>
    <s v="West of USA "/>
    <n v="17"/>
    <x v="5"/>
    <n v="365"/>
    <s v="Perfect Fitness Perfect Rip Deck"/>
    <n v="59.990001679999999"/>
    <n v="54.488929209402009"/>
    <n v="2"/>
    <n v="21.600000380000001"/>
    <n v="119.98000336"/>
    <n v="98.38000298"/>
    <s v="TRANSFER"/>
    <x v="2"/>
  </r>
  <r>
    <n v="35549"/>
    <d v="2016-02-06T00:00:00"/>
    <x v="5"/>
    <n v="4"/>
    <d v="2016-02-11T00:00:00"/>
    <n v="1"/>
    <s v="Standard Class"/>
    <s v="Other"/>
    <n v="17"/>
    <n v="248"/>
    <n v="4"/>
    <s v="Apparel"/>
    <s v="USCA"/>
    <s v="Lakeland"/>
    <s v="Florida"/>
    <n v="33801"/>
    <s v="United States"/>
    <s v="South of  USA "/>
    <n v="17"/>
    <x v="5"/>
    <n v="365"/>
    <s v="Perfect Fitness Perfect Rip Deck"/>
    <n v="59.990001679999999"/>
    <n v="54.488929209402009"/>
    <n v="2"/>
    <n v="30"/>
    <n v="119.98000336"/>
    <n v="89.980003359999998"/>
    <s v="TRANSFER"/>
    <x v="2"/>
  </r>
  <r>
    <n v="31747"/>
    <d v="2016-08-04T00:00:00"/>
    <x v="1"/>
    <n v="4"/>
    <d v="2016-08-10T00:00:00"/>
    <n v="0"/>
    <s v="Standard Class"/>
    <s v="Other"/>
    <n v="24"/>
    <n v="5917"/>
    <n v="5"/>
    <s v="Golf"/>
    <s v="USCA"/>
    <s v="Auburn"/>
    <s v="New York"/>
    <n v="13021"/>
    <s v="United States"/>
    <s v="East of USA"/>
    <n v="24"/>
    <x v="7"/>
    <n v="502"/>
    <s v="Nike Men's Dri-FIT Victory Golf Polo"/>
    <n v="50"/>
    <n v="43.678035218757444"/>
    <n v="2"/>
    <n v="2"/>
    <n v="100"/>
    <n v="98"/>
    <s v="TRANSFER"/>
    <x v="2"/>
  </r>
  <r>
    <n v="34932"/>
    <d v="2016-05-24T00:00:00"/>
    <x v="6"/>
    <n v="4"/>
    <d v="2016-05-30T00:00:00"/>
    <n v="0"/>
    <s v="Standard Class"/>
    <s v="Other"/>
    <n v="24"/>
    <n v="10983"/>
    <n v="5"/>
    <s v="Golf"/>
    <s v="USCA"/>
    <s v="Springfield"/>
    <s v="Ohio"/>
    <n v="45503"/>
    <s v="United States"/>
    <s v="East of USA"/>
    <n v="24"/>
    <x v="7"/>
    <n v="502"/>
    <s v="Nike Men's Dri-FIT Victory Golf Polo"/>
    <n v="50"/>
    <n v="43.678035218757444"/>
    <n v="2"/>
    <n v="3"/>
    <n v="100"/>
    <n v="97"/>
    <s v="TRANSFER"/>
    <x v="2"/>
  </r>
  <r>
    <n v="38767"/>
    <d v="2016-07-19T00:00:00"/>
    <x v="6"/>
    <n v="4"/>
    <d v="2016-07-25T00:00:00"/>
    <n v="0"/>
    <s v="Standard Class"/>
    <s v="Other"/>
    <n v="24"/>
    <n v="11114"/>
    <n v="5"/>
    <s v="Golf"/>
    <s v="USCA"/>
    <s v="Philadelphia"/>
    <s v="Pennsylvania"/>
    <n v="19143"/>
    <s v="United States"/>
    <s v="East of USA"/>
    <n v="24"/>
    <x v="7"/>
    <n v="502"/>
    <s v="Nike Men's Dri-FIT Victory Golf Polo"/>
    <n v="50"/>
    <n v="43.678035218757444"/>
    <n v="2"/>
    <n v="3"/>
    <n v="100"/>
    <n v="97"/>
    <s v="TRANSFER"/>
    <x v="2"/>
  </r>
  <r>
    <n v="39141"/>
    <d v="2016-07-25T00:00:00"/>
    <x v="3"/>
    <n v="4"/>
    <d v="2016-07-29T00:00:00"/>
    <n v="0"/>
    <s v="Standard Class"/>
    <s v="Other"/>
    <n v="26"/>
    <n v="5902"/>
    <n v="5"/>
    <s v="Golf"/>
    <s v="USCA"/>
    <s v="Pharr"/>
    <s v="Texas"/>
    <n v="78577"/>
    <s v="United States"/>
    <s v="US Center "/>
    <n v="26"/>
    <x v="9"/>
    <n v="567"/>
    <s v="adidas Men's Germany Black Crest Away Tee"/>
    <n v="25"/>
    <n v="17.922466723766668"/>
    <n v="2"/>
    <n v="2"/>
    <n v="50"/>
    <n v="48"/>
    <s v="TRANSFER"/>
    <x v="2"/>
  </r>
  <r>
    <n v="35199"/>
    <d v="2016-05-28T00:00:00"/>
    <x v="5"/>
    <n v="4"/>
    <d v="2016-06-02T00:00:00"/>
    <n v="1"/>
    <s v="Standard Class"/>
    <s v="Other"/>
    <n v="24"/>
    <n v="11930"/>
    <n v="5"/>
    <s v="Golf"/>
    <s v="USCA"/>
    <s v="Los Angeles"/>
    <s v="California"/>
    <n v="90045"/>
    <s v="United States"/>
    <s v="West of USA "/>
    <n v="24"/>
    <x v="7"/>
    <n v="502"/>
    <s v="Nike Men's Dri-FIT Victory Golf Polo"/>
    <n v="50"/>
    <n v="43.678035218757444"/>
    <n v="2"/>
    <n v="4"/>
    <n v="100"/>
    <n v="96"/>
    <s v="TRANSFER"/>
    <x v="2"/>
  </r>
  <r>
    <n v="34672"/>
    <d v="2016-05-21T00:00:00"/>
    <x v="5"/>
    <n v="4"/>
    <d v="2016-05-26T00:00:00"/>
    <n v="0"/>
    <s v="Standard Class"/>
    <s v="Other"/>
    <n v="24"/>
    <n v="1219"/>
    <n v="5"/>
    <s v="Golf"/>
    <s v="USCA"/>
    <s v="Hempstead"/>
    <s v="New York"/>
    <n v="11550"/>
    <s v="United States"/>
    <s v="East of USA"/>
    <n v="24"/>
    <x v="7"/>
    <n v="502"/>
    <s v="Nike Men's Dri-FIT Victory Golf Polo"/>
    <n v="50"/>
    <n v="43.678035218757444"/>
    <n v="2"/>
    <n v="7"/>
    <n v="100"/>
    <n v="93"/>
    <s v="TRANSFER"/>
    <x v="2"/>
  </r>
  <r>
    <n v="37430"/>
    <d v="2016-06-30T00:00:00"/>
    <x v="1"/>
    <n v="4"/>
    <d v="2016-07-06T00:00:00"/>
    <n v="1"/>
    <s v="Standard Class"/>
    <s v="Other"/>
    <n v="29"/>
    <n v="4269"/>
    <n v="5"/>
    <s v="Golf"/>
    <s v="USCA"/>
    <s v="Los Angeles"/>
    <s v="California"/>
    <n v="90045"/>
    <s v="United States"/>
    <s v="West of USA "/>
    <n v="29"/>
    <x v="1"/>
    <n v="642"/>
    <s v="Columbia Men's PFG Anchor Tough T-Shirt"/>
    <n v="30"/>
    <n v="37.315110652333338"/>
    <n v="2"/>
    <n v="4.1999998090000004"/>
    <n v="60"/>
    <n v="55.800000191000002"/>
    <s v="TRANSFER"/>
    <x v="2"/>
  </r>
  <r>
    <n v="34839"/>
    <d v="2016-05-23T00:00:00"/>
    <x v="3"/>
    <n v="4"/>
    <d v="2016-05-27T00:00:00"/>
    <n v="1"/>
    <s v="Standard Class"/>
    <s v="Other"/>
    <n v="24"/>
    <n v="6725"/>
    <n v="5"/>
    <s v="Golf"/>
    <s v="USCA"/>
    <s v="Columbus"/>
    <s v="Ohio"/>
    <n v="43229"/>
    <s v="United States"/>
    <s v="East of USA"/>
    <n v="24"/>
    <x v="7"/>
    <n v="502"/>
    <s v="Nike Men's Dri-FIT Victory Golf Polo"/>
    <n v="50"/>
    <n v="43.678035218757444"/>
    <n v="2"/>
    <n v="10"/>
    <n v="100"/>
    <n v="90"/>
    <s v="TRANSFER"/>
    <x v="2"/>
  </r>
  <r>
    <n v="38296"/>
    <d v="2016-07-13T00:00:00"/>
    <x v="4"/>
    <n v="4"/>
    <d v="2016-07-19T00:00:00"/>
    <n v="0"/>
    <s v="Standard Class"/>
    <s v="Other"/>
    <n v="24"/>
    <n v="5054"/>
    <n v="5"/>
    <s v="Golf"/>
    <s v="USCA"/>
    <s v="Louisville"/>
    <s v="Kentucky"/>
    <n v="40214"/>
    <s v="United States"/>
    <s v="South of  USA "/>
    <n v="24"/>
    <x v="7"/>
    <n v="502"/>
    <s v="Nike Men's Dri-FIT Victory Golf Polo"/>
    <n v="50"/>
    <n v="43.678035218757444"/>
    <n v="2"/>
    <n v="12"/>
    <n v="100"/>
    <n v="88"/>
    <s v="TRANSFER"/>
    <x v="2"/>
  </r>
  <r>
    <n v="35868"/>
    <d v="2016-07-06T00:00:00"/>
    <x v="4"/>
    <n v="4"/>
    <d v="2016-07-12T00:00:00"/>
    <n v="0"/>
    <s v="Standard Class"/>
    <s v="Other"/>
    <n v="24"/>
    <n v="10648"/>
    <n v="5"/>
    <s v="Golf"/>
    <s v="USCA"/>
    <s v="Wichita"/>
    <s v="Kansas"/>
    <n v="67212"/>
    <s v="United States"/>
    <s v="US Center "/>
    <n v="24"/>
    <x v="7"/>
    <n v="502"/>
    <s v="Nike Men's Dri-FIT Victory Golf Polo"/>
    <n v="50"/>
    <n v="43.678035218757444"/>
    <n v="2"/>
    <n v="12"/>
    <n v="100"/>
    <n v="88"/>
    <s v="TRANSFER"/>
    <x v="2"/>
  </r>
  <r>
    <n v="38004"/>
    <d v="2016-08-07T00:00:00"/>
    <x v="0"/>
    <n v="4"/>
    <d v="2016-08-11T00:00:00"/>
    <n v="1"/>
    <s v="Standard Class"/>
    <s v="Other"/>
    <n v="29"/>
    <n v="4986"/>
    <n v="5"/>
    <s v="Golf"/>
    <s v="USCA"/>
    <s v="Baltimore"/>
    <s v="Maryland"/>
    <n v="21215"/>
    <s v="United States"/>
    <s v="East of USA"/>
    <n v="29"/>
    <x v="1"/>
    <n v="627"/>
    <s v="Under Armour Girls' Toddler Spine Surge Runni"/>
    <n v="39.990001679999999"/>
    <n v="34.198098313835338"/>
    <n v="2"/>
    <n v="12"/>
    <n v="79.980003359999998"/>
    <n v="67.980003359999998"/>
    <s v="TRANSFER"/>
    <x v="2"/>
  </r>
  <r>
    <n v="40064"/>
    <d v="2016-07-08T00:00:00"/>
    <x v="2"/>
    <n v="4"/>
    <d v="2016-07-14T00:00:00"/>
    <n v="1"/>
    <s v="Standard Class"/>
    <s v="Other"/>
    <n v="24"/>
    <n v="6708"/>
    <n v="5"/>
    <s v="Golf"/>
    <s v="USCA"/>
    <s v="Fort Worth"/>
    <s v="Texas"/>
    <n v="76106"/>
    <s v="United States"/>
    <s v="US Center "/>
    <n v="24"/>
    <x v="7"/>
    <n v="502"/>
    <s v="Nike Men's Dri-FIT Victory Golf Polo"/>
    <n v="50"/>
    <n v="43.678035218757444"/>
    <n v="2"/>
    <n v="15"/>
    <n v="100"/>
    <n v="85"/>
    <s v="TRANSFER"/>
    <x v="2"/>
  </r>
  <r>
    <n v="45993"/>
    <d v="2016-02-11T00:00:00"/>
    <x v="1"/>
    <n v="4"/>
    <d v="2016-02-17T00:00:00"/>
    <n v="0"/>
    <s v="Standard Class"/>
    <s v="Other"/>
    <n v="24"/>
    <n v="6872"/>
    <n v="5"/>
    <s v="Golf"/>
    <s v="USCA"/>
    <s v="Calgary"/>
    <s v="Alberta"/>
    <m/>
    <s v="Canada"/>
    <s v="Canada"/>
    <n v="24"/>
    <x v="7"/>
    <n v="502"/>
    <s v="Nike Men's Dri-FIT Victory Golf Polo"/>
    <n v="50"/>
    <n v="43.678035218757444"/>
    <n v="2"/>
    <n v="18"/>
    <n v="100"/>
    <n v="82"/>
    <s v="TRANSFER"/>
    <x v="2"/>
  </r>
  <r>
    <n v="32184"/>
    <d v="2016-04-14T00:00:00"/>
    <x v="1"/>
    <n v="4"/>
    <d v="2016-04-20T00:00:00"/>
    <n v="1"/>
    <s v="Standard Class"/>
    <s v="Other"/>
    <n v="29"/>
    <n v="11170"/>
    <n v="5"/>
    <s v="Golf"/>
    <s v="USCA"/>
    <s v="Columbia"/>
    <s v="Maryland"/>
    <n v="21044"/>
    <s v="United States"/>
    <s v="East of USA"/>
    <n v="29"/>
    <x v="1"/>
    <n v="627"/>
    <s v="Under Armour Girls' Toddler Spine Surge Runni"/>
    <n v="39.990001679999999"/>
    <n v="34.198098313835338"/>
    <n v="2"/>
    <n v="14.399999619999999"/>
    <n v="79.980003359999998"/>
    <n v="65.580003739999995"/>
    <s v="TRANSFER"/>
    <x v="2"/>
  </r>
  <r>
    <n v="38423"/>
    <d v="2016-07-14T00:00:00"/>
    <x v="1"/>
    <n v="4"/>
    <d v="2016-07-20T00:00:00"/>
    <n v="0"/>
    <s v="Standard Class"/>
    <s v="Other"/>
    <n v="29"/>
    <n v="289"/>
    <n v="5"/>
    <s v="Golf"/>
    <s v="USCA"/>
    <s v="Atlanta"/>
    <s v="Georgia"/>
    <n v="30318"/>
    <s v="United States"/>
    <s v="South of  USA "/>
    <n v="29"/>
    <x v="1"/>
    <n v="627"/>
    <s v="Under Armour Girls' Toddler Spine Surge Runni"/>
    <n v="39.990001679999999"/>
    <n v="34.198098313835338"/>
    <n v="2"/>
    <n v="20"/>
    <n v="79.980003359999998"/>
    <n v="59.980003359999998"/>
    <s v="TRANSFER"/>
    <x v="2"/>
  </r>
  <r>
    <n v="39455"/>
    <d v="2016-07-29T00:00:00"/>
    <x v="2"/>
    <n v="4"/>
    <d v="2016-08-04T00:00:00"/>
    <n v="1"/>
    <s v="Standard Class"/>
    <s v="Other"/>
    <n v="37"/>
    <n v="4707"/>
    <n v="6"/>
    <s v="Outdoors"/>
    <s v="USCA"/>
    <s v="Odessa"/>
    <s v="Texas"/>
    <n v="79762"/>
    <s v="United States"/>
    <s v="US Center "/>
    <n v="37"/>
    <x v="3"/>
    <n v="818"/>
    <s v="Titleist Pro V1x Golf Balls"/>
    <n v="47.990001679999999"/>
    <n v="51.274287170714288"/>
    <n v="2"/>
    <n v="3.8399999139999998"/>
    <n v="95.980003359999998"/>
    <n v="92.140003445999994"/>
    <s v="TRANSFER"/>
    <x v="2"/>
  </r>
  <r>
    <n v="38920"/>
    <d v="2016-07-22T00:00:00"/>
    <x v="2"/>
    <n v="4"/>
    <d v="2016-07-28T00:00:00"/>
    <n v="1"/>
    <s v="Standard Class"/>
    <s v="Other"/>
    <n v="37"/>
    <n v="3085"/>
    <n v="6"/>
    <s v="Outdoors"/>
    <s v="USCA"/>
    <s v="Newark"/>
    <s v="Delaware"/>
    <n v="19711"/>
    <s v="United States"/>
    <s v="East of USA"/>
    <n v="37"/>
    <x v="3"/>
    <n v="822"/>
    <s v="Titleist Pro V1x High Numbers Golf Balls"/>
    <n v="47.990001679999999"/>
    <n v="41.802334851666664"/>
    <n v="2"/>
    <n v="4.8000001909999996"/>
    <n v="95.980003359999998"/>
    <n v="91.180003169000003"/>
    <s v="TRANSFER"/>
    <x v="2"/>
  </r>
  <r>
    <n v="38129"/>
    <d v="2016-10-07T00:00:00"/>
    <x v="2"/>
    <n v="4"/>
    <d v="2016-10-13T00:00:00"/>
    <n v="1"/>
    <s v="Standard Class"/>
    <s v="Other"/>
    <n v="40"/>
    <n v="2319"/>
    <n v="6"/>
    <s v="Outdoors"/>
    <s v="USCA"/>
    <s v="Chicago"/>
    <s v="Illinois"/>
    <n v="60610"/>
    <s v="United States"/>
    <s v="US Center "/>
    <n v="40"/>
    <x v="8"/>
    <n v="897"/>
    <s v="Team Golf New England Patriots Putter Grip"/>
    <n v="24.989999770000001"/>
    <n v="31.600000078500003"/>
    <n v="2"/>
    <n v="2.75"/>
    <n v="49.979999540000001"/>
    <n v="47.229999540000001"/>
    <s v="TRANSFER"/>
    <x v="2"/>
  </r>
  <r>
    <n v="31476"/>
    <d v="2016-04-04T00:00:00"/>
    <x v="3"/>
    <n v="4"/>
    <d v="2016-04-08T00:00:00"/>
    <n v="0"/>
    <s v="Standard Class"/>
    <s v="Other"/>
    <n v="13"/>
    <n v="3302"/>
    <n v="3"/>
    <s v="Footwear"/>
    <s v="USCA"/>
    <s v="New York City"/>
    <s v="New York"/>
    <n v="10009"/>
    <s v="United States"/>
    <s v="East of USA"/>
    <n v="13"/>
    <x v="3"/>
    <n v="278"/>
    <s v="Under Armour Men's Compression EV SL Slide"/>
    <n v="44.990001679999999"/>
    <n v="31.547668386333335"/>
    <n v="2"/>
    <n v="4.5"/>
    <n v="89.980003359999998"/>
    <n v="85.480003359999998"/>
    <s v="TRANSFER"/>
    <x v="2"/>
  </r>
  <r>
    <n v="33744"/>
    <d v="2016-07-05T00:00:00"/>
    <x v="6"/>
    <n v="4"/>
    <d v="2016-07-11T00:00:00"/>
    <n v="1"/>
    <s v="Standard Class"/>
    <s v="Other"/>
    <n v="9"/>
    <n v="3815"/>
    <n v="3"/>
    <s v="Footwear"/>
    <s v="USCA"/>
    <s v="Philadelphia"/>
    <s v="Pennsylvania"/>
    <n v="19143"/>
    <s v="United States"/>
    <s v="East of USA"/>
    <n v="9"/>
    <x v="0"/>
    <n v="172"/>
    <s v="Nike Women's Tempo Shorts"/>
    <n v="30"/>
    <n v="34.094166694333332"/>
    <n v="2"/>
    <n v="4.1999998090000004"/>
    <n v="60"/>
    <n v="55.800000191000002"/>
    <s v="TRANSFER"/>
    <x v="2"/>
  </r>
  <r>
    <n v="38866"/>
    <d v="2016-07-21T00:00:00"/>
    <x v="1"/>
    <n v="4"/>
    <d v="2016-07-27T00:00:00"/>
    <n v="0"/>
    <s v="Standard Class"/>
    <s v="Other"/>
    <n v="9"/>
    <n v="10226"/>
    <n v="3"/>
    <s v="Footwear"/>
    <s v="USCA"/>
    <s v="Los Angeles"/>
    <s v="California"/>
    <n v="90045"/>
    <s v="United States"/>
    <s v="West of USA "/>
    <n v="9"/>
    <x v="0"/>
    <n v="191"/>
    <s v="Nike Men's Free 5.0+ Running Shoe"/>
    <n v="99.989997860000003"/>
    <n v="95.114003926871064"/>
    <n v="2"/>
    <n v="14"/>
    <n v="199.97999572000001"/>
    <n v="185.97999572000001"/>
    <s v="TRANSFER"/>
    <x v="2"/>
  </r>
  <r>
    <n v="36757"/>
    <d v="2016-06-20T00:00:00"/>
    <x v="3"/>
    <n v="4"/>
    <d v="2016-06-24T00:00:00"/>
    <n v="0"/>
    <s v="Standard Class"/>
    <s v="Other"/>
    <n v="11"/>
    <n v="2456"/>
    <n v="3"/>
    <s v="Footwear"/>
    <s v="USCA"/>
    <s v="Asheville"/>
    <s v="North Carolina"/>
    <n v="28806"/>
    <s v="United States"/>
    <s v="South of  USA "/>
    <n v="11"/>
    <x v="16"/>
    <n v="235"/>
    <s v="Under Armour Hustle Storm Medium Duffle Bag"/>
    <n v="34.990001679999999"/>
    <n v="25.521801568600001"/>
    <n v="2"/>
    <n v="7"/>
    <n v="69.980003359999998"/>
    <n v="62.980003359999998"/>
    <s v="TRANSFER"/>
    <x v="2"/>
  </r>
  <r>
    <n v="32695"/>
    <d v="2016-04-22T00:00:00"/>
    <x v="2"/>
    <n v="4"/>
    <d v="2016-04-28T00:00:00"/>
    <n v="1"/>
    <s v="Standard Class"/>
    <s v="Other"/>
    <n v="9"/>
    <n v="4477"/>
    <n v="3"/>
    <s v="Footwear"/>
    <s v="USCA"/>
    <s v="New York City"/>
    <s v="New York"/>
    <n v="10035"/>
    <s v="United States"/>
    <s v="East of USA"/>
    <n v="9"/>
    <x v="0"/>
    <n v="191"/>
    <s v="Nike Men's Free 5.0+ Running Shoe"/>
    <n v="99.989997860000003"/>
    <n v="95.114003926871064"/>
    <n v="2"/>
    <n v="30"/>
    <n v="199.97999572000001"/>
    <n v="169.97999572000001"/>
    <s v="TRANSFER"/>
    <x v="2"/>
  </r>
  <r>
    <n v="36352"/>
    <d v="2016-06-14T00:00:00"/>
    <x v="6"/>
    <n v="4"/>
    <d v="2016-06-20T00:00:00"/>
    <n v="0"/>
    <s v="Standard Class"/>
    <s v="Other"/>
    <n v="13"/>
    <n v="4427"/>
    <n v="3"/>
    <s v="Footwear"/>
    <s v="USCA"/>
    <s v="Dallas"/>
    <s v="Texas"/>
    <n v="75217"/>
    <s v="United States"/>
    <s v="US Center "/>
    <n v="13"/>
    <x v="3"/>
    <n v="282"/>
    <s v="Under Armour Women's Ignite PIP VI Slide"/>
    <n v="31.989999770000001"/>
    <n v="27.763856872771434"/>
    <n v="2"/>
    <n v="9.6000003809999992"/>
    <n v="63.979999540000001"/>
    <n v="54.379999159"/>
    <s v="TRANSFER"/>
    <x v="2"/>
  </r>
  <r>
    <n v="36093"/>
    <d v="2016-10-06T00:00:00"/>
    <x v="1"/>
    <n v="4"/>
    <d v="2016-10-12T00:00:00"/>
    <n v="0"/>
    <s v="Standard Class"/>
    <s v="Other"/>
    <n v="9"/>
    <n v="3628"/>
    <n v="3"/>
    <s v="Footwear"/>
    <s v="USCA"/>
    <s v="Jacksonville"/>
    <s v="Florida"/>
    <n v="32216"/>
    <s v="United States"/>
    <s v="South of  USA "/>
    <n v="9"/>
    <x v="0"/>
    <n v="191"/>
    <s v="Nike Men's Free 5.0+ Running Shoe"/>
    <n v="99.989997860000003"/>
    <n v="95.114003926871064"/>
    <n v="2"/>
    <n v="50"/>
    <n v="199.97999572000001"/>
    <n v="149.97999572000001"/>
    <s v="TRANSFER"/>
    <x v="2"/>
  </r>
  <r>
    <n v="39307"/>
    <d v="2016-07-27T00:00:00"/>
    <x v="4"/>
    <n v="4"/>
    <d v="2016-08-02T00:00:00"/>
    <n v="0"/>
    <s v="Standard Class"/>
    <s v="Other"/>
    <n v="17"/>
    <n v="3029"/>
    <n v="4"/>
    <s v="Apparel"/>
    <s v="USCA"/>
    <s v="Philadelphia"/>
    <s v="Pennsylvania"/>
    <n v="19134"/>
    <s v="United States"/>
    <s v="East of USA"/>
    <n v="17"/>
    <x v="5"/>
    <n v="365"/>
    <s v="Perfect Fitness Perfect Rip Deck"/>
    <n v="59.990001679999999"/>
    <n v="54.488929209402009"/>
    <n v="2"/>
    <n v="10.80000019"/>
    <n v="119.98000336"/>
    <n v="109.18000316999999"/>
    <s v="TRANSFER"/>
    <x v="2"/>
  </r>
  <r>
    <n v="35120"/>
    <d v="2016-05-27T00:00:00"/>
    <x v="2"/>
    <n v="4"/>
    <d v="2016-06-02T00:00:00"/>
    <n v="1"/>
    <s v="Standard Class"/>
    <s v="Other"/>
    <n v="17"/>
    <n v="11791"/>
    <n v="4"/>
    <s v="Apparel"/>
    <s v="USCA"/>
    <s v="New York City"/>
    <s v="New York"/>
    <n v="10011"/>
    <s v="United States"/>
    <s v="East of USA"/>
    <n v="17"/>
    <x v="5"/>
    <n v="365"/>
    <s v="Perfect Fitness Perfect Rip Deck"/>
    <n v="59.990001679999999"/>
    <n v="54.488929209402009"/>
    <n v="2"/>
    <n v="10.80000019"/>
    <n v="119.98000336"/>
    <n v="109.18000316999999"/>
    <s v="TRANSFER"/>
    <x v="2"/>
  </r>
  <r>
    <n v="31794"/>
    <d v="2016-09-04T00:00:00"/>
    <x v="0"/>
    <n v="4"/>
    <d v="2016-09-08T00:00:00"/>
    <n v="1"/>
    <s v="Standard Class"/>
    <s v="Other"/>
    <n v="17"/>
    <n v="5935"/>
    <n v="4"/>
    <s v="Apparel"/>
    <s v="USCA"/>
    <s v="Costa Mesa"/>
    <s v="California"/>
    <n v="92627"/>
    <s v="United States"/>
    <s v="West of USA "/>
    <n v="17"/>
    <x v="5"/>
    <n v="365"/>
    <s v="Perfect Fitness Perfect Rip Deck"/>
    <n v="59.990001679999999"/>
    <n v="54.488929209402009"/>
    <n v="2"/>
    <n v="12"/>
    <n v="119.98000336"/>
    <n v="107.98000336"/>
    <s v="TRANSFER"/>
    <x v="2"/>
  </r>
  <r>
    <n v="45882"/>
    <d v="2016-10-31T00:00:00"/>
    <x v="3"/>
    <n v="4"/>
    <d v="2016-11-04T00:00:00"/>
    <n v="0"/>
    <s v="Standard Class"/>
    <s v="Other"/>
    <n v="17"/>
    <n v="12381"/>
    <n v="4"/>
    <s v="Apparel"/>
    <s v="USCA"/>
    <s v="Saanich"/>
    <s v="British Columbia"/>
    <m/>
    <s v="Canada"/>
    <s v="Canada"/>
    <n v="17"/>
    <x v="5"/>
    <n v="365"/>
    <s v="Perfect Fitness Perfect Rip Deck"/>
    <n v="59.990001679999999"/>
    <n v="54.488929209402009"/>
    <n v="2"/>
    <n v="14.399999619999999"/>
    <n v="119.98000336"/>
    <n v="105.58000374"/>
    <s v="TRANSFER"/>
    <x v="2"/>
  </r>
  <r>
    <n v="36996"/>
    <d v="2016-06-24T00:00:00"/>
    <x v="2"/>
    <n v="4"/>
    <d v="2016-06-30T00:00:00"/>
    <n v="0"/>
    <s v="Standard Class"/>
    <s v="Other"/>
    <n v="17"/>
    <n v="6227"/>
    <n v="4"/>
    <s v="Apparel"/>
    <s v="USCA"/>
    <s v="San Francisco"/>
    <s v="California"/>
    <n v="94109"/>
    <s v="United States"/>
    <s v="West of USA "/>
    <n v="17"/>
    <x v="5"/>
    <n v="365"/>
    <s v="Perfect Fitness Perfect Rip Deck"/>
    <n v="59.990001679999999"/>
    <n v="54.488929209402009"/>
    <n v="2"/>
    <n v="18"/>
    <n v="119.98000336"/>
    <n v="101.98000336"/>
    <s v="TRANSFER"/>
    <x v="2"/>
  </r>
  <r>
    <n v="36297"/>
    <d v="2016-06-13T00:00:00"/>
    <x v="3"/>
    <n v="4"/>
    <d v="2016-06-17T00:00:00"/>
    <n v="0"/>
    <s v="Standard Class"/>
    <s v="Other"/>
    <n v="17"/>
    <n v="1899"/>
    <n v="4"/>
    <s v="Apparel"/>
    <s v="USCA"/>
    <s v="Los Angeles"/>
    <s v="California"/>
    <n v="90004"/>
    <s v="United States"/>
    <s v="West of USA "/>
    <n v="17"/>
    <x v="5"/>
    <n v="365"/>
    <s v="Perfect Fitness Perfect Rip Deck"/>
    <n v="59.990001679999999"/>
    <n v="54.488929209402009"/>
    <n v="2"/>
    <n v="20.399999619999999"/>
    <n v="119.98000336"/>
    <n v="99.580003739999995"/>
    <s v="TRANSFER"/>
    <x v="2"/>
  </r>
  <r>
    <n v="31691"/>
    <d v="2016-07-04T00:00:00"/>
    <x v="3"/>
    <n v="4"/>
    <d v="2016-07-08T00:00:00"/>
    <n v="0"/>
    <s v="Standard Class"/>
    <s v="Other"/>
    <n v="17"/>
    <n v="11337"/>
    <n v="4"/>
    <s v="Apparel"/>
    <s v="USCA"/>
    <s v="Las Vegas"/>
    <s v="Nevada"/>
    <n v="89115"/>
    <s v="United States"/>
    <s v="West of USA "/>
    <n v="17"/>
    <x v="5"/>
    <n v="365"/>
    <s v="Perfect Fitness Perfect Rip Deck"/>
    <n v="59.990001679999999"/>
    <n v="54.488929209402009"/>
    <n v="2"/>
    <n v="21.600000380000001"/>
    <n v="119.98000336"/>
    <n v="98.38000298"/>
    <s v="TRANSFER"/>
    <x v="2"/>
  </r>
  <r>
    <n v="39206"/>
    <d v="2016-07-26T00:00:00"/>
    <x v="6"/>
    <n v="4"/>
    <d v="2016-08-01T00:00:00"/>
    <n v="0"/>
    <s v="Standard Class"/>
    <s v="Other"/>
    <n v="17"/>
    <n v="5941"/>
    <n v="4"/>
    <s v="Apparel"/>
    <s v="USCA"/>
    <s v="Morgan Hill"/>
    <s v="California"/>
    <n v="95037"/>
    <s v="United States"/>
    <s v="West of USA "/>
    <n v="17"/>
    <x v="5"/>
    <n v="365"/>
    <s v="Perfect Fitness Perfect Rip Deck"/>
    <n v="59.990001679999999"/>
    <n v="54.488929209402009"/>
    <n v="2"/>
    <n v="21.600000380000001"/>
    <n v="119.98000336"/>
    <n v="98.38000298"/>
    <s v="TRANSFER"/>
    <x v="2"/>
  </r>
  <r>
    <n v="33883"/>
    <d v="2016-09-05T00:00:00"/>
    <x v="3"/>
    <n v="4"/>
    <d v="2016-09-09T00:00:00"/>
    <n v="0"/>
    <s v="Standard Class"/>
    <s v="Other"/>
    <n v="24"/>
    <n v="8556"/>
    <n v="5"/>
    <s v="Golf"/>
    <s v="USCA"/>
    <s v="New York City"/>
    <s v="New York"/>
    <n v="10024"/>
    <s v="United States"/>
    <s v="East of USA"/>
    <n v="24"/>
    <x v="7"/>
    <n v="502"/>
    <s v="Nike Men's Dri-FIT Victory Golf Polo"/>
    <n v="50"/>
    <n v="43.678035218757444"/>
    <n v="2"/>
    <n v="1"/>
    <n v="100"/>
    <n v="99"/>
    <s v="TRANSFER"/>
    <x v="2"/>
  </r>
  <r>
    <n v="31580"/>
    <d v="2016-05-04T00:00:00"/>
    <x v="4"/>
    <n v="4"/>
    <d v="2016-05-10T00:00:00"/>
    <n v="1"/>
    <s v="Standard Class"/>
    <s v="Other"/>
    <n v="29"/>
    <n v="2871"/>
    <n v="5"/>
    <s v="Golf"/>
    <s v="USCA"/>
    <s v="Portland"/>
    <s v="Oregon"/>
    <n v="97206"/>
    <s v="United States"/>
    <s v="West of USA "/>
    <n v="29"/>
    <x v="1"/>
    <n v="627"/>
    <s v="Under Armour Girls' Toddler Spine Surge Runni"/>
    <n v="39.990001679999999"/>
    <n v="34.198098313835338"/>
    <n v="2"/>
    <n v="3.2000000480000002"/>
    <n v="79.980003359999998"/>
    <n v="76.780003311999991"/>
    <s v="TRANSFER"/>
    <x v="2"/>
  </r>
  <r>
    <n v="35577"/>
    <d v="2016-03-06T00:00:00"/>
    <x v="0"/>
    <n v="4"/>
    <d v="2016-03-10T00:00:00"/>
    <n v="0"/>
    <s v="Standard Class"/>
    <s v="Other"/>
    <n v="29"/>
    <n v="11586"/>
    <n v="5"/>
    <s v="Golf"/>
    <s v="USCA"/>
    <s v="New York City"/>
    <s v="New York"/>
    <n v="10011"/>
    <s v="United States"/>
    <s v="East of USA"/>
    <n v="29"/>
    <x v="1"/>
    <n v="627"/>
    <s v="Under Armour Girls' Toddler Spine Surge Runni"/>
    <n v="39.990001679999999"/>
    <n v="34.198098313835338"/>
    <n v="2"/>
    <n v="4"/>
    <n v="79.980003359999998"/>
    <n v="75.980003359999998"/>
    <s v="TRANSFER"/>
    <x v="2"/>
  </r>
  <r>
    <n v="32529"/>
    <d v="2016-04-19T00:00:00"/>
    <x v="6"/>
    <n v="4"/>
    <d v="2016-04-25T00:00:00"/>
    <n v="1"/>
    <s v="Standard Class"/>
    <s v="Other"/>
    <n v="29"/>
    <n v="4070"/>
    <n v="5"/>
    <s v="Golf"/>
    <s v="USCA"/>
    <s v="Buffalo"/>
    <s v="New York"/>
    <n v="14215"/>
    <s v="United States"/>
    <s v="East of USA"/>
    <n v="29"/>
    <x v="1"/>
    <n v="627"/>
    <s v="Under Armour Girls' Toddler Spine Surge Runni"/>
    <n v="39.990001679999999"/>
    <n v="34.198098313835338"/>
    <n v="2"/>
    <n v="4"/>
    <n v="79.980003359999998"/>
    <n v="75.980003359999998"/>
    <s v="TRANSFER"/>
    <x v="2"/>
  </r>
  <r>
    <n v="39328"/>
    <d v="2016-07-28T00:00:00"/>
    <x v="1"/>
    <n v="4"/>
    <d v="2016-08-03T00:00:00"/>
    <n v="0"/>
    <s v="Standard Class"/>
    <s v="Other"/>
    <n v="24"/>
    <n v="6376"/>
    <n v="5"/>
    <s v="Golf"/>
    <s v="USCA"/>
    <s v="Amarillo"/>
    <s v="Texas"/>
    <n v="79109"/>
    <s v="United States"/>
    <s v="US Center "/>
    <n v="24"/>
    <x v="7"/>
    <n v="502"/>
    <s v="Nike Men's Dri-FIT Victory Golf Polo"/>
    <n v="50"/>
    <n v="43.678035218757444"/>
    <n v="2"/>
    <n v="7"/>
    <n v="100"/>
    <n v="93"/>
    <s v="TRANSFER"/>
    <x v="2"/>
  </r>
  <r>
    <n v="37111"/>
    <d v="2016-06-25T00:00:00"/>
    <x v="5"/>
    <n v="4"/>
    <d v="2016-06-30T00:00:00"/>
    <n v="0"/>
    <s v="Standard Class"/>
    <s v="Other"/>
    <n v="26"/>
    <n v="10591"/>
    <n v="5"/>
    <s v="Golf"/>
    <s v="USCA"/>
    <s v="Tampa"/>
    <s v="Florida"/>
    <n v="33614"/>
    <s v="United States"/>
    <s v="South of  USA "/>
    <n v="26"/>
    <x v="9"/>
    <n v="565"/>
    <s v="adidas Youth Germany Black/Red Away Match Soc"/>
    <n v="70"/>
    <n v="62.759999940857142"/>
    <n v="2"/>
    <n v="12.600000380000001"/>
    <n v="140"/>
    <n v="127.39999962"/>
    <s v="TRANSFER"/>
    <x v="2"/>
  </r>
  <r>
    <n v="39814"/>
    <d v="2016-04-08T00:00:00"/>
    <x v="2"/>
    <n v="4"/>
    <d v="2016-04-14T00:00:00"/>
    <n v="1"/>
    <s v="Standard Class"/>
    <s v="Other"/>
    <n v="24"/>
    <n v="242"/>
    <n v="5"/>
    <s v="Golf"/>
    <s v="USCA"/>
    <s v="Frisco"/>
    <s v="Texas"/>
    <n v="75034"/>
    <s v="United States"/>
    <s v="US Center "/>
    <n v="24"/>
    <x v="7"/>
    <n v="502"/>
    <s v="Nike Men's Dri-FIT Victory Golf Polo"/>
    <n v="50"/>
    <n v="43.678035218757444"/>
    <n v="2"/>
    <n v="9"/>
    <n v="100"/>
    <n v="91"/>
    <s v="TRANSFER"/>
    <x v="2"/>
  </r>
  <r>
    <n v="34834"/>
    <d v="2016-05-23T00:00:00"/>
    <x v="3"/>
    <n v="4"/>
    <d v="2016-05-27T00:00:00"/>
    <n v="1"/>
    <s v="Standard Class"/>
    <s v="Other"/>
    <n v="24"/>
    <n v="7268"/>
    <n v="5"/>
    <s v="Golf"/>
    <s v="USCA"/>
    <s v="Henderson"/>
    <s v="Kentucky"/>
    <n v="42420"/>
    <s v="United States"/>
    <s v="South of  USA "/>
    <n v="24"/>
    <x v="7"/>
    <n v="502"/>
    <s v="Nike Men's Dri-FIT Victory Golf Polo"/>
    <n v="50"/>
    <n v="43.678035218757444"/>
    <n v="2"/>
    <n v="12"/>
    <n v="100"/>
    <n v="88"/>
    <s v="TRANSFER"/>
    <x v="2"/>
  </r>
  <r>
    <n v="39224"/>
    <d v="2016-07-26T00:00:00"/>
    <x v="6"/>
    <n v="4"/>
    <d v="2016-08-01T00:00:00"/>
    <n v="1"/>
    <s v="Standard Class"/>
    <s v="Other"/>
    <n v="24"/>
    <n v="3598"/>
    <n v="5"/>
    <s v="Golf"/>
    <s v="USCA"/>
    <s v="New York City"/>
    <s v="New York"/>
    <n v="10035"/>
    <s v="United States"/>
    <s v="East of USA"/>
    <n v="24"/>
    <x v="7"/>
    <n v="502"/>
    <s v="Nike Men's Dri-FIT Victory Golf Polo"/>
    <n v="50"/>
    <n v="43.678035218757444"/>
    <n v="2"/>
    <n v="15"/>
    <n v="100"/>
    <n v="85"/>
    <s v="TRANSFER"/>
    <x v="2"/>
  </r>
  <r>
    <n v="39166"/>
    <d v="2016-07-25T00:00:00"/>
    <x v="3"/>
    <n v="4"/>
    <d v="2016-07-29T00:00:00"/>
    <n v="0"/>
    <s v="Standard Class"/>
    <s v="Other"/>
    <n v="29"/>
    <n v="1958"/>
    <n v="5"/>
    <s v="Golf"/>
    <s v="USCA"/>
    <s v="Jacksonville"/>
    <s v="North Carolina"/>
    <n v="28540"/>
    <s v="United States"/>
    <s v="South of  USA "/>
    <n v="29"/>
    <x v="1"/>
    <n v="627"/>
    <s v="Under Armour Girls' Toddler Spine Surge Runni"/>
    <n v="39.990001679999999"/>
    <n v="34.198098313835338"/>
    <n v="2"/>
    <n v="12"/>
    <n v="79.980003359999998"/>
    <n v="67.980003359999998"/>
    <s v="TRANSFER"/>
    <x v="2"/>
  </r>
  <r>
    <n v="32151"/>
    <d v="2016-04-14T00:00:00"/>
    <x v="1"/>
    <n v="4"/>
    <d v="2016-04-20T00:00:00"/>
    <n v="0"/>
    <s v="Standard Class"/>
    <s v="Other"/>
    <n v="24"/>
    <n v="9307"/>
    <n v="5"/>
    <s v="Golf"/>
    <s v="USCA"/>
    <s v="New York City"/>
    <s v="New York"/>
    <n v="10035"/>
    <s v="United States"/>
    <s v="East of USA"/>
    <n v="24"/>
    <x v="7"/>
    <n v="502"/>
    <s v="Nike Men's Dri-FIT Victory Golf Polo"/>
    <n v="50"/>
    <n v="43.678035218757444"/>
    <n v="2"/>
    <n v="17"/>
    <n v="100"/>
    <n v="83"/>
    <s v="TRANSFER"/>
    <x v="2"/>
  </r>
  <r>
    <n v="35595"/>
    <d v="2016-03-06T00:00:00"/>
    <x v="0"/>
    <n v="4"/>
    <d v="2016-03-10T00:00:00"/>
    <n v="1"/>
    <s v="Standard Class"/>
    <s v="Other"/>
    <n v="24"/>
    <n v="3995"/>
    <n v="5"/>
    <s v="Golf"/>
    <s v="USCA"/>
    <s v="Tallahassee"/>
    <s v="Florida"/>
    <n v="32303"/>
    <s v="United States"/>
    <s v="South of  USA "/>
    <n v="24"/>
    <x v="7"/>
    <n v="502"/>
    <s v="Nike Men's Dri-FIT Victory Golf Polo"/>
    <n v="50"/>
    <n v="43.678035218757444"/>
    <n v="2"/>
    <n v="17"/>
    <n v="100"/>
    <n v="83"/>
    <s v="TRANSFER"/>
    <x v="2"/>
  </r>
  <r>
    <n v="36034"/>
    <d v="2016-09-06T00:00:00"/>
    <x v="6"/>
    <n v="4"/>
    <d v="2016-09-12T00:00:00"/>
    <n v="1"/>
    <s v="Standard Class"/>
    <s v="Other"/>
    <n v="24"/>
    <n v="3485"/>
    <n v="5"/>
    <s v="Golf"/>
    <s v="USCA"/>
    <s v="Lewiston"/>
    <s v="Maine"/>
    <n v="4240"/>
    <s v="United States"/>
    <s v="East of USA"/>
    <n v="24"/>
    <x v="7"/>
    <n v="502"/>
    <s v="Nike Men's Dri-FIT Victory Golf Polo"/>
    <n v="50"/>
    <n v="43.678035218757444"/>
    <n v="2"/>
    <n v="18"/>
    <n v="100"/>
    <n v="82"/>
    <s v="TRANSFER"/>
    <x v="2"/>
  </r>
  <r>
    <n v="35296"/>
    <d v="2016-05-30T00:00:00"/>
    <x v="3"/>
    <n v="4"/>
    <d v="2016-06-03T00:00:00"/>
    <n v="0"/>
    <s v="Standard Class"/>
    <s v="Other"/>
    <n v="24"/>
    <n v="5732"/>
    <n v="5"/>
    <s v="Golf"/>
    <s v="USCA"/>
    <s v="Port Saint Lucie"/>
    <s v="Florida"/>
    <n v="34952"/>
    <s v="United States"/>
    <s v="South of  USA "/>
    <n v="24"/>
    <x v="7"/>
    <n v="502"/>
    <s v="Nike Men's Dri-FIT Victory Golf Polo"/>
    <n v="50"/>
    <n v="43.678035218757444"/>
    <n v="2"/>
    <n v="18"/>
    <n v="100"/>
    <n v="82"/>
    <s v="TRANSFER"/>
    <x v="2"/>
  </r>
  <r>
    <n v="39317"/>
    <d v="2016-07-27T00:00:00"/>
    <x v="4"/>
    <n v="4"/>
    <d v="2016-08-02T00:00:00"/>
    <n v="0"/>
    <s v="Standard Class"/>
    <s v="Other"/>
    <n v="40"/>
    <n v="8100"/>
    <n v="6"/>
    <s v="Outdoors"/>
    <s v="USCA"/>
    <s v="Saint Louis"/>
    <s v="Missouri"/>
    <n v="63116"/>
    <s v="United States"/>
    <s v="US Center "/>
    <n v="40"/>
    <x v="8"/>
    <n v="905"/>
    <s v="Team Golf Texas Longhorns Putter Grip"/>
    <n v="24.989999770000001"/>
    <n v="20.52742837007143"/>
    <n v="2"/>
    <n v="1"/>
    <n v="49.979999540000001"/>
    <n v="48.979999540000001"/>
    <s v="TRANSFER"/>
    <x v="2"/>
  </r>
  <r>
    <n v="32574"/>
    <d v="2016-04-20T00:00:00"/>
    <x v="4"/>
    <n v="4"/>
    <d v="2016-04-26T00:00:00"/>
    <n v="0"/>
    <s v="Standard Class"/>
    <s v="Other"/>
    <n v="17"/>
    <n v="1475"/>
    <n v="4"/>
    <s v="Apparel"/>
    <s v="USCA"/>
    <s v="Houston"/>
    <s v="Texas"/>
    <n v="77070"/>
    <s v="United States"/>
    <s v="US Center "/>
    <n v="17"/>
    <x v="5"/>
    <n v="365"/>
    <s v="Perfect Fitness Perfect Rip Deck"/>
    <n v="59.990001679999999"/>
    <n v="54.488929209402009"/>
    <n v="2"/>
    <n v="0"/>
    <n v="119.98000336"/>
    <n v="119.98000336"/>
    <s v="TRANSFER"/>
    <x v="2"/>
  </r>
  <r>
    <n v="36222"/>
    <d v="2016-12-06T00:00:00"/>
    <x v="6"/>
    <n v="4"/>
    <d v="2016-12-12T00:00:00"/>
    <n v="0"/>
    <s v="Standard Class"/>
    <s v="Other"/>
    <n v="17"/>
    <n v="552"/>
    <n v="4"/>
    <s v="Apparel"/>
    <s v="USCA"/>
    <s v="Lawrence"/>
    <s v="Massachusetts"/>
    <n v="1841"/>
    <s v="United States"/>
    <s v="East of USA"/>
    <n v="17"/>
    <x v="5"/>
    <n v="365"/>
    <s v="Perfect Fitness Perfect Rip Deck"/>
    <n v="59.990001679999999"/>
    <n v="54.488929209402009"/>
    <n v="2"/>
    <n v="2.4000000950000002"/>
    <n v="119.98000336"/>
    <n v="117.580003265"/>
    <s v="TRANSFER"/>
    <x v="2"/>
  </r>
  <r>
    <n v="48860"/>
    <d v="2016-12-14T00:00:00"/>
    <x v="4"/>
    <n v="4"/>
    <d v="2016-12-20T00:00:00"/>
    <n v="0"/>
    <s v="Standard Class"/>
    <s v="Other"/>
    <n v="17"/>
    <n v="7113"/>
    <n v="4"/>
    <s v="Apparel"/>
    <s v="USCA"/>
    <s v="Saskatoon"/>
    <s v="Saskatchewan"/>
    <m/>
    <s v="Canada"/>
    <s v="Canada"/>
    <n v="17"/>
    <x v="5"/>
    <n v="365"/>
    <s v="Perfect Fitness Perfect Rip Deck"/>
    <n v="59.990001679999999"/>
    <n v="54.488929209402009"/>
    <n v="2"/>
    <n v="19.200000760000002"/>
    <n v="119.98000336"/>
    <n v="100.78000259999999"/>
    <s v="TRANSFER"/>
    <x v="2"/>
  </r>
  <r>
    <n v="33121"/>
    <d v="2016-04-28T00:00:00"/>
    <x v="1"/>
    <n v="4"/>
    <d v="2016-05-04T00:00:00"/>
    <n v="0"/>
    <s v="Standard Class"/>
    <s v="Other"/>
    <n v="17"/>
    <n v="10667"/>
    <n v="4"/>
    <s v="Apparel"/>
    <s v="USCA"/>
    <s v="Redmond"/>
    <s v="Oregon"/>
    <n v="97756"/>
    <s v="United States"/>
    <s v="West of USA "/>
    <n v="17"/>
    <x v="5"/>
    <n v="365"/>
    <s v="Perfect Fitness Perfect Rip Deck"/>
    <n v="59.990001679999999"/>
    <n v="54.488929209402009"/>
    <n v="2"/>
    <n v="30"/>
    <n v="119.98000336"/>
    <n v="89.980003359999998"/>
    <s v="TRANSFER"/>
    <x v="2"/>
  </r>
  <r>
    <n v="40412"/>
    <d v="2016-12-08T00:00:00"/>
    <x v="1"/>
    <n v="4"/>
    <d v="2016-12-14T00:00:00"/>
    <n v="0"/>
    <s v="Standard Class"/>
    <s v="Other"/>
    <n v="29"/>
    <n v="10643"/>
    <n v="5"/>
    <s v="Golf"/>
    <s v="USCA"/>
    <s v="Philadelphia"/>
    <s v="Pennsylvania"/>
    <n v="19140"/>
    <s v="United States"/>
    <s v="East of USA"/>
    <n v="29"/>
    <x v="1"/>
    <n v="627"/>
    <s v="Under Armour Girls' Toddler Spine Surge Runni"/>
    <n v="39.990001679999999"/>
    <n v="34.198098313835338"/>
    <n v="2"/>
    <n v="1.6000000240000001"/>
    <n v="79.980003359999998"/>
    <n v="78.380003336000001"/>
    <s v="TRANSFER"/>
    <x v="2"/>
  </r>
  <r>
    <n v="34814"/>
    <d v="2016-05-23T00:00:00"/>
    <x v="3"/>
    <n v="4"/>
    <d v="2016-05-27T00:00:00"/>
    <n v="0"/>
    <s v="Standard Class"/>
    <s v="Other"/>
    <n v="29"/>
    <n v="2571"/>
    <n v="5"/>
    <s v="Golf"/>
    <s v="USCA"/>
    <s v="Fayetteville"/>
    <s v="North Carolina"/>
    <n v="28314"/>
    <s v="United States"/>
    <s v="South of  USA "/>
    <n v="29"/>
    <x v="1"/>
    <n v="627"/>
    <s v="Under Armour Girls' Toddler Spine Surge Runni"/>
    <n v="39.990001679999999"/>
    <n v="34.198098313835338"/>
    <n v="2"/>
    <n v="7.1999998090000004"/>
    <n v="79.980003359999998"/>
    <n v="72.780003550999993"/>
    <s v="TRANSFER"/>
    <x v="2"/>
  </r>
  <r>
    <n v="40412"/>
    <d v="2016-12-08T00:00:00"/>
    <x v="1"/>
    <n v="4"/>
    <d v="2016-12-14T00:00:00"/>
    <n v="0"/>
    <s v="Standard Class"/>
    <s v="Other"/>
    <n v="24"/>
    <n v="10643"/>
    <n v="5"/>
    <s v="Golf"/>
    <s v="USCA"/>
    <s v="Philadelphia"/>
    <s v="Pennsylvania"/>
    <n v="19140"/>
    <s v="United States"/>
    <s v="East of USA"/>
    <n v="24"/>
    <x v="7"/>
    <n v="502"/>
    <s v="Nike Men's Dri-FIT Victory Golf Polo"/>
    <n v="50"/>
    <n v="43.678035218757444"/>
    <n v="2"/>
    <n v="10"/>
    <n v="100"/>
    <n v="90"/>
    <s v="TRANSFER"/>
    <x v="2"/>
  </r>
  <r>
    <n v="36685"/>
    <d v="2016-06-19T00:00:00"/>
    <x v="0"/>
    <n v="4"/>
    <d v="2016-06-23T00:00:00"/>
    <n v="0"/>
    <s v="Standard Class"/>
    <s v="Other"/>
    <n v="40"/>
    <n v="8650"/>
    <n v="6"/>
    <s v="Outdoors"/>
    <s v="USCA"/>
    <s v="Los Angeles"/>
    <s v="California"/>
    <n v="90045"/>
    <s v="United States"/>
    <s v="West of USA "/>
    <n v="40"/>
    <x v="8"/>
    <n v="905"/>
    <s v="Team Golf Texas Longhorns Putter Grip"/>
    <n v="24.989999770000001"/>
    <n v="20.52742837007143"/>
    <n v="2"/>
    <n v="0.5"/>
    <n v="49.979999540000001"/>
    <n v="49.479999540000001"/>
    <s v="TRANSFER"/>
    <x v="2"/>
  </r>
  <r>
    <n v="35823"/>
    <d v="2016-06-06T00:00:00"/>
    <x v="3"/>
    <n v="4"/>
    <d v="2016-06-10T00:00:00"/>
    <n v="0"/>
    <s v="Standard Class"/>
    <s v="Other"/>
    <n v="41"/>
    <n v="5674"/>
    <n v="6"/>
    <s v="Outdoors"/>
    <s v="USCA"/>
    <s v="Rome"/>
    <s v="New York"/>
    <n v="13440"/>
    <s v="United States"/>
    <s v="East of USA"/>
    <n v="41"/>
    <x v="2"/>
    <n v="926"/>
    <s v="Glove It Imperial Golf Towel"/>
    <n v="15.989999770000001"/>
    <n v="12.230249713200003"/>
    <n v="2"/>
    <n v="1.7599999900000001"/>
    <n v="31.979999540000001"/>
    <n v="30.219999550000001"/>
    <s v="TRANSFER"/>
    <x v="2"/>
  </r>
  <r>
    <n v="40412"/>
    <d v="2016-12-08T00:00:00"/>
    <x v="1"/>
    <n v="4"/>
    <d v="2016-12-14T00:00:00"/>
    <n v="0"/>
    <s v="Standard Class"/>
    <s v="Other"/>
    <n v="36"/>
    <n v="10643"/>
    <n v="6"/>
    <s v="Outdoors"/>
    <s v="USCA"/>
    <s v="Philadelphia"/>
    <s v="Pennsylvania"/>
    <n v="19140"/>
    <s v="United States"/>
    <s v="East of USA"/>
    <n v="36"/>
    <x v="12"/>
    <n v="810"/>
    <s v="Glove It Women's Mod Oval Golf Glove"/>
    <n v="19.989999770000001"/>
    <n v="13.40499973"/>
    <n v="2"/>
    <n v="2.7999999519999998"/>
    <n v="39.979999540000001"/>
    <n v="37.179999588000001"/>
    <s v="TRANSFER"/>
    <x v="2"/>
  </r>
  <r>
    <n v="44910"/>
    <d v="2016-10-17T00:00:00"/>
    <x v="3"/>
    <n v="1"/>
    <d v="2016-10-18T00:00:00"/>
    <n v="1"/>
    <s v="First Class"/>
    <s v="Other"/>
    <n v="7"/>
    <n v="210"/>
    <n v="2"/>
    <s v="Fitness"/>
    <s v="USCA"/>
    <s v="Toronto"/>
    <s v="Ontario"/>
    <m/>
    <s v="Canada"/>
    <s v="Canada"/>
    <n v="7"/>
    <x v="13"/>
    <n v="135"/>
    <s v="Nike Dri-FIT Crew Sock 6 Pack"/>
    <n v="22"/>
    <n v="19.656208341820829"/>
    <n v="2"/>
    <n v="0"/>
    <n v="44"/>
    <n v="44"/>
    <s v="DEBIT"/>
    <x v="2"/>
  </r>
  <r>
    <n v="40991"/>
    <d v="2016-08-21T00:00:00"/>
    <x v="0"/>
    <n v="4"/>
    <d v="2016-08-25T00:00:00"/>
    <n v="0"/>
    <s v="Standard Class"/>
    <s v="Other"/>
    <n v="7"/>
    <n v="1153"/>
    <n v="2"/>
    <s v="Fitness"/>
    <s v="USCA"/>
    <s v="San Francisco"/>
    <s v="California"/>
    <n v="94110"/>
    <s v="United States"/>
    <s v="West of USA "/>
    <n v="7"/>
    <x v="13"/>
    <n v="135"/>
    <s v="Nike Dri-FIT Crew Sock 6 Pack"/>
    <n v="22"/>
    <n v="19.656208341820829"/>
    <n v="1"/>
    <n v="0.87999999500000003"/>
    <n v="22"/>
    <n v="21.120000005000001"/>
    <s v="DEBIT"/>
    <x v="2"/>
  </r>
  <r>
    <n v="40894"/>
    <d v="2016-08-19T00:00:00"/>
    <x v="2"/>
    <n v="4"/>
    <d v="2016-08-25T00:00:00"/>
    <n v="1"/>
    <s v="Standard Class"/>
    <s v="Other"/>
    <n v="7"/>
    <n v="10499"/>
    <n v="2"/>
    <s v="Fitness"/>
    <s v="USCA"/>
    <s v="San Jose"/>
    <s v="California"/>
    <n v="95123"/>
    <s v="United States"/>
    <s v="West of USA "/>
    <n v="7"/>
    <x v="13"/>
    <n v="135"/>
    <s v="Nike Dri-FIT Crew Sock 6 Pack"/>
    <n v="22"/>
    <n v="19.656208341820829"/>
    <n v="2"/>
    <n v="1.7599999900000001"/>
    <n v="44"/>
    <n v="42.240000010000003"/>
    <s v="CASH"/>
    <x v="1"/>
  </r>
  <r>
    <n v="40774"/>
    <d v="2016-08-18T00:00:00"/>
    <x v="1"/>
    <n v="4"/>
    <d v="2016-08-24T00:00:00"/>
    <n v="1"/>
    <s v="Standard Class"/>
    <s v="Other"/>
    <n v="7"/>
    <n v="7687"/>
    <n v="2"/>
    <s v="Fitness"/>
    <s v="USCA"/>
    <s v="Chicago"/>
    <s v="Illinois"/>
    <n v="60653"/>
    <s v="United States"/>
    <s v="US Center "/>
    <n v="7"/>
    <x v="13"/>
    <n v="135"/>
    <s v="Nike Dri-FIT Crew Sock 6 Pack"/>
    <n v="22"/>
    <n v="19.656208341820829"/>
    <n v="1"/>
    <n v="1.1000000240000001"/>
    <n v="22"/>
    <n v="20.899999976"/>
    <s v="TRANSFER"/>
    <x v="2"/>
  </r>
  <r>
    <n v="40278"/>
    <d v="2016-10-08T00:00:00"/>
    <x v="5"/>
    <n v="4"/>
    <d v="2016-10-13T00:00:00"/>
    <n v="0"/>
    <s v="Standard Class"/>
    <s v="Other"/>
    <n v="7"/>
    <n v="7576"/>
    <n v="2"/>
    <s v="Fitness"/>
    <s v="USCA"/>
    <s v="Chicago"/>
    <s v="Illinois"/>
    <n v="60623"/>
    <s v="United States"/>
    <s v="US Center "/>
    <n v="7"/>
    <x v="13"/>
    <n v="135"/>
    <s v="Nike Dri-FIT Crew Sock 6 Pack"/>
    <n v="22"/>
    <n v="19.656208341820829"/>
    <n v="1"/>
    <n v="1.210000038"/>
    <n v="22"/>
    <n v="20.789999962"/>
    <s v="DEBIT"/>
    <x v="2"/>
  </r>
  <r>
    <n v="40153"/>
    <d v="2016-09-08T00:00:00"/>
    <x v="1"/>
    <n v="4"/>
    <d v="2016-09-14T00:00:00"/>
    <n v="0"/>
    <s v="Standard Class"/>
    <s v="Other"/>
    <n v="7"/>
    <n v="11187"/>
    <n v="2"/>
    <s v="Fitness"/>
    <s v="USCA"/>
    <s v="Sacramento"/>
    <s v="California"/>
    <n v="95823"/>
    <s v="United States"/>
    <s v="West of USA "/>
    <n v="7"/>
    <x v="13"/>
    <n v="135"/>
    <s v="Nike Dri-FIT Crew Sock 6 Pack"/>
    <n v="22"/>
    <n v="19.656208341820829"/>
    <n v="3"/>
    <n v="3.2999999519999998"/>
    <n v="66"/>
    <n v="62.700000048"/>
    <s v="DEBIT"/>
    <x v="2"/>
  </r>
  <r>
    <n v="40035"/>
    <d v="2016-07-08T00:00:00"/>
    <x v="2"/>
    <n v="4"/>
    <d v="2016-07-14T00:00:00"/>
    <n v="1"/>
    <s v="Standard Class"/>
    <s v="Other"/>
    <n v="7"/>
    <n v="9742"/>
    <n v="2"/>
    <s v="Fitness"/>
    <s v="USCA"/>
    <s v="Philadelphia"/>
    <s v="Pennsylvania"/>
    <n v="19140"/>
    <s v="United States"/>
    <s v="East of USA"/>
    <n v="7"/>
    <x v="13"/>
    <n v="135"/>
    <s v="Nike Dri-FIT Crew Sock 6 Pack"/>
    <n v="22"/>
    <n v="19.656208341820829"/>
    <n v="3"/>
    <n v="3.630000114"/>
    <n v="66"/>
    <n v="62.369999886000002"/>
    <s v="CASH"/>
    <x v="1"/>
  </r>
  <r>
    <n v="39991"/>
    <d v="2016-06-08T00:00:00"/>
    <x v="4"/>
    <n v="4"/>
    <d v="2016-06-14T00:00:00"/>
    <n v="0"/>
    <s v="Standard Class"/>
    <s v="Other"/>
    <n v="7"/>
    <n v="3915"/>
    <n v="2"/>
    <s v="Fitness"/>
    <s v="USCA"/>
    <s v="Grand Rapids"/>
    <s v="Michigan"/>
    <n v="49505"/>
    <s v="United States"/>
    <s v="US Center "/>
    <n v="7"/>
    <x v="13"/>
    <n v="135"/>
    <s v="Nike Dri-FIT Crew Sock 6 Pack"/>
    <n v="22"/>
    <n v="19.656208341820829"/>
    <n v="4"/>
    <n v="17.600000380000001"/>
    <n v="88"/>
    <n v="70.399999620000003"/>
    <s v="TRANSFER"/>
    <x v="2"/>
  </r>
  <r>
    <n v="39767"/>
    <d v="2016-03-08T00:00:00"/>
    <x v="6"/>
    <n v="4"/>
    <d v="2016-03-14T00:00:00"/>
    <n v="0"/>
    <s v="Standard Class"/>
    <s v="Other"/>
    <n v="7"/>
    <n v="4316"/>
    <n v="2"/>
    <s v="Fitness"/>
    <s v="USCA"/>
    <s v="Clarksville"/>
    <s v="Tennessee"/>
    <n v="37042"/>
    <s v="United States"/>
    <s v="South of  USA "/>
    <n v="7"/>
    <x v="13"/>
    <n v="135"/>
    <s v="Nike Dri-FIT Crew Sock 6 Pack"/>
    <n v="22"/>
    <n v="19.656208341820829"/>
    <n v="1"/>
    <n v="1.539999962"/>
    <n v="22"/>
    <n v="20.460000038"/>
    <s v="TRANSFER"/>
    <x v="2"/>
  </r>
  <r>
    <n v="39765"/>
    <d v="2016-03-08T00:00:00"/>
    <x v="6"/>
    <n v="1"/>
    <d v="2016-03-09T00:00:00"/>
    <n v="1"/>
    <s v="First Class"/>
    <s v="Other"/>
    <n v="7"/>
    <n v="10582"/>
    <n v="2"/>
    <s v="Fitness"/>
    <s v="USCA"/>
    <s v="Noblesville"/>
    <s v="Indiana"/>
    <n v="46060"/>
    <s v="United States"/>
    <s v="US Center "/>
    <n v="7"/>
    <x v="13"/>
    <n v="135"/>
    <s v="Nike Dri-FIT Crew Sock 6 Pack"/>
    <n v="22"/>
    <n v="19.656208341820829"/>
    <n v="4"/>
    <n v="22"/>
    <n v="88"/>
    <n v="66"/>
    <s v="TRANSFER"/>
    <x v="2"/>
  </r>
  <r>
    <n v="39718"/>
    <d v="2016-02-08T00:00:00"/>
    <x v="3"/>
    <n v="0"/>
    <d v="2016-02-08T00:00:00"/>
    <n v="1"/>
    <s v="Same Day"/>
    <s v="Other"/>
    <n v="7"/>
    <n v="10893"/>
    <n v="2"/>
    <s v="Fitness"/>
    <s v="USCA"/>
    <s v="Lakewood"/>
    <s v="New Jersey"/>
    <n v="8701"/>
    <s v="United States"/>
    <s v="East of USA"/>
    <n v="7"/>
    <x v="13"/>
    <n v="135"/>
    <s v="Nike Dri-FIT Crew Sock 6 Pack"/>
    <n v="22"/>
    <n v="19.656208341820829"/>
    <n v="3"/>
    <n v="4.6199998860000004"/>
    <n v="66"/>
    <n v="61.380000113999998"/>
    <s v="DEBIT"/>
    <x v="2"/>
  </r>
  <r>
    <n v="39606"/>
    <d v="2016-01-08T00:00:00"/>
    <x v="2"/>
    <n v="4"/>
    <d v="2016-01-14T00:00:00"/>
    <n v="0"/>
    <s v="Standard Class"/>
    <s v="Other"/>
    <n v="7"/>
    <n v="8744"/>
    <n v="2"/>
    <s v="Fitness"/>
    <s v="USCA"/>
    <s v="Houston"/>
    <s v="Texas"/>
    <n v="77036"/>
    <s v="United States"/>
    <s v="US Center "/>
    <n v="7"/>
    <x v="13"/>
    <n v="135"/>
    <s v="Nike Dri-FIT Crew Sock 6 Pack"/>
    <n v="22"/>
    <n v="19.656208341820829"/>
    <n v="3"/>
    <n v="5.9400000569999998"/>
    <n v="66"/>
    <n v="60.059999943000001"/>
    <s v="CASH"/>
    <x v="1"/>
  </r>
  <r>
    <n v="39562"/>
    <d v="2016-07-31T00:00:00"/>
    <x v="0"/>
    <n v="1"/>
    <d v="2016-08-01T00:00:00"/>
    <n v="1"/>
    <s v="First Class"/>
    <s v="Other"/>
    <n v="7"/>
    <n v="8807"/>
    <n v="2"/>
    <s v="Fitness"/>
    <s v="USCA"/>
    <s v="New York City"/>
    <s v="New York"/>
    <n v="10035"/>
    <s v="United States"/>
    <s v="East of USA"/>
    <n v="7"/>
    <x v="13"/>
    <n v="135"/>
    <s v="Nike Dri-FIT Crew Sock 6 Pack"/>
    <n v="22"/>
    <n v="19.656208341820829"/>
    <n v="2"/>
    <n v="2.2000000480000002"/>
    <n v="44"/>
    <n v="41.799999952"/>
    <s v="TRANSFER"/>
    <x v="2"/>
  </r>
  <r>
    <n v="39540"/>
    <d v="2016-07-31T00:00:00"/>
    <x v="0"/>
    <n v="2"/>
    <d v="2016-08-02T00:00:00"/>
    <n v="0"/>
    <s v="Second Class"/>
    <s v="Other"/>
    <n v="7"/>
    <n v="11616"/>
    <n v="2"/>
    <s v="Fitness"/>
    <s v="USCA"/>
    <s v="San Francisco"/>
    <s v="California"/>
    <n v="94122"/>
    <s v="United States"/>
    <s v="West of USA "/>
    <n v="7"/>
    <x v="13"/>
    <n v="135"/>
    <s v="Nike Dri-FIT Crew Sock 6 Pack"/>
    <n v="22"/>
    <n v="19.656208341820829"/>
    <n v="3"/>
    <n v="6.5999999049999998"/>
    <n v="66"/>
    <n v="59.400000095000003"/>
    <s v="TRANSFER"/>
    <x v="2"/>
  </r>
  <r>
    <n v="39465"/>
    <d v="2016-07-30T00:00:00"/>
    <x v="5"/>
    <n v="1"/>
    <d v="2016-08-01T00:00:00"/>
    <n v="1"/>
    <s v="First Class"/>
    <s v="Other"/>
    <n v="7"/>
    <n v="711"/>
    <n v="2"/>
    <s v="Fitness"/>
    <s v="USCA"/>
    <s v="Seattle"/>
    <s v="Washington"/>
    <n v="98105"/>
    <s v="United States"/>
    <s v="West of USA "/>
    <n v="7"/>
    <x v="13"/>
    <n v="135"/>
    <s v="Nike Dri-FIT Crew Sock 6 Pack"/>
    <n v="22"/>
    <n v="19.656208341820829"/>
    <n v="3"/>
    <n v="7.920000076"/>
    <n v="66"/>
    <n v="58.079999923999999"/>
    <s v="CASH"/>
    <x v="1"/>
  </r>
  <r>
    <n v="39191"/>
    <d v="2016-07-26T00:00:00"/>
    <x v="6"/>
    <n v="4"/>
    <d v="2016-08-01T00:00:00"/>
    <n v="0"/>
    <s v="Standard Class"/>
    <s v="Other"/>
    <n v="7"/>
    <n v="6499"/>
    <n v="2"/>
    <s v="Fitness"/>
    <s v="USCA"/>
    <s v="Wheeling"/>
    <s v="West Virginia"/>
    <n v="26003"/>
    <s v="United States"/>
    <s v="East of USA"/>
    <n v="7"/>
    <x v="13"/>
    <n v="135"/>
    <s v="Nike Dri-FIT Crew Sock 6 Pack"/>
    <n v="22"/>
    <n v="19.656208341820829"/>
    <n v="5"/>
    <n v="19.799999239999998"/>
    <n v="110"/>
    <n v="90.200000759999995"/>
    <s v="CASH"/>
    <x v="1"/>
  </r>
  <r>
    <n v="39006"/>
    <d v="2016-07-23T00:00:00"/>
    <x v="5"/>
    <n v="0"/>
    <d v="2016-07-23T00:00:00"/>
    <n v="0"/>
    <s v="Same Day"/>
    <s v="Same Day - On Time"/>
    <n v="7"/>
    <n v="8572"/>
    <n v="2"/>
    <s v="Fitness"/>
    <s v="USCA"/>
    <s v="Philadelphia"/>
    <s v="Pennsylvania"/>
    <n v="19120"/>
    <s v="United States"/>
    <s v="East of USA"/>
    <n v="7"/>
    <x v="13"/>
    <n v="135"/>
    <s v="Nike Dri-FIT Crew Sock 6 Pack"/>
    <n v="22"/>
    <n v="19.656208341820829"/>
    <n v="1"/>
    <n v="1.980000019"/>
    <n v="22"/>
    <n v="20.019999981000002"/>
    <s v="TRANSFER"/>
    <x v="2"/>
  </r>
  <r>
    <n v="38776"/>
    <d v="2016-07-20T00:00:00"/>
    <x v="4"/>
    <n v="4"/>
    <d v="2016-07-26T00:00:00"/>
    <n v="0"/>
    <s v="Standard Class"/>
    <s v="Other"/>
    <n v="7"/>
    <n v="7994"/>
    <n v="2"/>
    <s v="Fitness"/>
    <s v="USCA"/>
    <s v="Henderson"/>
    <s v="Kentucky"/>
    <n v="42420"/>
    <s v="United States"/>
    <s v="South of  USA "/>
    <n v="7"/>
    <x v="13"/>
    <n v="135"/>
    <s v="Nike Dri-FIT Crew Sock 6 Pack"/>
    <n v="22"/>
    <n v="19.656208341820829"/>
    <n v="2"/>
    <n v="2.420000076"/>
    <n v="44"/>
    <n v="41.579999923999999"/>
    <s v="CASH"/>
    <x v="1"/>
  </r>
  <r>
    <n v="38466"/>
    <d v="2016-07-15T00:00:00"/>
    <x v="2"/>
    <n v="2"/>
    <d v="2016-07-19T00:00:00"/>
    <n v="0"/>
    <s v="Second Class"/>
    <s v="Other"/>
    <n v="7"/>
    <n v="8478"/>
    <n v="2"/>
    <s v="Fitness"/>
    <s v="USCA"/>
    <s v="San Francisco"/>
    <s v="California"/>
    <n v="94122"/>
    <s v="United States"/>
    <s v="West of USA "/>
    <n v="7"/>
    <x v="13"/>
    <n v="135"/>
    <s v="Nike Dri-FIT Crew Sock 6 Pack"/>
    <n v="22"/>
    <n v="19.656208341820829"/>
    <n v="5"/>
    <n v="22"/>
    <n v="110"/>
    <n v="88"/>
    <s v="DEBIT"/>
    <x v="2"/>
  </r>
  <r>
    <n v="38383"/>
    <d v="2016-07-14T00:00:00"/>
    <x v="1"/>
    <n v="4"/>
    <d v="2016-07-20T00:00:00"/>
    <n v="0"/>
    <s v="Standard Class"/>
    <s v="Other"/>
    <n v="7"/>
    <n v="5845"/>
    <n v="2"/>
    <s v="Fitness"/>
    <s v="USCA"/>
    <s v="Chester"/>
    <s v="Pennsylvania"/>
    <n v="19013"/>
    <s v="United States"/>
    <s v="East of USA"/>
    <n v="7"/>
    <x v="13"/>
    <n v="135"/>
    <s v="Nike Dri-FIT Crew Sock 6 Pack"/>
    <n v="22"/>
    <n v="19.656208341820829"/>
    <n v="1"/>
    <n v="2.2000000480000002"/>
    <n v="22"/>
    <n v="19.799999952"/>
    <s v="DEBIT"/>
    <x v="2"/>
  </r>
  <r>
    <n v="38303"/>
    <d v="2016-07-13T00:00:00"/>
    <x v="4"/>
    <n v="4"/>
    <d v="2016-07-19T00:00:00"/>
    <n v="0"/>
    <s v="Standard Class"/>
    <s v="Other"/>
    <n v="7"/>
    <n v="9807"/>
    <n v="2"/>
    <s v="Fitness"/>
    <s v="USCA"/>
    <s v="Chicago"/>
    <s v="Illinois"/>
    <n v="60623"/>
    <s v="United States"/>
    <s v="US Center "/>
    <n v="7"/>
    <x v="13"/>
    <n v="135"/>
    <s v="Nike Dri-FIT Crew Sock 6 Pack"/>
    <n v="22"/>
    <n v="19.656208341820829"/>
    <n v="1"/>
    <n v="2.6400001049999999"/>
    <n v="22"/>
    <n v="19.359999895000001"/>
    <s v="TRANSFER"/>
    <x v="2"/>
  </r>
  <r>
    <n v="38256"/>
    <d v="2016-12-07T00:00:00"/>
    <x v="4"/>
    <n v="4"/>
    <d v="2016-12-13T00:00:00"/>
    <n v="0"/>
    <s v="Standard Class"/>
    <s v="Other"/>
    <n v="7"/>
    <n v="11757"/>
    <n v="2"/>
    <s v="Fitness"/>
    <s v="USCA"/>
    <s v="San Francisco"/>
    <s v="California"/>
    <n v="94110"/>
    <s v="United States"/>
    <s v="West of USA "/>
    <n v="7"/>
    <x v="13"/>
    <n v="135"/>
    <s v="Nike Dri-FIT Crew Sock 6 Pack"/>
    <n v="22"/>
    <n v="19.656208341820829"/>
    <n v="2"/>
    <n v="3.079999924"/>
    <n v="44"/>
    <n v="40.920000076000001"/>
    <s v="CASH"/>
    <x v="1"/>
  </r>
  <r>
    <n v="38023"/>
    <d v="2016-09-07T00:00:00"/>
    <x v="4"/>
    <n v="4"/>
    <d v="2016-09-13T00:00:00"/>
    <n v="0"/>
    <s v="Standard Class"/>
    <s v="Other"/>
    <n v="7"/>
    <n v="5785"/>
    <n v="2"/>
    <s v="Fitness"/>
    <s v="USCA"/>
    <s v="Seattle"/>
    <s v="Washington"/>
    <n v="98103"/>
    <s v="United States"/>
    <s v="West of USA "/>
    <n v="7"/>
    <x v="13"/>
    <n v="135"/>
    <s v="Nike Dri-FIT Crew Sock 6 Pack"/>
    <n v="22"/>
    <n v="19.656208341820829"/>
    <n v="2"/>
    <n v="3.960000038"/>
    <n v="44"/>
    <n v="40.039999962000003"/>
    <s v="TRANSFER"/>
    <x v="2"/>
  </r>
  <r>
    <n v="37702"/>
    <d v="2016-04-07T00:00:00"/>
    <x v="1"/>
    <n v="1"/>
    <d v="2016-04-08T00:00:00"/>
    <n v="1"/>
    <s v="First Class"/>
    <s v="Other"/>
    <n v="7"/>
    <n v="9129"/>
    <n v="2"/>
    <s v="Fitness"/>
    <s v="USCA"/>
    <s v="Spokane"/>
    <s v="Washington"/>
    <n v="99207"/>
    <s v="United States"/>
    <s v="West of USA "/>
    <n v="7"/>
    <x v="13"/>
    <n v="135"/>
    <s v="Nike Dri-FIT Crew Sock 6 Pack"/>
    <n v="22"/>
    <n v="19.656208341820829"/>
    <n v="1"/>
    <n v="2.8599998950000001"/>
    <n v="22"/>
    <n v="19.140000104999999"/>
    <s v="TRANSFER"/>
    <x v="2"/>
  </r>
  <r>
    <n v="37565"/>
    <d v="2016-02-07T00:00:00"/>
    <x v="0"/>
    <n v="4"/>
    <d v="2016-02-11T00:00:00"/>
    <n v="1"/>
    <s v="Standard Class"/>
    <s v="Other"/>
    <n v="7"/>
    <n v="9326"/>
    <n v="2"/>
    <s v="Fitness"/>
    <s v="USCA"/>
    <s v="Cambridge"/>
    <s v="Massachusetts"/>
    <n v="2138"/>
    <s v="United States"/>
    <s v="East of USA"/>
    <n v="7"/>
    <x v="13"/>
    <n v="135"/>
    <s v="Nike Dri-FIT Crew Sock 6 Pack"/>
    <n v="22"/>
    <n v="19.656208341820829"/>
    <n v="3"/>
    <n v="8.5799999239999991"/>
    <n v="66"/>
    <n v="57.420000076000001"/>
    <s v="CASH"/>
    <x v="1"/>
  </r>
  <r>
    <n v="37186"/>
    <d v="2016-06-26T00:00:00"/>
    <x v="0"/>
    <n v="4"/>
    <d v="2016-06-30T00:00:00"/>
    <n v="0"/>
    <s v="Standard Class"/>
    <s v="Other"/>
    <n v="7"/>
    <n v="2641"/>
    <n v="2"/>
    <s v="Fitness"/>
    <s v="USCA"/>
    <s v="Baltimore"/>
    <s v="Maryland"/>
    <n v="21215"/>
    <s v="United States"/>
    <s v="East of USA"/>
    <n v="7"/>
    <x v="13"/>
    <n v="135"/>
    <s v="Nike Dri-FIT Crew Sock 6 Pack"/>
    <n v="22"/>
    <n v="19.656208341820829"/>
    <n v="1"/>
    <n v="3.2999999519999998"/>
    <n v="22"/>
    <n v="18.700000048"/>
    <s v="DEBIT"/>
    <x v="2"/>
  </r>
  <r>
    <n v="37159"/>
    <d v="2016-06-26T00:00:00"/>
    <x v="0"/>
    <n v="4"/>
    <d v="2016-06-30T00:00:00"/>
    <n v="1"/>
    <s v="Standard Class"/>
    <s v="Other"/>
    <n v="7"/>
    <n v="10245"/>
    <n v="2"/>
    <s v="Fitness"/>
    <s v="USCA"/>
    <s v="Little Rock"/>
    <s v="Arkansas"/>
    <n v="72209"/>
    <s v="United States"/>
    <s v="South of  USA "/>
    <n v="7"/>
    <x v="13"/>
    <n v="135"/>
    <s v="Nike Dri-FIT Crew Sock 6 Pack"/>
    <n v="22"/>
    <n v="19.656208341820829"/>
    <n v="5"/>
    <n v="27.5"/>
    <n v="110"/>
    <n v="82.5"/>
    <s v="DEBIT"/>
    <x v="2"/>
  </r>
  <r>
    <n v="36853"/>
    <d v="2016-06-21T00:00:00"/>
    <x v="6"/>
    <n v="4"/>
    <d v="2016-06-27T00:00:00"/>
    <n v="0"/>
    <s v="Standard Class"/>
    <s v="Other"/>
    <n v="7"/>
    <n v="1168"/>
    <n v="2"/>
    <s v="Fitness"/>
    <s v="USCA"/>
    <s v="Jackson"/>
    <s v="Mississippi"/>
    <n v="39212"/>
    <s v="United States"/>
    <s v="South of  USA "/>
    <n v="7"/>
    <x v="13"/>
    <n v="135"/>
    <s v="Nike Dri-FIT Crew Sock 6 Pack"/>
    <n v="22"/>
    <n v="19.656208341820829"/>
    <n v="5"/>
    <n v="0"/>
    <n v="110"/>
    <n v="110"/>
    <s v="TRANSFER"/>
    <x v="2"/>
  </r>
  <r>
    <n v="36590"/>
    <d v="2016-06-18T00:00:00"/>
    <x v="5"/>
    <n v="2"/>
    <d v="2016-06-21T00:00:00"/>
    <n v="1"/>
    <s v="Second Class"/>
    <s v="Other"/>
    <n v="7"/>
    <n v="12363"/>
    <n v="2"/>
    <s v="Fitness"/>
    <s v="USCA"/>
    <s v="Medina"/>
    <s v="Ohio"/>
    <n v="44256"/>
    <s v="United States"/>
    <s v="East of USA"/>
    <n v="7"/>
    <x v="13"/>
    <n v="135"/>
    <s v="Nike Dri-FIT Crew Sock 6 Pack"/>
    <n v="22"/>
    <n v="19.656208341820829"/>
    <n v="5"/>
    <n v="1.1000000240000001"/>
    <n v="110"/>
    <n v="108.899999976"/>
    <s v="DEBIT"/>
    <x v="2"/>
  </r>
  <r>
    <n v="36412"/>
    <d v="2016-06-15T00:00:00"/>
    <x v="4"/>
    <n v="4"/>
    <d v="2016-06-21T00:00:00"/>
    <n v="0"/>
    <s v="Standard Class"/>
    <s v="Other"/>
    <n v="7"/>
    <n v="7512"/>
    <n v="2"/>
    <s v="Fitness"/>
    <s v="USCA"/>
    <s v="Philadelphia"/>
    <s v="Pennsylvania"/>
    <n v="19134"/>
    <s v="United States"/>
    <s v="East of USA"/>
    <n v="7"/>
    <x v="13"/>
    <n v="135"/>
    <s v="Nike Dri-FIT Crew Sock 6 Pack"/>
    <n v="22"/>
    <n v="19.656208341820829"/>
    <n v="1"/>
    <n v="3.5199999809999998"/>
    <n v="22"/>
    <n v="18.480000019000002"/>
    <s v="DEBIT"/>
    <x v="2"/>
  </r>
  <r>
    <n v="36289"/>
    <d v="2016-06-13T00:00:00"/>
    <x v="3"/>
    <n v="2"/>
    <d v="2016-06-15T00:00:00"/>
    <n v="1"/>
    <s v="Second Class"/>
    <s v="Other"/>
    <n v="7"/>
    <n v="10291"/>
    <n v="2"/>
    <s v="Fitness"/>
    <s v="USCA"/>
    <s v="Memphis"/>
    <s v="Tennessee"/>
    <n v="38109"/>
    <s v="United States"/>
    <s v="South of  USA "/>
    <n v="7"/>
    <x v="13"/>
    <n v="135"/>
    <s v="Nike Dri-FIT Crew Sock 6 Pack"/>
    <n v="22"/>
    <n v="19.656208341820829"/>
    <n v="4"/>
    <n v="0"/>
    <n v="88"/>
    <n v="88"/>
    <s v="TRANSFER"/>
    <x v="2"/>
  </r>
  <r>
    <n v="36238"/>
    <d v="2016-12-06T00:00:00"/>
    <x v="6"/>
    <n v="2"/>
    <d v="2016-12-08T00:00:00"/>
    <n v="1"/>
    <s v="Second Class"/>
    <s v="Other"/>
    <n v="7"/>
    <n v="11044"/>
    <n v="2"/>
    <s v="Fitness"/>
    <s v="USCA"/>
    <s v="Wilmington"/>
    <s v="Delaware"/>
    <n v="19805"/>
    <s v="United States"/>
    <s v="East of USA"/>
    <n v="7"/>
    <x v="13"/>
    <n v="135"/>
    <s v="Nike Dri-FIT Crew Sock 6 Pack"/>
    <n v="22"/>
    <n v="19.656208341820829"/>
    <n v="5"/>
    <n v="2.2000000480000002"/>
    <n v="110"/>
    <n v="107.79999995199999"/>
    <s v="DEBIT"/>
    <x v="2"/>
  </r>
  <r>
    <n v="36141"/>
    <d v="2016-11-06T00:00:00"/>
    <x v="0"/>
    <n v="4"/>
    <d v="2016-11-10T00:00:00"/>
    <n v="0"/>
    <s v="Standard Class"/>
    <s v="Other"/>
    <n v="7"/>
    <n v="1826"/>
    <n v="2"/>
    <s v="Fitness"/>
    <s v="USCA"/>
    <s v="Los Angeles"/>
    <s v="California"/>
    <n v="90008"/>
    <s v="United States"/>
    <s v="West of USA "/>
    <n v="7"/>
    <x v="13"/>
    <n v="135"/>
    <s v="Nike Dri-FIT Crew Sock 6 Pack"/>
    <n v="22"/>
    <n v="19.656208341820829"/>
    <n v="4"/>
    <n v="0.87999999500000003"/>
    <n v="88"/>
    <n v="87.120000004999994"/>
    <s v="CASH"/>
    <x v="1"/>
  </r>
  <r>
    <n v="35746"/>
    <d v="2016-05-06T00:00:00"/>
    <x v="2"/>
    <n v="0"/>
    <d v="2016-05-06T00:00:00"/>
    <n v="0"/>
    <s v="Same Day"/>
    <s v="Same Day - On Time"/>
    <n v="7"/>
    <n v="1804"/>
    <n v="2"/>
    <s v="Fitness"/>
    <s v="USCA"/>
    <s v="Los Angeles"/>
    <s v="California"/>
    <n v="90032"/>
    <s v="United States"/>
    <s v="West of USA "/>
    <n v="7"/>
    <x v="13"/>
    <n v="135"/>
    <s v="Nike Dri-FIT Crew Sock 6 Pack"/>
    <n v="22"/>
    <n v="19.656208341820829"/>
    <n v="4"/>
    <n v="1.7599999900000001"/>
    <n v="88"/>
    <n v="86.240000010000003"/>
    <s v="TRANSFER"/>
    <x v="2"/>
  </r>
  <r>
    <n v="35406"/>
    <d v="2016-05-31T00:00:00"/>
    <x v="6"/>
    <n v="4"/>
    <d v="2016-06-06T00:00:00"/>
    <n v="0"/>
    <s v="Standard Class"/>
    <s v="Other"/>
    <n v="7"/>
    <n v="11551"/>
    <n v="2"/>
    <s v="Fitness"/>
    <s v="USCA"/>
    <s v="Detroit"/>
    <s v="Michigan"/>
    <n v="48227"/>
    <s v="United States"/>
    <s v="US Center "/>
    <n v="7"/>
    <x v="13"/>
    <n v="135"/>
    <s v="Nike Dri-FIT Crew Sock 6 Pack"/>
    <n v="22"/>
    <n v="19.656208341820829"/>
    <n v="4"/>
    <n v="2.6400001049999999"/>
    <n v="88"/>
    <n v="85.359999895000001"/>
    <s v="DEBIT"/>
    <x v="2"/>
  </r>
  <r>
    <n v="35370"/>
    <d v="2016-05-31T00:00:00"/>
    <x v="6"/>
    <n v="4"/>
    <d v="2016-06-06T00:00:00"/>
    <n v="1"/>
    <s v="Standard Class"/>
    <s v="Other"/>
    <n v="7"/>
    <n v="11674"/>
    <n v="2"/>
    <s v="Fitness"/>
    <s v="USCA"/>
    <s v="Broken Arrow"/>
    <s v="Oklahoma"/>
    <n v="74012"/>
    <s v="United States"/>
    <s v="US Center "/>
    <n v="7"/>
    <x v="13"/>
    <n v="135"/>
    <s v="Nike Dri-FIT Crew Sock 6 Pack"/>
    <n v="22"/>
    <n v="19.656208341820829"/>
    <n v="5"/>
    <n v="3.2999999519999998"/>
    <n v="110"/>
    <n v="106.70000004800001"/>
    <s v="CASH"/>
    <x v="1"/>
  </r>
  <r>
    <n v="35343"/>
    <d v="2016-05-30T00:00:00"/>
    <x v="3"/>
    <n v="1"/>
    <d v="2016-05-31T00:00:00"/>
    <n v="1"/>
    <s v="First Class"/>
    <s v="Other"/>
    <n v="7"/>
    <n v="1718"/>
    <n v="2"/>
    <s v="Fitness"/>
    <s v="USCA"/>
    <s v="Chicago"/>
    <s v="Illinois"/>
    <n v="60653"/>
    <s v="United States"/>
    <s v="US Center "/>
    <n v="7"/>
    <x v="13"/>
    <n v="135"/>
    <s v="Nike Dri-FIT Crew Sock 6 Pack"/>
    <n v="22"/>
    <n v="19.656208341820829"/>
    <n v="3"/>
    <n v="9.8999996190000008"/>
    <n v="66"/>
    <n v="56.100000381000001"/>
    <s v="CASH"/>
    <x v="1"/>
  </r>
  <r>
    <n v="35193"/>
    <d v="2016-05-28T00:00:00"/>
    <x v="5"/>
    <n v="4"/>
    <d v="2016-06-02T00:00:00"/>
    <n v="0"/>
    <s v="Standard Class"/>
    <s v="Other"/>
    <n v="7"/>
    <n v="614"/>
    <n v="2"/>
    <s v="Fitness"/>
    <s v="USCA"/>
    <s v="San Antonio"/>
    <s v="Texas"/>
    <n v="78207"/>
    <s v="United States"/>
    <s v="US Center "/>
    <n v="7"/>
    <x v="13"/>
    <n v="135"/>
    <s v="Nike Dri-FIT Crew Sock 6 Pack"/>
    <n v="22"/>
    <n v="19.656208341820829"/>
    <n v="4"/>
    <n v="3.5199999809999998"/>
    <n v="88"/>
    <n v="84.480000019000002"/>
    <s v="CASH"/>
    <x v="1"/>
  </r>
  <r>
    <n v="34181"/>
    <d v="2016-05-13T00:00:00"/>
    <x v="2"/>
    <n v="2"/>
    <d v="2016-05-17T00:00:00"/>
    <n v="0"/>
    <s v="Second Class"/>
    <s v="Other"/>
    <n v="7"/>
    <n v="2353"/>
    <n v="2"/>
    <s v="Fitness"/>
    <s v="USCA"/>
    <s v="San Francisco"/>
    <s v="California"/>
    <n v="94122"/>
    <s v="United States"/>
    <s v="West of USA "/>
    <n v="7"/>
    <x v="13"/>
    <n v="135"/>
    <s v="Nike Dri-FIT Crew Sock 6 Pack"/>
    <n v="22"/>
    <n v="19.656208341820829"/>
    <n v="5"/>
    <n v="4.4000000950000002"/>
    <n v="110"/>
    <n v="105.599999905"/>
    <s v="TRANSFER"/>
    <x v="2"/>
  </r>
  <r>
    <n v="34137"/>
    <d v="2016-05-13T00:00:00"/>
    <x v="2"/>
    <n v="4"/>
    <d v="2016-05-19T00:00:00"/>
    <n v="0"/>
    <s v="Standard Class"/>
    <s v="Other"/>
    <n v="7"/>
    <n v="7735"/>
    <n v="2"/>
    <s v="Fitness"/>
    <s v="USCA"/>
    <s v="Chesapeake"/>
    <s v="Virginia"/>
    <n v="23320"/>
    <s v="United States"/>
    <s v="South of  USA "/>
    <n v="7"/>
    <x v="13"/>
    <n v="135"/>
    <s v="Nike Dri-FIT Crew Sock 6 Pack"/>
    <n v="22"/>
    <n v="19.656208341820829"/>
    <n v="2"/>
    <n v="4.4000000950000002"/>
    <n v="44"/>
    <n v="39.599999904999997"/>
    <s v="TRANSFER"/>
    <x v="2"/>
  </r>
  <r>
    <n v="33989"/>
    <d v="2016-11-05T00:00:00"/>
    <x v="5"/>
    <n v="2"/>
    <d v="2016-11-08T00:00:00"/>
    <n v="1"/>
    <s v="Second Class"/>
    <s v="Other"/>
    <n v="7"/>
    <n v="1445"/>
    <n v="2"/>
    <s v="Fitness"/>
    <s v="USCA"/>
    <s v="Englewood"/>
    <s v="Colorado"/>
    <n v="80112"/>
    <s v="United States"/>
    <s v="West of USA "/>
    <n v="7"/>
    <x v="13"/>
    <n v="135"/>
    <s v="Nike Dri-FIT Crew Sock 6 Pack"/>
    <n v="22"/>
    <n v="19.656208341820829"/>
    <n v="2"/>
    <n v="5.2800002099999999"/>
    <n v="44"/>
    <n v="38.719999790000003"/>
    <s v="CASH"/>
    <x v="1"/>
  </r>
  <r>
    <n v="33884"/>
    <d v="2016-09-05T00:00:00"/>
    <x v="3"/>
    <n v="4"/>
    <d v="2016-09-09T00:00:00"/>
    <n v="1"/>
    <s v="Standard Class"/>
    <s v="Other"/>
    <n v="7"/>
    <n v="6199"/>
    <n v="2"/>
    <s v="Fitness"/>
    <s v="USCA"/>
    <s v="New York City"/>
    <s v="New York"/>
    <n v="10024"/>
    <s v="United States"/>
    <s v="East of USA"/>
    <n v="7"/>
    <x v="13"/>
    <n v="135"/>
    <s v="Nike Dri-FIT Crew Sock 6 Pack"/>
    <n v="22"/>
    <n v="19.656208341820829"/>
    <n v="5"/>
    <n v="5.5"/>
    <n v="110"/>
    <n v="104.5"/>
    <s v="TRANSFER"/>
    <x v="2"/>
  </r>
  <r>
    <n v="33847"/>
    <d v="2016-09-05T00:00:00"/>
    <x v="3"/>
    <n v="1"/>
    <d v="2016-09-06T00:00:00"/>
    <n v="1"/>
    <s v="First Class"/>
    <s v="Other"/>
    <n v="7"/>
    <n v="6817"/>
    <n v="2"/>
    <s v="Fitness"/>
    <s v="USCA"/>
    <s v="Phoenix"/>
    <s v="Arizona"/>
    <n v="85023"/>
    <s v="United States"/>
    <s v="West of USA "/>
    <n v="7"/>
    <x v="13"/>
    <n v="135"/>
    <s v="Nike Dri-FIT Crew Sock 6 Pack"/>
    <n v="22"/>
    <n v="19.656208341820829"/>
    <n v="2"/>
    <n v="5.7199997900000001"/>
    <n v="44"/>
    <n v="38.280000209999997"/>
    <s v="CASH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B97C9-4470-2144-953A-40B62DEFA516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K7" firstHeaderRow="0" firstDataRow="1" firstDataCol="1"/>
  <pivotFields count="30">
    <pivotField dataField="1" showAll="0"/>
    <pivotField numFmtId="14" showAll="0"/>
    <pivotField numFmtId="1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showAll="0"/>
    <pivotField numFmtId="165" showAll="0"/>
    <pivotField numFmtId="165" showAll="0"/>
    <pivotField numFmtId="165"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2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Orders" fld="0" subtotal="count" baseField="0" baseItem="0"/>
    <dataField name="% of Total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2114DF-0BBB-B94D-BDD2-8497945BFC88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23" firstHeaderRow="1" firstDataRow="1" firstDataCol="1" rowPageCount="1" colPageCount="1"/>
  <pivotFields count="30">
    <pivotField showAll="0"/>
    <pivotField numFmtId="14" showAll="0"/>
    <pivotField axis="axisPage" numFmtId="1" multipleItemSelectionAllowed="1" showAll="0">
      <items count="8">
        <item h="1" x="0"/>
        <item h="1" x="3"/>
        <item h="1" x="6"/>
        <item h="1" x="4"/>
        <item h="1" x="1"/>
        <item h="1" x="2"/>
        <item x="5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2">
        <item x="29"/>
        <item x="7"/>
        <item x="2"/>
        <item x="11"/>
        <item x="23"/>
        <item x="28"/>
        <item x="21"/>
        <item x="1"/>
        <item x="4"/>
        <item x="30"/>
        <item x="26"/>
        <item x="27"/>
        <item x="10"/>
        <item x="13"/>
        <item x="12"/>
        <item x="9"/>
        <item x="16"/>
        <item x="3"/>
        <item x="24"/>
        <item x="17"/>
        <item x="19"/>
        <item x="5"/>
        <item x="25"/>
        <item x="0"/>
        <item x="6"/>
        <item x="18"/>
        <item x="14"/>
        <item x="20"/>
        <item x="15"/>
        <item x="2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5" showAll="0"/>
    <pivotField numFmtId="165" showAll="0"/>
    <pivotField showAll="0"/>
    <pivotField numFmtId="165" showAll="0"/>
    <pivotField numFmtId="165" showAll="0"/>
    <pivotField dataField="1" numFmtId="165" showAll="0"/>
    <pivotField showAll="0"/>
    <pivotField showAll="0"/>
  </pivotFields>
  <rowFields count="1">
    <field x="19"/>
  </rowFields>
  <rowItems count="20">
    <i>
      <x v="5"/>
    </i>
    <i>
      <x v="23"/>
    </i>
    <i>
      <x v="21"/>
    </i>
    <i>
      <x v="1"/>
    </i>
    <i>
      <x v="7"/>
    </i>
    <i>
      <x v="8"/>
    </i>
    <i>
      <x v="19"/>
    </i>
    <i>
      <x v="13"/>
    </i>
    <i>
      <x v="15"/>
    </i>
    <i>
      <x v="17"/>
    </i>
    <i>
      <x v="25"/>
    </i>
    <i>
      <x v="4"/>
    </i>
    <i>
      <x v="30"/>
    </i>
    <i>
      <x v="24"/>
    </i>
    <i>
      <x v="12"/>
    </i>
    <i>
      <x/>
    </i>
    <i>
      <x v="26"/>
    </i>
    <i>
      <x v="2"/>
    </i>
    <i>
      <x v="14"/>
    </i>
    <i t="grand">
      <x/>
    </i>
  </rowItems>
  <colItems count="1">
    <i/>
  </colItems>
  <pageFields count="1">
    <pageField fld="2" hier="-1"/>
  </pageFields>
  <dataFields count="1">
    <dataField name="Sum of Order Total Sales" fld="27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37BBA9-1DC9-1048-A1A2-52403594259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3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Id" fld="0" subtotal="count" baseField="0" baseItem="0"/>
    <dataField name="Sum of Order Quantity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Co_Customers" connectionId="1" xr16:uid="{ADAD4901-C14B-6644-9520-27535A28620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Co_Products" connectionId="2" xr16:uid="{6CDA3937-394F-0B43-99BB-EE9F64F8570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3-12-05T12:57:02.19" personId="{0A80215C-E0A3-B243-A532-FF34CE3F8D78}" id="{2325976C-AE27-BA40-9D2C-ADD9C7ACD023}">
    <text xml:space="preserve">Is if the use of average as the aggregation method is the best way forward for the creation of an expensive products categorization?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DF29A-19A0-3C42-ADA2-09CABFF22EC8}">
  <dimension ref="A1:F1039"/>
  <sheetViews>
    <sheetView workbookViewId="0">
      <selection activeCell="K13" sqref="K13"/>
    </sheetView>
  </sheetViews>
  <sheetFormatPr baseColWidth="10" defaultRowHeight="16" x14ac:dyDescent="0.2"/>
  <cols>
    <col min="1" max="1" width="13.5" bestFit="1" customWidth="1"/>
    <col min="2" max="2" width="17.5" customWidth="1"/>
    <col min="3" max="3" width="19.5" bestFit="1" customWidth="1"/>
    <col min="4" max="4" width="18.33203125" bestFit="1" customWidth="1"/>
    <col min="5" max="5" width="45.6640625" bestFit="1" customWidth="1"/>
  </cols>
  <sheetData>
    <row r="1" spans="1:6" x14ac:dyDescent="0.2">
      <c r="A1" s="2" t="s">
        <v>6</v>
      </c>
      <c r="B1" s="2" t="s">
        <v>1176</v>
      </c>
      <c r="C1" s="2" t="s">
        <v>1134</v>
      </c>
      <c r="D1" s="2" t="s">
        <v>1135</v>
      </c>
      <c r="E1" s="2" t="s">
        <v>2009</v>
      </c>
      <c r="F1" s="2" t="s">
        <v>2007</v>
      </c>
    </row>
    <row r="2" spans="1:6" x14ac:dyDescent="0.2">
      <c r="A2">
        <v>5197</v>
      </c>
      <c r="B2" t="s">
        <v>1177</v>
      </c>
      <c r="C2" t="s">
        <v>1136</v>
      </c>
      <c r="D2" t="s">
        <v>1137</v>
      </c>
      <c r="E2" t="s">
        <v>2010</v>
      </c>
      <c r="F2" t="s">
        <v>1139</v>
      </c>
    </row>
    <row r="3" spans="1:6" x14ac:dyDescent="0.2">
      <c r="A3">
        <v>1535</v>
      </c>
      <c r="B3" t="s">
        <v>1178</v>
      </c>
      <c r="C3" t="s">
        <v>1136</v>
      </c>
      <c r="D3" t="s">
        <v>1137</v>
      </c>
      <c r="E3" t="s">
        <v>2011</v>
      </c>
      <c r="F3" t="s">
        <v>1139</v>
      </c>
    </row>
    <row r="4" spans="1:6" x14ac:dyDescent="0.2">
      <c r="A4">
        <v>6122</v>
      </c>
      <c r="B4" t="s">
        <v>1179</v>
      </c>
      <c r="C4" t="s">
        <v>1136</v>
      </c>
      <c r="D4" t="s">
        <v>1137</v>
      </c>
      <c r="E4" t="s">
        <v>2012</v>
      </c>
      <c r="F4" t="s">
        <v>1139</v>
      </c>
    </row>
    <row r="5" spans="1:6" x14ac:dyDescent="0.2">
      <c r="A5">
        <v>9451</v>
      </c>
      <c r="B5" t="s">
        <v>1180</v>
      </c>
      <c r="C5" t="s">
        <v>1136</v>
      </c>
      <c r="D5" t="s">
        <v>1137</v>
      </c>
      <c r="E5" t="s">
        <v>2013</v>
      </c>
      <c r="F5" t="s">
        <v>1139</v>
      </c>
    </row>
    <row r="6" spans="1:6" x14ac:dyDescent="0.2">
      <c r="A6">
        <v>1840</v>
      </c>
      <c r="B6" t="s">
        <v>1181</v>
      </c>
      <c r="C6" t="s">
        <v>1138</v>
      </c>
      <c r="D6" t="s">
        <v>1137</v>
      </c>
      <c r="E6" t="s">
        <v>2014</v>
      </c>
      <c r="F6" t="s">
        <v>1139</v>
      </c>
    </row>
    <row r="7" spans="1:6" x14ac:dyDescent="0.2">
      <c r="A7">
        <v>6757</v>
      </c>
      <c r="B7" t="s">
        <v>1182</v>
      </c>
      <c r="C7" t="s">
        <v>1138</v>
      </c>
      <c r="D7" t="s">
        <v>1137</v>
      </c>
      <c r="E7" t="s">
        <v>2015</v>
      </c>
      <c r="F7" t="s">
        <v>1139</v>
      </c>
    </row>
    <row r="8" spans="1:6" x14ac:dyDescent="0.2">
      <c r="A8">
        <v>3972</v>
      </c>
      <c r="B8" t="s">
        <v>1183</v>
      </c>
      <c r="C8" t="s">
        <v>1138</v>
      </c>
      <c r="D8" t="s">
        <v>1137</v>
      </c>
      <c r="E8" t="s">
        <v>2016</v>
      </c>
      <c r="F8" t="s">
        <v>1139</v>
      </c>
    </row>
    <row r="9" spans="1:6" x14ac:dyDescent="0.2">
      <c r="A9">
        <v>9316</v>
      </c>
      <c r="B9" t="s">
        <v>1184</v>
      </c>
      <c r="C9" t="s">
        <v>1138</v>
      </c>
      <c r="D9" t="s">
        <v>1137</v>
      </c>
      <c r="E9" t="s">
        <v>2017</v>
      </c>
      <c r="F9" t="s">
        <v>1139</v>
      </c>
    </row>
    <row r="10" spans="1:6" x14ac:dyDescent="0.2">
      <c r="A10">
        <v>11213</v>
      </c>
      <c r="B10" t="s">
        <v>1185</v>
      </c>
      <c r="C10" t="s">
        <v>1138</v>
      </c>
      <c r="D10" t="s">
        <v>1137</v>
      </c>
      <c r="E10" t="s">
        <v>2018</v>
      </c>
      <c r="F10" t="s">
        <v>1139</v>
      </c>
    </row>
    <row r="11" spans="1:6" x14ac:dyDescent="0.2">
      <c r="A11">
        <v>3474</v>
      </c>
      <c r="B11" t="s">
        <v>1186</v>
      </c>
      <c r="C11" t="s">
        <v>1138</v>
      </c>
      <c r="D11" t="s">
        <v>1137</v>
      </c>
      <c r="E11" t="s">
        <v>2019</v>
      </c>
      <c r="F11" t="s">
        <v>1140</v>
      </c>
    </row>
    <row r="12" spans="1:6" x14ac:dyDescent="0.2">
      <c r="A12">
        <v>6246</v>
      </c>
      <c r="B12" t="s">
        <v>1187</v>
      </c>
      <c r="C12" t="s">
        <v>1138</v>
      </c>
      <c r="D12" t="s">
        <v>2008</v>
      </c>
      <c r="E12" t="s">
        <v>2020</v>
      </c>
      <c r="F12" t="s">
        <v>1142</v>
      </c>
    </row>
    <row r="13" spans="1:6" x14ac:dyDescent="0.2">
      <c r="A13">
        <v>8741</v>
      </c>
      <c r="B13" t="s">
        <v>1188</v>
      </c>
      <c r="C13" t="s">
        <v>1138</v>
      </c>
      <c r="D13" t="s">
        <v>2008</v>
      </c>
      <c r="E13" t="s">
        <v>2021</v>
      </c>
      <c r="F13" t="s">
        <v>1141</v>
      </c>
    </row>
    <row r="14" spans="1:6" x14ac:dyDescent="0.2">
      <c r="A14">
        <v>8050</v>
      </c>
      <c r="B14" t="s">
        <v>1189</v>
      </c>
      <c r="C14" t="s">
        <v>1138</v>
      </c>
      <c r="D14" t="s">
        <v>2008</v>
      </c>
      <c r="E14" t="s">
        <v>2022</v>
      </c>
      <c r="F14" t="s">
        <v>1142</v>
      </c>
    </row>
    <row r="15" spans="1:6" x14ac:dyDescent="0.2">
      <c r="A15">
        <v>5474</v>
      </c>
      <c r="B15" t="s">
        <v>1190</v>
      </c>
      <c r="C15" t="s">
        <v>1138</v>
      </c>
      <c r="D15" t="s">
        <v>2008</v>
      </c>
      <c r="E15" t="s">
        <v>2023</v>
      </c>
      <c r="F15" t="s">
        <v>1143</v>
      </c>
    </row>
    <row r="16" spans="1:6" x14ac:dyDescent="0.2">
      <c r="A16">
        <v>474</v>
      </c>
      <c r="B16" t="s">
        <v>1191</v>
      </c>
      <c r="C16" t="s">
        <v>1138</v>
      </c>
      <c r="D16" t="s">
        <v>2008</v>
      </c>
      <c r="E16" t="s">
        <v>2024</v>
      </c>
      <c r="F16" t="s">
        <v>1144</v>
      </c>
    </row>
    <row r="17" spans="1:6" x14ac:dyDescent="0.2">
      <c r="A17">
        <v>12255</v>
      </c>
      <c r="B17" t="s">
        <v>1192</v>
      </c>
      <c r="C17" t="s">
        <v>1138</v>
      </c>
      <c r="D17" t="s">
        <v>2008</v>
      </c>
      <c r="E17" t="s">
        <v>2025</v>
      </c>
      <c r="F17" t="s">
        <v>1145</v>
      </c>
    </row>
    <row r="18" spans="1:6" x14ac:dyDescent="0.2">
      <c r="A18">
        <v>10288</v>
      </c>
      <c r="B18" t="s">
        <v>1193</v>
      </c>
      <c r="C18" t="s">
        <v>1138</v>
      </c>
      <c r="D18" t="s">
        <v>2008</v>
      </c>
      <c r="E18" t="s">
        <v>2026</v>
      </c>
      <c r="F18" t="s">
        <v>1146</v>
      </c>
    </row>
    <row r="19" spans="1:6" x14ac:dyDescent="0.2">
      <c r="A19">
        <v>4717</v>
      </c>
      <c r="B19" t="s">
        <v>1194</v>
      </c>
      <c r="C19" t="s">
        <v>1138</v>
      </c>
      <c r="D19" t="s">
        <v>2008</v>
      </c>
      <c r="E19" t="s">
        <v>2027</v>
      </c>
      <c r="F19" t="s">
        <v>1140</v>
      </c>
    </row>
    <row r="20" spans="1:6" x14ac:dyDescent="0.2">
      <c r="A20">
        <v>4799</v>
      </c>
      <c r="B20" t="s">
        <v>1195</v>
      </c>
      <c r="C20" t="s">
        <v>1138</v>
      </c>
      <c r="D20" t="s">
        <v>2008</v>
      </c>
      <c r="E20" t="s">
        <v>2028</v>
      </c>
      <c r="F20" t="s">
        <v>1145</v>
      </c>
    </row>
    <row r="21" spans="1:6" x14ac:dyDescent="0.2">
      <c r="A21">
        <v>4533</v>
      </c>
      <c r="B21" t="s">
        <v>1196</v>
      </c>
      <c r="C21" t="s">
        <v>1138</v>
      </c>
      <c r="D21" t="s">
        <v>2008</v>
      </c>
      <c r="E21" t="s">
        <v>2029</v>
      </c>
      <c r="F21" t="s">
        <v>1140</v>
      </c>
    </row>
    <row r="22" spans="1:6" x14ac:dyDescent="0.2">
      <c r="A22">
        <v>12383</v>
      </c>
      <c r="B22" t="s">
        <v>1197</v>
      </c>
      <c r="C22" t="s">
        <v>1138</v>
      </c>
      <c r="D22" t="s">
        <v>2008</v>
      </c>
      <c r="E22" t="s">
        <v>2030</v>
      </c>
      <c r="F22" t="s">
        <v>1147</v>
      </c>
    </row>
    <row r="23" spans="1:6" x14ac:dyDescent="0.2">
      <c r="A23">
        <v>3518</v>
      </c>
      <c r="B23" t="s">
        <v>1198</v>
      </c>
      <c r="C23" t="s">
        <v>1138</v>
      </c>
      <c r="D23" t="s">
        <v>2008</v>
      </c>
      <c r="E23" t="s">
        <v>2031</v>
      </c>
      <c r="F23" t="s">
        <v>1148</v>
      </c>
    </row>
    <row r="24" spans="1:6" x14ac:dyDescent="0.2">
      <c r="A24">
        <v>4674</v>
      </c>
      <c r="B24" t="s">
        <v>1199</v>
      </c>
      <c r="C24" t="s">
        <v>1138</v>
      </c>
      <c r="D24" t="s">
        <v>2008</v>
      </c>
      <c r="E24" t="s">
        <v>2032</v>
      </c>
      <c r="F24" t="s">
        <v>1146</v>
      </c>
    </row>
    <row r="25" spans="1:6" x14ac:dyDescent="0.2">
      <c r="A25">
        <v>8519</v>
      </c>
      <c r="B25" t="s">
        <v>1200</v>
      </c>
      <c r="C25" t="s">
        <v>1138</v>
      </c>
      <c r="D25" t="s">
        <v>2008</v>
      </c>
      <c r="E25" t="s">
        <v>2033</v>
      </c>
      <c r="F25" t="s">
        <v>1149</v>
      </c>
    </row>
    <row r="26" spans="1:6" x14ac:dyDescent="0.2">
      <c r="A26">
        <v>5302</v>
      </c>
      <c r="B26" t="s">
        <v>1201</v>
      </c>
      <c r="C26" t="s">
        <v>1138</v>
      </c>
      <c r="D26" t="s">
        <v>2008</v>
      </c>
      <c r="E26" t="s">
        <v>2034</v>
      </c>
      <c r="F26" t="s">
        <v>1146</v>
      </c>
    </row>
    <row r="27" spans="1:6" x14ac:dyDescent="0.2">
      <c r="A27">
        <v>3594</v>
      </c>
      <c r="B27" t="s">
        <v>1180</v>
      </c>
      <c r="C27" t="s">
        <v>1138</v>
      </c>
      <c r="D27" t="s">
        <v>2008</v>
      </c>
      <c r="E27" t="s">
        <v>2035</v>
      </c>
      <c r="F27" t="s">
        <v>1144</v>
      </c>
    </row>
    <row r="28" spans="1:6" x14ac:dyDescent="0.2">
      <c r="A28">
        <v>9890</v>
      </c>
      <c r="B28" t="s">
        <v>1202</v>
      </c>
      <c r="C28" t="s">
        <v>1138</v>
      </c>
      <c r="D28" t="s">
        <v>2008</v>
      </c>
      <c r="E28" t="s">
        <v>2036</v>
      </c>
      <c r="F28" t="s">
        <v>1150</v>
      </c>
    </row>
    <row r="29" spans="1:6" x14ac:dyDescent="0.2">
      <c r="A29">
        <v>1410</v>
      </c>
      <c r="B29" t="s">
        <v>1180</v>
      </c>
      <c r="C29" t="s">
        <v>1138</v>
      </c>
      <c r="D29" t="s">
        <v>2008</v>
      </c>
      <c r="E29" t="s">
        <v>2037</v>
      </c>
      <c r="F29" t="s">
        <v>1146</v>
      </c>
    </row>
    <row r="30" spans="1:6" x14ac:dyDescent="0.2">
      <c r="A30">
        <v>7521</v>
      </c>
      <c r="B30" t="s">
        <v>1203</v>
      </c>
      <c r="C30" t="s">
        <v>1138</v>
      </c>
      <c r="D30" t="s">
        <v>2008</v>
      </c>
      <c r="E30" t="s">
        <v>2038</v>
      </c>
      <c r="F30" t="s">
        <v>1144</v>
      </c>
    </row>
    <row r="31" spans="1:6" x14ac:dyDescent="0.2">
      <c r="A31">
        <v>2106</v>
      </c>
      <c r="B31" t="s">
        <v>1204</v>
      </c>
      <c r="C31" t="s">
        <v>1138</v>
      </c>
      <c r="D31" t="s">
        <v>2008</v>
      </c>
      <c r="E31" t="s">
        <v>2039</v>
      </c>
      <c r="F31" t="s">
        <v>1150</v>
      </c>
    </row>
    <row r="32" spans="1:6" x14ac:dyDescent="0.2">
      <c r="A32">
        <v>8144</v>
      </c>
      <c r="B32" t="s">
        <v>1205</v>
      </c>
      <c r="C32" t="s">
        <v>1138</v>
      </c>
      <c r="D32" t="s">
        <v>2008</v>
      </c>
      <c r="E32" t="s">
        <v>2040</v>
      </c>
      <c r="F32" t="s">
        <v>1142</v>
      </c>
    </row>
    <row r="33" spans="1:6" x14ac:dyDescent="0.2">
      <c r="A33">
        <v>5643</v>
      </c>
      <c r="B33" t="s">
        <v>1206</v>
      </c>
      <c r="C33" t="s">
        <v>1138</v>
      </c>
      <c r="D33" t="s">
        <v>2008</v>
      </c>
      <c r="E33" t="s">
        <v>2041</v>
      </c>
      <c r="F33" t="s">
        <v>1144</v>
      </c>
    </row>
    <row r="34" spans="1:6" x14ac:dyDescent="0.2">
      <c r="A34">
        <v>2041</v>
      </c>
      <c r="B34" t="s">
        <v>1207</v>
      </c>
      <c r="C34" t="s">
        <v>1138</v>
      </c>
      <c r="D34" t="s">
        <v>2008</v>
      </c>
      <c r="E34" t="s">
        <v>2042</v>
      </c>
      <c r="F34" t="s">
        <v>1151</v>
      </c>
    </row>
    <row r="35" spans="1:6" x14ac:dyDescent="0.2">
      <c r="A35">
        <v>7537</v>
      </c>
      <c r="B35" t="s">
        <v>1208</v>
      </c>
      <c r="C35" t="s">
        <v>1138</v>
      </c>
      <c r="D35" t="s">
        <v>2008</v>
      </c>
      <c r="E35" t="s">
        <v>2043</v>
      </c>
      <c r="F35" t="s">
        <v>1140</v>
      </c>
    </row>
    <row r="36" spans="1:6" x14ac:dyDescent="0.2">
      <c r="A36">
        <v>3056</v>
      </c>
      <c r="B36" t="s">
        <v>1209</v>
      </c>
      <c r="C36" t="s">
        <v>1138</v>
      </c>
      <c r="D36" t="s">
        <v>2008</v>
      </c>
      <c r="E36" t="s">
        <v>2044</v>
      </c>
      <c r="F36" t="s">
        <v>1144</v>
      </c>
    </row>
    <row r="37" spans="1:6" x14ac:dyDescent="0.2">
      <c r="A37">
        <v>7967</v>
      </c>
      <c r="B37" t="s">
        <v>1210</v>
      </c>
      <c r="C37" t="s">
        <v>1138</v>
      </c>
      <c r="D37" t="s">
        <v>2008</v>
      </c>
      <c r="E37" t="s">
        <v>2045</v>
      </c>
      <c r="F37" t="s">
        <v>1144</v>
      </c>
    </row>
    <row r="38" spans="1:6" x14ac:dyDescent="0.2">
      <c r="A38">
        <v>1758</v>
      </c>
      <c r="B38" t="s">
        <v>1211</v>
      </c>
      <c r="C38" t="s">
        <v>1138</v>
      </c>
      <c r="D38" t="s">
        <v>2008</v>
      </c>
      <c r="E38" t="s">
        <v>2046</v>
      </c>
      <c r="F38" t="s">
        <v>1140</v>
      </c>
    </row>
    <row r="39" spans="1:6" x14ac:dyDescent="0.2">
      <c r="A39">
        <v>4398</v>
      </c>
      <c r="B39" t="s">
        <v>1212</v>
      </c>
      <c r="C39" t="s">
        <v>1138</v>
      </c>
      <c r="D39" t="s">
        <v>2008</v>
      </c>
      <c r="E39" t="s">
        <v>2047</v>
      </c>
      <c r="F39" t="s">
        <v>1152</v>
      </c>
    </row>
    <row r="40" spans="1:6" x14ac:dyDescent="0.2">
      <c r="A40">
        <v>5687</v>
      </c>
      <c r="B40" t="s">
        <v>1213</v>
      </c>
      <c r="C40" t="s">
        <v>1138</v>
      </c>
      <c r="D40" t="s">
        <v>2008</v>
      </c>
      <c r="E40" t="s">
        <v>2048</v>
      </c>
      <c r="F40" t="s">
        <v>1143</v>
      </c>
    </row>
    <row r="41" spans="1:6" x14ac:dyDescent="0.2">
      <c r="A41">
        <v>8534</v>
      </c>
      <c r="B41" t="s">
        <v>1214</v>
      </c>
      <c r="C41" t="s">
        <v>1138</v>
      </c>
      <c r="D41" t="s">
        <v>2008</v>
      </c>
      <c r="E41" t="s">
        <v>2049</v>
      </c>
      <c r="F41" t="s">
        <v>1153</v>
      </c>
    </row>
    <row r="42" spans="1:6" x14ac:dyDescent="0.2">
      <c r="A42">
        <v>3372</v>
      </c>
      <c r="B42" t="s">
        <v>1215</v>
      </c>
      <c r="C42" t="s">
        <v>1138</v>
      </c>
      <c r="D42" t="s">
        <v>2008</v>
      </c>
      <c r="E42" t="s">
        <v>2050</v>
      </c>
      <c r="F42" t="s">
        <v>1154</v>
      </c>
    </row>
    <row r="43" spans="1:6" x14ac:dyDescent="0.2">
      <c r="A43">
        <v>10927</v>
      </c>
      <c r="B43" t="s">
        <v>1216</v>
      </c>
      <c r="C43" t="s">
        <v>1138</v>
      </c>
      <c r="D43" t="s">
        <v>2008</v>
      </c>
      <c r="E43" t="s">
        <v>2051</v>
      </c>
      <c r="F43" t="s">
        <v>3021</v>
      </c>
    </row>
    <row r="44" spans="1:6" x14ac:dyDescent="0.2">
      <c r="A44">
        <v>3597</v>
      </c>
      <c r="B44" t="s">
        <v>1217</v>
      </c>
      <c r="C44" t="s">
        <v>1138</v>
      </c>
      <c r="D44" t="s">
        <v>2008</v>
      </c>
      <c r="E44" t="s">
        <v>2052</v>
      </c>
      <c r="F44" t="s">
        <v>1140</v>
      </c>
    </row>
    <row r="45" spans="1:6" x14ac:dyDescent="0.2">
      <c r="A45">
        <v>2052</v>
      </c>
      <c r="B45" t="s">
        <v>1218</v>
      </c>
      <c r="C45" t="s">
        <v>1138</v>
      </c>
      <c r="D45" t="s">
        <v>2008</v>
      </c>
      <c r="E45" t="s">
        <v>2053</v>
      </c>
      <c r="F45" t="s">
        <v>1147</v>
      </c>
    </row>
    <row r="46" spans="1:6" x14ac:dyDescent="0.2">
      <c r="A46">
        <v>4399</v>
      </c>
      <c r="B46" t="s">
        <v>1219</v>
      </c>
      <c r="C46" t="s">
        <v>1138</v>
      </c>
      <c r="D46" t="s">
        <v>2008</v>
      </c>
      <c r="E46" t="s">
        <v>2054</v>
      </c>
      <c r="F46" t="s">
        <v>1140</v>
      </c>
    </row>
    <row r="47" spans="1:6" x14ac:dyDescent="0.2">
      <c r="A47">
        <v>185</v>
      </c>
      <c r="B47" t="s">
        <v>1220</v>
      </c>
      <c r="C47" t="s">
        <v>1138</v>
      </c>
      <c r="D47" t="s">
        <v>2008</v>
      </c>
      <c r="E47" t="s">
        <v>2055</v>
      </c>
      <c r="F47" t="s">
        <v>1149</v>
      </c>
    </row>
    <row r="48" spans="1:6" x14ac:dyDescent="0.2">
      <c r="A48">
        <v>3441</v>
      </c>
      <c r="B48" t="s">
        <v>1221</v>
      </c>
      <c r="C48" t="s">
        <v>1138</v>
      </c>
      <c r="D48" t="s">
        <v>2008</v>
      </c>
      <c r="E48" t="s">
        <v>2056</v>
      </c>
      <c r="F48" t="s">
        <v>1148</v>
      </c>
    </row>
    <row r="49" spans="1:6" x14ac:dyDescent="0.2">
      <c r="A49">
        <v>11947</v>
      </c>
      <c r="B49" t="s">
        <v>1180</v>
      </c>
      <c r="C49" t="s">
        <v>1138</v>
      </c>
      <c r="D49" t="s">
        <v>2008</v>
      </c>
      <c r="E49" t="s">
        <v>2057</v>
      </c>
      <c r="F49" t="s">
        <v>1147</v>
      </c>
    </row>
    <row r="50" spans="1:6" x14ac:dyDescent="0.2">
      <c r="A50">
        <v>1555</v>
      </c>
      <c r="B50" t="s">
        <v>1222</v>
      </c>
      <c r="C50" t="s">
        <v>1138</v>
      </c>
      <c r="D50" t="s">
        <v>2008</v>
      </c>
      <c r="E50" t="s">
        <v>2058</v>
      </c>
      <c r="F50" t="s">
        <v>1140</v>
      </c>
    </row>
    <row r="51" spans="1:6" x14ac:dyDescent="0.2">
      <c r="A51">
        <v>9399</v>
      </c>
      <c r="B51" t="s">
        <v>1223</v>
      </c>
      <c r="C51" t="s">
        <v>1138</v>
      </c>
      <c r="D51" t="s">
        <v>2008</v>
      </c>
      <c r="E51" t="s">
        <v>2059</v>
      </c>
      <c r="F51" t="s">
        <v>1140</v>
      </c>
    </row>
    <row r="52" spans="1:6" x14ac:dyDescent="0.2">
      <c r="A52">
        <v>2792</v>
      </c>
      <c r="B52" t="s">
        <v>1224</v>
      </c>
      <c r="C52" t="s">
        <v>1138</v>
      </c>
      <c r="D52" t="s">
        <v>2008</v>
      </c>
      <c r="E52" t="s">
        <v>2060</v>
      </c>
      <c r="F52" t="s">
        <v>1155</v>
      </c>
    </row>
    <row r="53" spans="1:6" x14ac:dyDescent="0.2">
      <c r="A53">
        <v>10118</v>
      </c>
      <c r="B53" t="s">
        <v>1225</v>
      </c>
      <c r="C53" t="s">
        <v>1138</v>
      </c>
      <c r="D53" t="s">
        <v>2008</v>
      </c>
      <c r="E53" t="s">
        <v>2061</v>
      </c>
      <c r="F53" t="s">
        <v>1142</v>
      </c>
    </row>
    <row r="54" spans="1:6" x14ac:dyDescent="0.2">
      <c r="A54">
        <v>8544</v>
      </c>
      <c r="B54" t="s">
        <v>1226</v>
      </c>
      <c r="C54" t="s">
        <v>1138</v>
      </c>
      <c r="D54" t="s">
        <v>2008</v>
      </c>
      <c r="E54" t="s">
        <v>2062</v>
      </c>
      <c r="F54" t="s">
        <v>1140</v>
      </c>
    </row>
    <row r="55" spans="1:6" x14ac:dyDescent="0.2">
      <c r="A55">
        <v>4296</v>
      </c>
      <c r="B55" t="s">
        <v>1227</v>
      </c>
      <c r="C55" t="s">
        <v>1138</v>
      </c>
      <c r="D55" t="s">
        <v>2008</v>
      </c>
      <c r="E55" t="s">
        <v>2063</v>
      </c>
      <c r="F55" t="s">
        <v>1156</v>
      </c>
    </row>
    <row r="56" spans="1:6" x14ac:dyDescent="0.2">
      <c r="A56">
        <v>4391</v>
      </c>
      <c r="B56" t="s">
        <v>1228</v>
      </c>
      <c r="C56" t="s">
        <v>1138</v>
      </c>
      <c r="D56" t="s">
        <v>2008</v>
      </c>
      <c r="E56" t="s">
        <v>2064</v>
      </c>
      <c r="F56" t="s">
        <v>1147</v>
      </c>
    </row>
    <row r="57" spans="1:6" x14ac:dyDescent="0.2">
      <c r="A57">
        <v>2882</v>
      </c>
      <c r="B57" t="s">
        <v>1229</v>
      </c>
      <c r="C57" t="s">
        <v>1138</v>
      </c>
      <c r="D57" t="s">
        <v>2008</v>
      </c>
      <c r="E57" t="s">
        <v>2065</v>
      </c>
      <c r="F57" t="s">
        <v>1143</v>
      </c>
    </row>
    <row r="58" spans="1:6" x14ac:dyDescent="0.2">
      <c r="A58">
        <v>3283</v>
      </c>
      <c r="B58" t="s">
        <v>1230</v>
      </c>
      <c r="C58" t="s">
        <v>1138</v>
      </c>
      <c r="D58" t="s">
        <v>2008</v>
      </c>
      <c r="E58" t="s">
        <v>2066</v>
      </c>
      <c r="F58" t="s">
        <v>1143</v>
      </c>
    </row>
    <row r="59" spans="1:6" x14ac:dyDescent="0.2">
      <c r="A59">
        <v>397</v>
      </c>
      <c r="B59" t="s">
        <v>1231</v>
      </c>
      <c r="C59" t="s">
        <v>1138</v>
      </c>
      <c r="D59" t="s">
        <v>2008</v>
      </c>
      <c r="E59" t="s">
        <v>2067</v>
      </c>
      <c r="F59" t="s">
        <v>1157</v>
      </c>
    </row>
    <row r="60" spans="1:6" x14ac:dyDescent="0.2">
      <c r="A60">
        <v>4104</v>
      </c>
      <c r="B60" t="s">
        <v>1232</v>
      </c>
      <c r="C60" t="s">
        <v>1138</v>
      </c>
      <c r="D60" t="s">
        <v>2008</v>
      </c>
      <c r="E60" t="s">
        <v>2068</v>
      </c>
      <c r="F60" t="s">
        <v>1147</v>
      </c>
    </row>
    <row r="61" spans="1:6" x14ac:dyDescent="0.2">
      <c r="A61">
        <v>12214</v>
      </c>
      <c r="B61" t="s">
        <v>1233</v>
      </c>
      <c r="C61" t="s">
        <v>1138</v>
      </c>
      <c r="D61" t="s">
        <v>2008</v>
      </c>
      <c r="E61" t="s">
        <v>2069</v>
      </c>
      <c r="F61" t="s">
        <v>1158</v>
      </c>
    </row>
    <row r="62" spans="1:6" x14ac:dyDescent="0.2">
      <c r="A62">
        <v>10699</v>
      </c>
      <c r="B62" t="s">
        <v>1234</v>
      </c>
      <c r="C62" t="s">
        <v>1138</v>
      </c>
      <c r="D62" t="s">
        <v>2008</v>
      </c>
      <c r="E62" t="s">
        <v>2070</v>
      </c>
      <c r="F62" t="s">
        <v>1139</v>
      </c>
    </row>
    <row r="63" spans="1:6" x14ac:dyDescent="0.2">
      <c r="A63">
        <v>2091</v>
      </c>
      <c r="B63" t="s">
        <v>1235</v>
      </c>
      <c r="C63" t="s">
        <v>1138</v>
      </c>
      <c r="D63" t="s">
        <v>2008</v>
      </c>
      <c r="E63" t="s">
        <v>2071</v>
      </c>
      <c r="F63" t="s">
        <v>1139</v>
      </c>
    </row>
    <row r="64" spans="1:6" x14ac:dyDescent="0.2">
      <c r="A64">
        <v>10474</v>
      </c>
      <c r="B64" t="s">
        <v>1236</v>
      </c>
      <c r="C64" t="s">
        <v>1138</v>
      </c>
      <c r="D64" t="s">
        <v>2008</v>
      </c>
      <c r="E64" t="s">
        <v>2072</v>
      </c>
      <c r="F64" t="s">
        <v>1139</v>
      </c>
    </row>
    <row r="65" spans="1:6" x14ac:dyDescent="0.2">
      <c r="A65">
        <v>7504</v>
      </c>
      <c r="B65" t="s">
        <v>1237</v>
      </c>
      <c r="C65" t="s">
        <v>1138</v>
      </c>
      <c r="D65" t="s">
        <v>2008</v>
      </c>
      <c r="E65" t="s">
        <v>2073</v>
      </c>
      <c r="F65" t="s">
        <v>1140</v>
      </c>
    </row>
    <row r="66" spans="1:6" x14ac:dyDescent="0.2">
      <c r="A66">
        <v>8133</v>
      </c>
      <c r="B66" t="s">
        <v>1238</v>
      </c>
      <c r="C66" t="s">
        <v>1136</v>
      </c>
      <c r="D66" t="s">
        <v>1137</v>
      </c>
      <c r="E66" t="s">
        <v>2074</v>
      </c>
      <c r="F66" t="s">
        <v>1149</v>
      </c>
    </row>
    <row r="67" spans="1:6" x14ac:dyDescent="0.2">
      <c r="A67">
        <v>1429</v>
      </c>
      <c r="B67" t="s">
        <v>1239</v>
      </c>
      <c r="C67" t="s">
        <v>1136</v>
      </c>
      <c r="D67" t="s">
        <v>1137</v>
      </c>
      <c r="E67" t="s">
        <v>2075</v>
      </c>
      <c r="F67" t="s">
        <v>1159</v>
      </c>
    </row>
    <row r="68" spans="1:6" x14ac:dyDescent="0.2">
      <c r="A68">
        <v>1834</v>
      </c>
      <c r="B68" t="s">
        <v>1240</v>
      </c>
      <c r="C68" t="s">
        <v>1136</v>
      </c>
      <c r="D68" t="s">
        <v>1137</v>
      </c>
      <c r="E68" t="s">
        <v>2076</v>
      </c>
      <c r="F68" t="s">
        <v>1146</v>
      </c>
    </row>
    <row r="69" spans="1:6" x14ac:dyDescent="0.2">
      <c r="A69">
        <v>3497</v>
      </c>
      <c r="B69" t="s">
        <v>1180</v>
      </c>
      <c r="C69" t="s">
        <v>1138</v>
      </c>
      <c r="D69" t="s">
        <v>2008</v>
      </c>
      <c r="E69" t="s">
        <v>2077</v>
      </c>
      <c r="F69" t="s">
        <v>1140</v>
      </c>
    </row>
    <row r="70" spans="1:6" x14ac:dyDescent="0.2">
      <c r="A70">
        <v>10066</v>
      </c>
      <c r="B70" t="s">
        <v>1241</v>
      </c>
      <c r="C70" t="s">
        <v>1138</v>
      </c>
      <c r="D70" t="s">
        <v>2008</v>
      </c>
      <c r="E70" t="s">
        <v>2078</v>
      </c>
      <c r="F70" t="s">
        <v>1146</v>
      </c>
    </row>
    <row r="71" spans="1:6" x14ac:dyDescent="0.2">
      <c r="A71">
        <v>4248</v>
      </c>
      <c r="B71" t="s">
        <v>1242</v>
      </c>
      <c r="C71" t="s">
        <v>1138</v>
      </c>
      <c r="D71" t="s">
        <v>2008</v>
      </c>
      <c r="E71" t="s">
        <v>2079</v>
      </c>
      <c r="F71" t="s">
        <v>1146</v>
      </c>
    </row>
    <row r="72" spans="1:6" x14ac:dyDescent="0.2">
      <c r="A72">
        <v>6473</v>
      </c>
      <c r="B72" t="s">
        <v>1243</v>
      </c>
      <c r="C72" t="s">
        <v>1138</v>
      </c>
      <c r="D72" t="s">
        <v>2008</v>
      </c>
      <c r="E72" t="s">
        <v>2080</v>
      </c>
      <c r="F72" t="s">
        <v>1146</v>
      </c>
    </row>
    <row r="73" spans="1:6" x14ac:dyDescent="0.2">
      <c r="A73">
        <v>12288</v>
      </c>
      <c r="B73" t="s">
        <v>1244</v>
      </c>
      <c r="C73" t="s">
        <v>1138</v>
      </c>
      <c r="D73" t="s">
        <v>2008</v>
      </c>
      <c r="E73" t="s">
        <v>2081</v>
      </c>
      <c r="F73" t="s">
        <v>1147</v>
      </c>
    </row>
    <row r="74" spans="1:6" x14ac:dyDescent="0.2">
      <c r="A74">
        <v>7764</v>
      </c>
      <c r="B74" t="s">
        <v>1245</v>
      </c>
      <c r="C74" t="s">
        <v>1138</v>
      </c>
      <c r="D74" t="s">
        <v>2008</v>
      </c>
      <c r="E74" t="s">
        <v>2082</v>
      </c>
      <c r="F74" t="s">
        <v>1144</v>
      </c>
    </row>
    <row r="75" spans="1:6" x14ac:dyDescent="0.2">
      <c r="A75">
        <v>11720</v>
      </c>
      <c r="B75" t="s">
        <v>1180</v>
      </c>
      <c r="C75" t="s">
        <v>1138</v>
      </c>
      <c r="D75" t="s">
        <v>2008</v>
      </c>
      <c r="E75" t="s">
        <v>2083</v>
      </c>
      <c r="F75" t="s">
        <v>1146</v>
      </c>
    </row>
    <row r="76" spans="1:6" x14ac:dyDescent="0.2">
      <c r="A76">
        <v>3935</v>
      </c>
      <c r="B76" t="s">
        <v>1246</v>
      </c>
      <c r="C76" t="s">
        <v>1138</v>
      </c>
      <c r="D76" t="s">
        <v>2008</v>
      </c>
      <c r="E76" t="s">
        <v>2084</v>
      </c>
      <c r="F76" t="s">
        <v>1146</v>
      </c>
    </row>
    <row r="77" spans="1:6" x14ac:dyDescent="0.2">
      <c r="A77">
        <v>8792</v>
      </c>
      <c r="B77" t="s">
        <v>1180</v>
      </c>
      <c r="C77" t="s">
        <v>1138</v>
      </c>
      <c r="D77" t="s">
        <v>2008</v>
      </c>
      <c r="E77" t="s">
        <v>2085</v>
      </c>
      <c r="F77" t="s">
        <v>1158</v>
      </c>
    </row>
    <row r="78" spans="1:6" x14ac:dyDescent="0.2">
      <c r="A78">
        <v>10416</v>
      </c>
      <c r="B78" t="s">
        <v>1247</v>
      </c>
      <c r="C78" t="s">
        <v>1138</v>
      </c>
      <c r="D78" t="s">
        <v>2008</v>
      </c>
      <c r="E78" t="s">
        <v>2086</v>
      </c>
      <c r="F78" t="s">
        <v>1152</v>
      </c>
    </row>
    <row r="79" spans="1:6" x14ac:dyDescent="0.2">
      <c r="A79">
        <v>424</v>
      </c>
      <c r="B79" t="s">
        <v>1248</v>
      </c>
      <c r="C79" t="s">
        <v>1138</v>
      </c>
      <c r="D79" t="s">
        <v>2008</v>
      </c>
      <c r="E79" t="s">
        <v>2087</v>
      </c>
      <c r="F79" t="s">
        <v>1146</v>
      </c>
    </row>
    <row r="80" spans="1:6" x14ac:dyDescent="0.2">
      <c r="A80">
        <v>10031</v>
      </c>
      <c r="B80" t="s">
        <v>1249</v>
      </c>
      <c r="C80" t="s">
        <v>1138</v>
      </c>
      <c r="D80" t="s">
        <v>2008</v>
      </c>
      <c r="E80" t="s">
        <v>2088</v>
      </c>
      <c r="F80" t="s">
        <v>1160</v>
      </c>
    </row>
    <row r="81" spans="1:6" x14ac:dyDescent="0.2">
      <c r="A81">
        <v>10819</v>
      </c>
      <c r="B81" t="s">
        <v>1250</v>
      </c>
      <c r="C81" t="s">
        <v>1138</v>
      </c>
      <c r="D81" t="s">
        <v>2008</v>
      </c>
      <c r="E81" t="s">
        <v>2089</v>
      </c>
      <c r="F81" t="s">
        <v>1147</v>
      </c>
    </row>
    <row r="82" spans="1:6" x14ac:dyDescent="0.2">
      <c r="A82">
        <v>5418</v>
      </c>
      <c r="B82" t="s">
        <v>1251</v>
      </c>
      <c r="C82" t="s">
        <v>1138</v>
      </c>
      <c r="D82" t="s">
        <v>2008</v>
      </c>
      <c r="E82" t="s">
        <v>2090</v>
      </c>
      <c r="F82" t="s">
        <v>1146</v>
      </c>
    </row>
    <row r="83" spans="1:6" x14ac:dyDescent="0.2">
      <c r="A83">
        <v>7272</v>
      </c>
      <c r="B83" t="s">
        <v>1252</v>
      </c>
      <c r="C83" t="s">
        <v>1138</v>
      </c>
      <c r="D83" t="s">
        <v>2008</v>
      </c>
      <c r="E83" t="s">
        <v>2091</v>
      </c>
      <c r="F83" t="s">
        <v>1140</v>
      </c>
    </row>
    <row r="84" spans="1:6" x14ac:dyDescent="0.2">
      <c r="A84">
        <v>5329</v>
      </c>
      <c r="B84" t="s">
        <v>1253</v>
      </c>
      <c r="C84" t="s">
        <v>1138</v>
      </c>
      <c r="D84" t="s">
        <v>2008</v>
      </c>
      <c r="E84" t="s">
        <v>2092</v>
      </c>
      <c r="F84" t="s">
        <v>1148</v>
      </c>
    </row>
    <row r="85" spans="1:6" x14ac:dyDescent="0.2">
      <c r="A85">
        <v>7810</v>
      </c>
      <c r="B85" t="s">
        <v>1254</v>
      </c>
      <c r="C85" t="s">
        <v>1138</v>
      </c>
      <c r="D85" t="s">
        <v>2008</v>
      </c>
      <c r="E85" t="s">
        <v>2093</v>
      </c>
      <c r="F85" t="s">
        <v>1160</v>
      </c>
    </row>
    <row r="86" spans="1:6" x14ac:dyDescent="0.2">
      <c r="A86">
        <v>3624</v>
      </c>
      <c r="B86" t="s">
        <v>1255</v>
      </c>
      <c r="C86" t="s">
        <v>1138</v>
      </c>
      <c r="D86" t="s">
        <v>2008</v>
      </c>
      <c r="E86" t="s">
        <v>2094</v>
      </c>
      <c r="F86" t="s">
        <v>1144</v>
      </c>
    </row>
    <row r="87" spans="1:6" x14ac:dyDescent="0.2">
      <c r="A87">
        <v>7331</v>
      </c>
      <c r="B87" t="s">
        <v>1256</v>
      </c>
      <c r="C87" t="s">
        <v>1138</v>
      </c>
      <c r="D87" t="s">
        <v>2008</v>
      </c>
      <c r="E87" t="s">
        <v>2095</v>
      </c>
      <c r="F87" t="s">
        <v>1139</v>
      </c>
    </row>
    <row r="88" spans="1:6" x14ac:dyDescent="0.2">
      <c r="A88">
        <v>125</v>
      </c>
      <c r="B88" t="s">
        <v>1257</v>
      </c>
      <c r="C88" t="s">
        <v>1138</v>
      </c>
      <c r="D88" t="s">
        <v>2008</v>
      </c>
      <c r="E88" t="s">
        <v>2096</v>
      </c>
      <c r="F88" t="s">
        <v>1146</v>
      </c>
    </row>
    <row r="89" spans="1:6" x14ac:dyDescent="0.2">
      <c r="A89">
        <v>9419</v>
      </c>
      <c r="B89" t="s">
        <v>1180</v>
      </c>
      <c r="C89" t="s">
        <v>1138</v>
      </c>
      <c r="D89" t="s">
        <v>2008</v>
      </c>
      <c r="E89" t="s">
        <v>2097</v>
      </c>
      <c r="F89" t="s">
        <v>1140</v>
      </c>
    </row>
    <row r="90" spans="1:6" x14ac:dyDescent="0.2">
      <c r="A90">
        <v>1250</v>
      </c>
      <c r="B90" t="s">
        <v>1258</v>
      </c>
      <c r="C90" t="s">
        <v>1138</v>
      </c>
      <c r="D90" t="s">
        <v>2008</v>
      </c>
      <c r="E90" t="s">
        <v>2098</v>
      </c>
      <c r="F90" t="s">
        <v>1139</v>
      </c>
    </row>
    <row r="91" spans="1:6" x14ac:dyDescent="0.2">
      <c r="A91">
        <v>7683</v>
      </c>
      <c r="B91" t="s">
        <v>1259</v>
      </c>
      <c r="C91" t="s">
        <v>1138</v>
      </c>
      <c r="D91" t="s">
        <v>2008</v>
      </c>
      <c r="E91" t="s">
        <v>2099</v>
      </c>
      <c r="F91" t="s">
        <v>1139</v>
      </c>
    </row>
    <row r="92" spans="1:6" x14ac:dyDescent="0.2">
      <c r="A92">
        <v>2728</v>
      </c>
      <c r="B92" t="s">
        <v>1260</v>
      </c>
      <c r="C92" t="s">
        <v>1138</v>
      </c>
      <c r="D92" t="s">
        <v>2008</v>
      </c>
      <c r="E92" t="s">
        <v>2100</v>
      </c>
      <c r="F92" t="s">
        <v>1139</v>
      </c>
    </row>
    <row r="93" spans="1:6" x14ac:dyDescent="0.2">
      <c r="A93">
        <v>4612</v>
      </c>
      <c r="B93" t="s">
        <v>1245</v>
      </c>
      <c r="C93" t="s">
        <v>1138</v>
      </c>
      <c r="D93" t="s">
        <v>2008</v>
      </c>
      <c r="E93" t="s">
        <v>2101</v>
      </c>
      <c r="F93" t="s">
        <v>1139</v>
      </c>
    </row>
    <row r="94" spans="1:6" x14ac:dyDescent="0.2">
      <c r="A94">
        <v>6408</v>
      </c>
      <c r="B94" t="s">
        <v>1261</v>
      </c>
      <c r="C94" t="s">
        <v>1136</v>
      </c>
      <c r="D94" t="s">
        <v>1137</v>
      </c>
      <c r="E94" t="s">
        <v>2102</v>
      </c>
      <c r="F94" t="s">
        <v>1139</v>
      </c>
    </row>
    <row r="95" spans="1:6" x14ac:dyDescent="0.2">
      <c r="A95">
        <v>2431</v>
      </c>
      <c r="B95" t="s">
        <v>1262</v>
      </c>
      <c r="C95" t="s">
        <v>1136</v>
      </c>
      <c r="D95" t="s">
        <v>1137</v>
      </c>
      <c r="E95" t="s">
        <v>2103</v>
      </c>
      <c r="F95" t="s">
        <v>1139</v>
      </c>
    </row>
    <row r="96" spans="1:6" x14ac:dyDescent="0.2">
      <c r="A96">
        <v>6497</v>
      </c>
      <c r="B96" t="s">
        <v>1234</v>
      </c>
      <c r="C96" t="s">
        <v>1136</v>
      </c>
      <c r="D96" t="s">
        <v>1137</v>
      </c>
      <c r="E96" t="s">
        <v>2104</v>
      </c>
      <c r="F96" t="s">
        <v>1139</v>
      </c>
    </row>
    <row r="97" spans="1:6" x14ac:dyDescent="0.2">
      <c r="A97">
        <v>9011</v>
      </c>
      <c r="B97" t="s">
        <v>1180</v>
      </c>
      <c r="C97" t="s">
        <v>1136</v>
      </c>
      <c r="D97" t="s">
        <v>1137</v>
      </c>
      <c r="E97" t="s">
        <v>2105</v>
      </c>
      <c r="F97" t="s">
        <v>1139</v>
      </c>
    </row>
    <row r="98" spans="1:6" x14ac:dyDescent="0.2">
      <c r="A98">
        <v>716</v>
      </c>
      <c r="B98" t="s">
        <v>1263</v>
      </c>
      <c r="C98" t="s">
        <v>1136</v>
      </c>
      <c r="D98" t="s">
        <v>1137</v>
      </c>
      <c r="E98" t="s">
        <v>2106</v>
      </c>
      <c r="F98" t="s">
        <v>1139</v>
      </c>
    </row>
    <row r="99" spans="1:6" x14ac:dyDescent="0.2">
      <c r="A99">
        <v>7393</v>
      </c>
      <c r="B99" t="s">
        <v>1180</v>
      </c>
      <c r="C99" t="s">
        <v>1136</v>
      </c>
      <c r="D99" t="s">
        <v>1137</v>
      </c>
      <c r="E99" t="s">
        <v>2107</v>
      </c>
      <c r="F99" t="s">
        <v>1139</v>
      </c>
    </row>
    <row r="100" spans="1:6" x14ac:dyDescent="0.2">
      <c r="A100">
        <v>3405</v>
      </c>
      <c r="B100" t="s">
        <v>1264</v>
      </c>
      <c r="C100" t="s">
        <v>1136</v>
      </c>
      <c r="D100" t="s">
        <v>1137</v>
      </c>
      <c r="E100" t="s">
        <v>2108</v>
      </c>
      <c r="F100" t="s">
        <v>1139</v>
      </c>
    </row>
    <row r="101" spans="1:6" x14ac:dyDescent="0.2">
      <c r="A101">
        <v>3150</v>
      </c>
      <c r="B101" t="s">
        <v>1265</v>
      </c>
      <c r="C101" t="s">
        <v>1136</v>
      </c>
      <c r="D101" t="s">
        <v>1137</v>
      </c>
      <c r="E101" t="s">
        <v>2109</v>
      </c>
      <c r="F101" t="s">
        <v>1139</v>
      </c>
    </row>
    <row r="102" spans="1:6" x14ac:dyDescent="0.2">
      <c r="A102">
        <v>7687</v>
      </c>
      <c r="B102" t="s">
        <v>1266</v>
      </c>
      <c r="C102" t="s">
        <v>1136</v>
      </c>
      <c r="D102" t="s">
        <v>1137</v>
      </c>
      <c r="E102" t="s">
        <v>2110</v>
      </c>
      <c r="F102" t="s">
        <v>1139</v>
      </c>
    </row>
    <row r="103" spans="1:6" x14ac:dyDescent="0.2">
      <c r="A103">
        <v>2324</v>
      </c>
      <c r="B103" t="s">
        <v>1267</v>
      </c>
      <c r="C103" t="s">
        <v>1136</v>
      </c>
      <c r="D103" t="s">
        <v>1137</v>
      </c>
      <c r="E103" t="s">
        <v>2111</v>
      </c>
      <c r="F103" t="s">
        <v>1139</v>
      </c>
    </row>
    <row r="104" spans="1:6" x14ac:dyDescent="0.2">
      <c r="A104">
        <v>4594</v>
      </c>
      <c r="B104" t="s">
        <v>1268</v>
      </c>
      <c r="C104" t="s">
        <v>1136</v>
      </c>
      <c r="D104" t="s">
        <v>1137</v>
      </c>
      <c r="E104" t="s">
        <v>2112</v>
      </c>
      <c r="F104" t="s">
        <v>1139</v>
      </c>
    </row>
    <row r="105" spans="1:6" x14ac:dyDescent="0.2">
      <c r="A105">
        <v>1171</v>
      </c>
      <c r="B105" t="s">
        <v>1180</v>
      </c>
      <c r="C105" t="s">
        <v>1136</v>
      </c>
      <c r="D105" t="s">
        <v>1137</v>
      </c>
      <c r="E105" t="s">
        <v>2113</v>
      </c>
      <c r="F105" t="s">
        <v>1139</v>
      </c>
    </row>
    <row r="106" spans="1:6" x14ac:dyDescent="0.2">
      <c r="A106">
        <v>2851</v>
      </c>
      <c r="B106" t="s">
        <v>1269</v>
      </c>
      <c r="C106" t="s">
        <v>1136</v>
      </c>
      <c r="D106" t="s">
        <v>1137</v>
      </c>
      <c r="E106" t="s">
        <v>2114</v>
      </c>
      <c r="F106" t="s">
        <v>1139</v>
      </c>
    </row>
    <row r="107" spans="1:6" x14ac:dyDescent="0.2">
      <c r="A107">
        <v>223</v>
      </c>
      <c r="B107" t="s">
        <v>1270</v>
      </c>
      <c r="C107" t="s">
        <v>1136</v>
      </c>
      <c r="D107" t="s">
        <v>1137</v>
      </c>
      <c r="E107" t="s">
        <v>2115</v>
      </c>
      <c r="F107" t="s">
        <v>1159</v>
      </c>
    </row>
    <row r="108" spans="1:6" x14ac:dyDescent="0.2">
      <c r="A108">
        <v>9189</v>
      </c>
      <c r="B108" t="s">
        <v>1219</v>
      </c>
      <c r="C108" t="s">
        <v>1136</v>
      </c>
      <c r="D108" t="s">
        <v>1137</v>
      </c>
      <c r="E108" t="s">
        <v>2116</v>
      </c>
      <c r="F108" t="s">
        <v>1146</v>
      </c>
    </row>
    <row r="109" spans="1:6" x14ac:dyDescent="0.2">
      <c r="A109">
        <v>6827</v>
      </c>
      <c r="B109" t="s">
        <v>1180</v>
      </c>
      <c r="C109" t="s">
        <v>1136</v>
      </c>
      <c r="D109" t="s">
        <v>1137</v>
      </c>
      <c r="E109" t="s">
        <v>2117</v>
      </c>
      <c r="F109" t="s">
        <v>1146</v>
      </c>
    </row>
    <row r="110" spans="1:6" x14ac:dyDescent="0.2">
      <c r="A110">
        <v>6944</v>
      </c>
      <c r="B110" t="s">
        <v>1271</v>
      </c>
      <c r="C110" t="s">
        <v>1136</v>
      </c>
      <c r="D110" t="s">
        <v>1137</v>
      </c>
      <c r="E110" t="s">
        <v>2118</v>
      </c>
      <c r="F110" t="s">
        <v>1139</v>
      </c>
    </row>
    <row r="111" spans="1:6" x14ac:dyDescent="0.2">
      <c r="A111">
        <v>2924</v>
      </c>
      <c r="B111" t="s">
        <v>1272</v>
      </c>
      <c r="C111" t="s">
        <v>1136</v>
      </c>
      <c r="D111" t="s">
        <v>1137</v>
      </c>
      <c r="E111" t="s">
        <v>2119</v>
      </c>
      <c r="F111" t="s">
        <v>1139</v>
      </c>
    </row>
    <row r="112" spans="1:6" x14ac:dyDescent="0.2">
      <c r="A112">
        <v>3546</v>
      </c>
      <c r="B112" t="s">
        <v>1273</v>
      </c>
      <c r="C112" t="s">
        <v>1136</v>
      </c>
      <c r="D112" t="s">
        <v>1137</v>
      </c>
      <c r="E112" t="s">
        <v>2120</v>
      </c>
      <c r="F112" t="s">
        <v>1140</v>
      </c>
    </row>
    <row r="113" spans="1:6" x14ac:dyDescent="0.2">
      <c r="A113">
        <v>9082</v>
      </c>
      <c r="B113" t="s">
        <v>1274</v>
      </c>
      <c r="C113" t="s">
        <v>1136</v>
      </c>
      <c r="D113" t="s">
        <v>1137</v>
      </c>
      <c r="E113" t="s">
        <v>2121</v>
      </c>
      <c r="F113" t="s">
        <v>1139</v>
      </c>
    </row>
    <row r="114" spans="1:6" x14ac:dyDescent="0.2">
      <c r="A114">
        <v>11782</v>
      </c>
      <c r="B114" t="s">
        <v>1275</v>
      </c>
      <c r="C114" t="s">
        <v>1136</v>
      </c>
      <c r="D114" t="s">
        <v>1137</v>
      </c>
      <c r="E114" t="s">
        <v>2122</v>
      </c>
      <c r="F114" t="s">
        <v>1144</v>
      </c>
    </row>
    <row r="115" spans="1:6" x14ac:dyDescent="0.2">
      <c r="A115">
        <v>8511</v>
      </c>
      <c r="B115" t="s">
        <v>1180</v>
      </c>
      <c r="C115" t="s">
        <v>1136</v>
      </c>
      <c r="D115" t="s">
        <v>1137</v>
      </c>
      <c r="E115" t="s">
        <v>2123</v>
      </c>
      <c r="F115" t="s">
        <v>1139</v>
      </c>
    </row>
    <row r="116" spans="1:6" x14ac:dyDescent="0.2">
      <c r="A116">
        <v>10610</v>
      </c>
      <c r="B116" t="s">
        <v>1276</v>
      </c>
      <c r="C116" t="s">
        <v>1161</v>
      </c>
      <c r="D116" t="s">
        <v>1137</v>
      </c>
      <c r="E116" t="s">
        <v>2124</v>
      </c>
      <c r="F116" t="s">
        <v>1139</v>
      </c>
    </row>
    <row r="117" spans="1:6" x14ac:dyDescent="0.2">
      <c r="A117">
        <v>10046</v>
      </c>
      <c r="B117" t="s">
        <v>1180</v>
      </c>
      <c r="C117" t="s">
        <v>1161</v>
      </c>
      <c r="D117" t="s">
        <v>1137</v>
      </c>
      <c r="E117" t="s">
        <v>2125</v>
      </c>
      <c r="F117" t="s">
        <v>1139</v>
      </c>
    </row>
    <row r="118" spans="1:6" x14ac:dyDescent="0.2">
      <c r="A118">
        <v>4429</v>
      </c>
      <c r="B118" t="s">
        <v>1277</v>
      </c>
      <c r="C118" t="s">
        <v>1161</v>
      </c>
      <c r="D118" t="s">
        <v>2008</v>
      </c>
      <c r="E118" t="s">
        <v>2126</v>
      </c>
      <c r="F118" t="s">
        <v>1140</v>
      </c>
    </row>
    <row r="119" spans="1:6" x14ac:dyDescent="0.2">
      <c r="A119">
        <v>8037</v>
      </c>
      <c r="B119" t="s">
        <v>1278</v>
      </c>
      <c r="C119" t="s">
        <v>1161</v>
      </c>
      <c r="D119" t="s">
        <v>2008</v>
      </c>
      <c r="E119" t="s">
        <v>2127</v>
      </c>
      <c r="F119" t="s">
        <v>1159</v>
      </c>
    </row>
    <row r="120" spans="1:6" x14ac:dyDescent="0.2">
      <c r="A120">
        <v>9352</v>
      </c>
      <c r="B120" t="s">
        <v>1279</v>
      </c>
      <c r="C120" t="s">
        <v>1161</v>
      </c>
      <c r="D120" t="s">
        <v>2008</v>
      </c>
      <c r="E120" t="s">
        <v>2128</v>
      </c>
      <c r="F120" t="s">
        <v>1140</v>
      </c>
    </row>
    <row r="121" spans="1:6" x14ac:dyDescent="0.2">
      <c r="A121">
        <v>10081</v>
      </c>
      <c r="B121" t="s">
        <v>1243</v>
      </c>
      <c r="C121" t="s">
        <v>1161</v>
      </c>
      <c r="D121" t="s">
        <v>2008</v>
      </c>
      <c r="E121" t="s">
        <v>2129</v>
      </c>
      <c r="F121" t="s">
        <v>1146</v>
      </c>
    </row>
    <row r="122" spans="1:6" x14ac:dyDescent="0.2">
      <c r="A122">
        <v>9432</v>
      </c>
      <c r="B122" t="s">
        <v>1280</v>
      </c>
      <c r="C122" t="s">
        <v>1161</v>
      </c>
      <c r="D122" t="s">
        <v>2008</v>
      </c>
      <c r="E122" t="s">
        <v>2130</v>
      </c>
      <c r="F122" t="s">
        <v>1140</v>
      </c>
    </row>
    <row r="123" spans="1:6" x14ac:dyDescent="0.2">
      <c r="A123">
        <v>695</v>
      </c>
      <c r="B123" t="s">
        <v>1281</v>
      </c>
      <c r="C123" t="s">
        <v>1161</v>
      </c>
      <c r="D123" t="s">
        <v>2008</v>
      </c>
      <c r="E123" t="s">
        <v>2131</v>
      </c>
      <c r="F123" t="s">
        <v>1146</v>
      </c>
    </row>
    <row r="124" spans="1:6" x14ac:dyDescent="0.2">
      <c r="A124">
        <v>9511</v>
      </c>
      <c r="B124" t="s">
        <v>1282</v>
      </c>
      <c r="C124" t="s">
        <v>1161</v>
      </c>
      <c r="D124" t="s">
        <v>2008</v>
      </c>
      <c r="E124" t="s">
        <v>2132</v>
      </c>
      <c r="F124" t="s">
        <v>1146</v>
      </c>
    </row>
    <row r="125" spans="1:6" x14ac:dyDescent="0.2">
      <c r="A125">
        <v>2035</v>
      </c>
      <c r="B125" t="s">
        <v>1283</v>
      </c>
      <c r="C125" t="s">
        <v>1161</v>
      </c>
      <c r="D125" t="s">
        <v>2008</v>
      </c>
      <c r="E125" t="s">
        <v>2133</v>
      </c>
      <c r="F125" t="s">
        <v>1147</v>
      </c>
    </row>
    <row r="126" spans="1:6" x14ac:dyDescent="0.2">
      <c r="A126">
        <v>6492</v>
      </c>
      <c r="B126" t="s">
        <v>1284</v>
      </c>
      <c r="C126" t="s">
        <v>1161</v>
      </c>
      <c r="D126" t="s">
        <v>2008</v>
      </c>
      <c r="E126" t="s">
        <v>2134</v>
      </c>
      <c r="F126" t="s">
        <v>1147</v>
      </c>
    </row>
    <row r="127" spans="1:6" x14ac:dyDescent="0.2">
      <c r="A127">
        <v>9112</v>
      </c>
      <c r="B127" t="s">
        <v>1285</v>
      </c>
      <c r="C127" t="s">
        <v>1161</v>
      </c>
      <c r="D127" t="s">
        <v>2008</v>
      </c>
      <c r="E127" t="s">
        <v>2135</v>
      </c>
      <c r="F127" t="s">
        <v>1143</v>
      </c>
    </row>
    <row r="128" spans="1:6" x14ac:dyDescent="0.2">
      <c r="A128">
        <v>7532</v>
      </c>
      <c r="B128" t="s">
        <v>1286</v>
      </c>
      <c r="C128" t="s">
        <v>1161</v>
      </c>
      <c r="D128" t="s">
        <v>2008</v>
      </c>
      <c r="E128" t="s">
        <v>2136</v>
      </c>
      <c r="F128" t="s">
        <v>1144</v>
      </c>
    </row>
    <row r="129" spans="1:6" x14ac:dyDescent="0.2">
      <c r="A129">
        <v>6950</v>
      </c>
      <c r="B129" t="s">
        <v>1287</v>
      </c>
      <c r="C129" t="s">
        <v>1161</v>
      </c>
      <c r="D129" t="s">
        <v>2008</v>
      </c>
      <c r="E129" t="s">
        <v>2137</v>
      </c>
      <c r="F129" t="s">
        <v>1144</v>
      </c>
    </row>
    <row r="130" spans="1:6" x14ac:dyDescent="0.2">
      <c r="A130">
        <v>4830</v>
      </c>
      <c r="B130" t="s">
        <v>1288</v>
      </c>
      <c r="C130" t="s">
        <v>1161</v>
      </c>
      <c r="D130" t="s">
        <v>2008</v>
      </c>
      <c r="E130" t="s">
        <v>2138</v>
      </c>
      <c r="F130" t="s">
        <v>1144</v>
      </c>
    </row>
    <row r="131" spans="1:6" x14ac:dyDescent="0.2">
      <c r="A131">
        <v>11797</v>
      </c>
      <c r="B131" t="s">
        <v>1289</v>
      </c>
      <c r="C131" t="s">
        <v>1161</v>
      </c>
      <c r="D131" t="s">
        <v>2008</v>
      </c>
      <c r="E131" t="s">
        <v>2139</v>
      </c>
      <c r="F131" t="s">
        <v>1162</v>
      </c>
    </row>
    <row r="132" spans="1:6" x14ac:dyDescent="0.2">
      <c r="A132">
        <v>6967</v>
      </c>
      <c r="B132" t="s">
        <v>1290</v>
      </c>
      <c r="C132" t="s">
        <v>1161</v>
      </c>
      <c r="D132" t="s">
        <v>2008</v>
      </c>
      <c r="E132" t="s">
        <v>2140</v>
      </c>
      <c r="F132" t="s">
        <v>1139</v>
      </c>
    </row>
    <row r="133" spans="1:6" x14ac:dyDescent="0.2">
      <c r="A133">
        <v>2891</v>
      </c>
      <c r="B133" t="s">
        <v>1291</v>
      </c>
      <c r="C133" t="s">
        <v>1161</v>
      </c>
      <c r="D133" t="s">
        <v>2008</v>
      </c>
      <c r="E133" t="s">
        <v>2141</v>
      </c>
      <c r="F133" t="s">
        <v>1146</v>
      </c>
    </row>
    <row r="134" spans="1:6" x14ac:dyDescent="0.2">
      <c r="A134">
        <v>9345</v>
      </c>
      <c r="B134" t="s">
        <v>1292</v>
      </c>
      <c r="C134" t="s">
        <v>1161</v>
      </c>
      <c r="D134" t="s">
        <v>2008</v>
      </c>
      <c r="E134" t="s">
        <v>2142</v>
      </c>
      <c r="F134" t="s">
        <v>1150</v>
      </c>
    </row>
    <row r="135" spans="1:6" x14ac:dyDescent="0.2">
      <c r="A135">
        <v>3306</v>
      </c>
      <c r="B135" t="s">
        <v>1293</v>
      </c>
      <c r="C135" t="s">
        <v>1161</v>
      </c>
      <c r="D135" t="s">
        <v>2008</v>
      </c>
      <c r="E135" t="s">
        <v>2143</v>
      </c>
      <c r="F135" t="s">
        <v>1140</v>
      </c>
    </row>
    <row r="136" spans="1:6" x14ac:dyDescent="0.2">
      <c r="A136">
        <v>6670</v>
      </c>
      <c r="B136" t="s">
        <v>1294</v>
      </c>
      <c r="C136" t="s">
        <v>1161</v>
      </c>
      <c r="D136" t="s">
        <v>2008</v>
      </c>
      <c r="E136" t="s">
        <v>2144</v>
      </c>
      <c r="F136" t="s">
        <v>1139</v>
      </c>
    </row>
    <row r="137" spans="1:6" x14ac:dyDescent="0.2">
      <c r="A137">
        <v>9723</v>
      </c>
      <c r="B137" t="s">
        <v>1295</v>
      </c>
      <c r="C137" t="s">
        <v>1161</v>
      </c>
      <c r="D137" t="s">
        <v>2008</v>
      </c>
      <c r="E137" t="s">
        <v>2145</v>
      </c>
      <c r="F137" t="s">
        <v>1146</v>
      </c>
    </row>
    <row r="138" spans="1:6" x14ac:dyDescent="0.2">
      <c r="A138">
        <v>1662</v>
      </c>
      <c r="B138" t="s">
        <v>1296</v>
      </c>
      <c r="C138" t="s">
        <v>1161</v>
      </c>
      <c r="D138" t="s">
        <v>2008</v>
      </c>
      <c r="E138" t="s">
        <v>2146</v>
      </c>
      <c r="F138" t="s">
        <v>1140</v>
      </c>
    </row>
    <row r="139" spans="1:6" x14ac:dyDescent="0.2">
      <c r="A139">
        <v>2709</v>
      </c>
      <c r="B139" t="s">
        <v>1180</v>
      </c>
      <c r="C139" t="s">
        <v>1161</v>
      </c>
      <c r="D139" t="s">
        <v>2008</v>
      </c>
      <c r="E139" t="s">
        <v>2147</v>
      </c>
      <c r="F139" t="s">
        <v>1140</v>
      </c>
    </row>
    <row r="140" spans="1:6" x14ac:dyDescent="0.2">
      <c r="A140">
        <v>12101</v>
      </c>
      <c r="B140" t="s">
        <v>1297</v>
      </c>
      <c r="C140" t="s">
        <v>1161</v>
      </c>
      <c r="D140" t="s">
        <v>2008</v>
      </c>
      <c r="E140" t="s">
        <v>2148</v>
      </c>
      <c r="F140" t="s">
        <v>1153</v>
      </c>
    </row>
    <row r="141" spans="1:6" x14ac:dyDescent="0.2">
      <c r="A141">
        <v>8078</v>
      </c>
      <c r="B141" t="s">
        <v>1298</v>
      </c>
      <c r="C141" t="s">
        <v>1161</v>
      </c>
      <c r="D141" t="s">
        <v>2008</v>
      </c>
      <c r="E141" t="s">
        <v>2149</v>
      </c>
      <c r="F141" t="s">
        <v>1140</v>
      </c>
    </row>
    <row r="142" spans="1:6" x14ac:dyDescent="0.2">
      <c r="A142">
        <v>2540</v>
      </c>
      <c r="B142" t="s">
        <v>1299</v>
      </c>
      <c r="C142" t="s">
        <v>1161</v>
      </c>
      <c r="D142" t="s">
        <v>2008</v>
      </c>
      <c r="E142" t="s">
        <v>2150</v>
      </c>
      <c r="F142" t="s">
        <v>1140</v>
      </c>
    </row>
    <row r="143" spans="1:6" x14ac:dyDescent="0.2">
      <c r="A143">
        <v>4329</v>
      </c>
      <c r="B143" t="s">
        <v>1300</v>
      </c>
      <c r="C143" t="s">
        <v>1161</v>
      </c>
      <c r="D143" t="s">
        <v>2008</v>
      </c>
      <c r="E143" t="s">
        <v>2151</v>
      </c>
      <c r="F143" t="s">
        <v>1140</v>
      </c>
    </row>
    <row r="144" spans="1:6" x14ac:dyDescent="0.2">
      <c r="A144">
        <v>8841</v>
      </c>
      <c r="B144" t="s">
        <v>1180</v>
      </c>
      <c r="C144" t="s">
        <v>1161</v>
      </c>
      <c r="D144" t="s">
        <v>2008</v>
      </c>
      <c r="E144" t="s">
        <v>2152</v>
      </c>
      <c r="F144" t="s">
        <v>1146</v>
      </c>
    </row>
    <row r="145" spans="1:6" x14ac:dyDescent="0.2">
      <c r="A145">
        <v>6248</v>
      </c>
      <c r="B145" t="s">
        <v>1301</v>
      </c>
      <c r="C145" t="s">
        <v>1138</v>
      </c>
      <c r="D145" t="s">
        <v>2008</v>
      </c>
      <c r="E145" t="s">
        <v>2153</v>
      </c>
      <c r="F145" t="s">
        <v>1146</v>
      </c>
    </row>
    <row r="146" spans="1:6" x14ac:dyDescent="0.2">
      <c r="A146">
        <v>7832</v>
      </c>
      <c r="B146" t="s">
        <v>1302</v>
      </c>
      <c r="C146" t="s">
        <v>1161</v>
      </c>
      <c r="D146" t="s">
        <v>2008</v>
      </c>
      <c r="E146" t="s">
        <v>2154</v>
      </c>
      <c r="F146" t="s">
        <v>1147</v>
      </c>
    </row>
    <row r="147" spans="1:6" x14ac:dyDescent="0.2">
      <c r="A147">
        <v>1944</v>
      </c>
      <c r="B147" t="s">
        <v>1180</v>
      </c>
      <c r="C147" t="s">
        <v>1136</v>
      </c>
      <c r="D147" t="s">
        <v>2008</v>
      </c>
      <c r="E147" t="s">
        <v>2155</v>
      </c>
      <c r="F147" t="s">
        <v>1140</v>
      </c>
    </row>
    <row r="148" spans="1:6" x14ac:dyDescent="0.2">
      <c r="A148">
        <v>1788</v>
      </c>
      <c r="B148" t="s">
        <v>1303</v>
      </c>
      <c r="C148" t="s">
        <v>1138</v>
      </c>
      <c r="D148" t="s">
        <v>2008</v>
      </c>
      <c r="E148" t="s">
        <v>2156</v>
      </c>
      <c r="F148" t="s">
        <v>1143</v>
      </c>
    </row>
    <row r="149" spans="1:6" x14ac:dyDescent="0.2">
      <c r="A149">
        <v>8480</v>
      </c>
      <c r="B149" t="s">
        <v>1304</v>
      </c>
      <c r="C149" t="s">
        <v>1138</v>
      </c>
      <c r="D149" t="s">
        <v>2008</v>
      </c>
      <c r="E149" t="s">
        <v>2157</v>
      </c>
      <c r="F149" t="s">
        <v>1139</v>
      </c>
    </row>
    <row r="150" spans="1:6" x14ac:dyDescent="0.2">
      <c r="A150">
        <v>7465</v>
      </c>
      <c r="B150" t="s">
        <v>1305</v>
      </c>
      <c r="C150" t="s">
        <v>1138</v>
      </c>
      <c r="D150" t="s">
        <v>2008</v>
      </c>
      <c r="E150" t="s">
        <v>2158</v>
      </c>
      <c r="F150" t="s">
        <v>1163</v>
      </c>
    </row>
    <row r="151" spans="1:6" x14ac:dyDescent="0.2">
      <c r="A151">
        <v>10173</v>
      </c>
      <c r="B151" t="s">
        <v>1306</v>
      </c>
      <c r="C151" t="s">
        <v>1138</v>
      </c>
      <c r="D151" t="s">
        <v>2008</v>
      </c>
      <c r="E151" t="s">
        <v>2159</v>
      </c>
      <c r="F151" t="s">
        <v>1144</v>
      </c>
    </row>
    <row r="152" spans="1:6" x14ac:dyDescent="0.2">
      <c r="A152">
        <v>3754</v>
      </c>
      <c r="B152" t="s">
        <v>1307</v>
      </c>
      <c r="C152" t="s">
        <v>1136</v>
      </c>
      <c r="D152" t="s">
        <v>2008</v>
      </c>
      <c r="E152" t="s">
        <v>2160</v>
      </c>
      <c r="F152" t="s">
        <v>1139</v>
      </c>
    </row>
    <row r="153" spans="1:6" x14ac:dyDescent="0.2">
      <c r="A153">
        <v>6370</v>
      </c>
      <c r="B153" t="s">
        <v>1308</v>
      </c>
      <c r="C153" t="s">
        <v>1161</v>
      </c>
      <c r="D153" t="s">
        <v>2008</v>
      </c>
      <c r="E153" t="s">
        <v>2161</v>
      </c>
      <c r="F153" t="s">
        <v>1139</v>
      </c>
    </row>
    <row r="154" spans="1:6" x14ac:dyDescent="0.2">
      <c r="A154">
        <v>6374</v>
      </c>
      <c r="B154" t="s">
        <v>1309</v>
      </c>
      <c r="C154" t="s">
        <v>1161</v>
      </c>
      <c r="D154" t="s">
        <v>1137</v>
      </c>
      <c r="E154" t="s">
        <v>2162</v>
      </c>
      <c r="F154" t="s">
        <v>1139</v>
      </c>
    </row>
    <row r="155" spans="1:6" x14ac:dyDescent="0.2">
      <c r="A155">
        <v>12355</v>
      </c>
      <c r="B155" t="s">
        <v>1310</v>
      </c>
      <c r="C155" t="s">
        <v>1138</v>
      </c>
      <c r="D155" t="s">
        <v>2008</v>
      </c>
      <c r="E155" t="s">
        <v>2163</v>
      </c>
      <c r="F155" t="s">
        <v>1139</v>
      </c>
    </row>
    <row r="156" spans="1:6" x14ac:dyDescent="0.2">
      <c r="A156">
        <v>9727</v>
      </c>
      <c r="B156" t="s">
        <v>1311</v>
      </c>
      <c r="C156" t="s">
        <v>1136</v>
      </c>
      <c r="D156" t="s">
        <v>2008</v>
      </c>
      <c r="E156" t="s">
        <v>2164</v>
      </c>
      <c r="F156" t="s">
        <v>1147</v>
      </c>
    </row>
    <row r="157" spans="1:6" x14ac:dyDescent="0.2">
      <c r="A157">
        <v>1169</v>
      </c>
      <c r="B157" t="s">
        <v>1180</v>
      </c>
      <c r="C157" t="s">
        <v>1161</v>
      </c>
      <c r="D157" t="s">
        <v>2008</v>
      </c>
      <c r="E157" t="s">
        <v>2165</v>
      </c>
      <c r="F157" t="s">
        <v>1146</v>
      </c>
    </row>
    <row r="158" spans="1:6" x14ac:dyDescent="0.2">
      <c r="A158">
        <v>7269</v>
      </c>
      <c r="B158" t="s">
        <v>1312</v>
      </c>
      <c r="C158" t="s">
        <v>1138</v>
      </c>
      <c r="D158" t="s">
        <v>2008</v>
      </c>
      <c r="E158" t="s">
        <v>2166</v>
      </c>
      <c r="F158" t="s">
        <v>1139</v>
      </c>
    </row>
    <row r="159" spans="1:6" x14ac:dyDescent="0.2">
      <c r="A159">
        <v>2588</v>
      </c>
      <c r="B159" t="s">
        <v>1180</v>
      </c>
      <c r="C159" t="s">
        <v>1138</v>
      </c>
      <c r="D159" t="s">
        <v>1137</v>
      </c>
      <c r="E159" t="s">
        <v>2167</v>
      </c>
      <c r="F159" t="s">
        <v>1139</v>
      </c>
    </row>
    <row r="160" spans="1:6" x14ac:dyDescent="0.2">
      <c r="A160">
        <v>11412</v>
      </c>
      <c r="B160" t="s">
        <v>1313</v>
      </c>
      <c r="C160" t="s">
        <v>1161</v>
      </c>
      <c r="D160" t="s">
        <v>2008</v>
      </c>
      <c r="E160" t="s">
        <v>2168</v>
      </c>
      <c r="F160" t="s">
        <v>1142</v>
      </c>
    </row>
    <row r="161" spans="1:6" x14ac:dyDescent="0.2">
      <c r="A161">
        <v>10428</v>
      </c>
      <c r="B161" t="s">
        <v>1314</v>
      </c>
      <c r="C161" t="s">
        <v>1138</v>
      </c>
      <c r="D161" t="s">
        <v>1137</v>
      </c>
      <c r="E161" t="s">
        <v>2169</v>
      </c>
      <c r="F161" t="s">
        <v>1142</v>
      </c>
    </row>
    <row r="162" spans="1:6" x14ac:dyDescent="0.2">
      <c r="A162">
        <v>8663</v>
      </c>
      <c r="B162" t="s">
        <v>1315</v>
      </c>
      <c r="C162" t="s">
        <v>1138</v>
      </c>
      <c r="D162" t="s">
        <v>2008</v>
      </c>
      <c r="E162" t="s">
        <v>2170</v>
      </c>
      <c r="F162" t="s">
        <v>1147</v>
      </c>
    </row>
    <row r="163" spans="1:6" x14ac:dyDescent="0.2">
      <c r="A163">
        <v>7114</v>
      </c>
      <c r="B163" t="s">
        <v>1220</v>
      </c>
      <c r="C163" t="s">
        <v>1161</v>
      </c>
      <c r="D163" t="s">
        <v>2008</v>
      </c>
      <c r="E163" t="s">
        <v>2171</v>
      </c>
      <c r="F163" t="s">
        <v>1142</v>
      </c>
    </row>
    <row r="164" spans="1:6" x14ac:dyDescent="0.2">
      <c r="A164">
        <v>5884</v>
      </c>
      <c r="B164" t="s">
        <v>1316</v>
      </c>
      <c r="C164" t="s">
        <v>1138</v>
      </c>
      <c r="D164" t="s">
        <v>2008</v>
      </c>
      <c r="E164" t="s">
        <v>2172</v>
      </c>
      <c r="F164" t="s">
        <v>1164</v>
      </c>
    </row>
    <row r="165" spans="1:6" x14ac:dyDescent="0.2">
      <c r="A165">
        <v>4580</v>
      </c>
      <c r="B165" t="s">
        <v>1317</v>
      </c>
      <c r="C165" t="s">
        <v>1138</v>
      </c>
      <c r="D165" t="s">
        <v>2008</v>
      </c>
      <c r="E165" t="s">
        <v>2173</v>
      </c>
      <c r="F165" t="s">
        <v>1146</v>
      </c>
    </row>
    <row r="166" spans="1:6" x14ac:dyDescent="0.2">
      <c r="A166">
        <v>11696</v>
      </c>
      <c r="B166" t="s">
        <v>1180</v>
      </c>
      <c r="C166" t="s">
        <v>1161</v>
      </c>
      <c r="D166" t="s">
        <v>2008</v>
      </c>
      <c r="E166" t="s">
        <v>2174</v>
      </c>
      <c r="F166" t="s">
        <v>1140</v>
      </c>
    </row>
    <row r="167" spans="1:6" x14ac:dyDescent="0.2">
      <c r="A167">
        <v>7680</v>
      </c>
      <c r="B167" t="s">
        <v>1318</v>
      </c>
      <c r="C167" t="s">
        <v>1138</v>
      </c>
      <c r="D167" t="s">
        <v>2008</v>
      </c>
      <c r="E167" t="s">
        <v>2175</v>
      </c>
      <c r="F167" t="s">
        <v>1147</v>
      </c>
    </row>
    <row r="168" spans="1:6" x14ac:dyDescent="0.2">
      <c r="A168">
        <v>9402</v>
      </c>
      <c r="B168" t="s">
        <v>1319</v>
      </c>
      <c r="C168" t="s">
        <v>1138</v>
      </c>
      <c r="D168" t="s">
        <v>1137</v>
      </c>
      <c r="E168" t="s">
        <v>2176</v>
      </c>
      <c r="F168" t="s">
        <v>1142</v>
      </c>
    </row>
    <row r="169" spans="1:6" x14ac:dyDescent="0.2">
      <c r="A169">
        <v>10454</v>
      </c>
      <c r="B169" t="s">
        <v>1320</v>
      </c>
      <c r="C169" t="s">
        <v>1136</v>
      </c>
      <c r="D169" t="s">
        <v>2008</v>
      </c>
      <c r="E169" t="s">
        <v>2177</v>
      </c>
      <c r="F169" t="s">
        <v>1165</v>
      </c>
    </row>
    <row r="170" spans="1:6" x14ac:dyDescent="0.2">
      <c r="A170">
        <v>10794</v>
      </c>
      <c r="B170" t="s">
        <v>1321</v>
      </c>
      <c r="C170" t="s">
        <v>1138</v>
      </c>
      <c r="D170" t="s">
        <v>2008</v>
      </c>
      <c r="E170" t="s">
        <v>2178</v>
      </c>
      <c r="F170" t="s">
        <v>1166</v>
      </c>
    </row>
    <row r="171" spans="1:6" x14ac:dyDescent="0.2">
      <c r="A171">
        <v>7302</v>
      </c>
      <c r="B171" t="s">
        <v>1322</v>
      </c>
      <c r="C171" t="s">
        <v>1161</v>
      </c>
      <c r="D171" t="s">
        <v>2008</v>
      </c>
      <c r="E171" t="s">
        <v>2179</v>
      </c>
      <c r="F171" t="s">
        <v>1140</v>
      </c>
    </row>
    <row r="172" spans="1:6" x14ac:dyDescent="0.2">
      <c r="A172">
        <v>3144</v>
      </c>
      <c r="B172" t="s">
        <v>1323</v>
      </c>
      <c r="C172" t="s">
        <v>1136</v>
      </c>
      <c r="D172" t="s">
        <v>2008</v>
      </c>
      <c r="E172" t="s">
        <v>2180</v>
      </c>
      <c r="F172" t="s">
        <v>1146</v>
      </c>
    </row>
    <row r="173" spans="1:6" x14ac:dyDescent="0.2">
      <c r="A173">
        <v>4098</v>
      </c>
      <c r="B173" t="s">
        <v>1324</v>
      </c>
      <c r="C173" t="s">
        <v>1138</v>
      </c>
      <c r="D173" t="s">
        <v>1137</v>
      </c>
      <c r="E173" t="s">
        <v>2181</v>
      </c>
      <c r="F173" t="s">
        <v>1146</v>
      </c>
    </row>
    <row r="174" spans="1:6" x14ac:dyDescent="0.2">
      <c r="A174">
        <v>11667</v>
      </c>
      <c r="B174" t="s">
        <v>1325</v>
      </c>
      <c r="C174" t="s">
        <v>1161</v>
      </c>
      <c r="D174" t="s">
        <v>2008</v>
      </c>
      <c r="E174" t="s">
        <v>2182</v>
      </c>
      <c r="F174" t="s">
        <v>1148</v>
      </c>
    </row>
    <row r="175" spans="1:6" x14ac:dyDescent="0.2">
      <c r="A175">
        <v>6448</v>
      </c>
      <c r="B175" t="s">
        <v>1326</v>
      </c>
      <c r="C175" t="s">
        <v>1161</v>
      </c>
      <c r="D175" t="s">
        <v>1137</v>
      </c>
      <c r="E175" t="s">
        <v>2183</v>
      </c>
      <c r="F175" t="s">
        <v>1139</v>
      </c>
    </row>
    <row r="176" spans="1:6" x14ac:dyDescent="0.2">
      <c r="A176">
        <v>3298</v>
      </c>
      <c r="B176" t="s">
        <v>1327</v>
      </c>
      <c r="C176" t="s">
        <v>1161</v>
      </c>
      <c r="D176" t="s">
        <v>1137</v>
      </c>
      <c r="E176" t="s">
        <v>2184</v>
      </c>
      <c r="F176" t="s">
        <v>1139</v>
      </c>
    </row>
    <row r="177" spans="1:6" x14ac:dyDescent="0.2">
      <c r="A177">
        <v>2911</v>
      </c>
      <c r="B177" t="s">
        <v>1180</v>
      </c>
      <c r="C177" t="s">
        <v>1161</v>
      </c>
      <c r="D177" t="s">
        <v>1137</v>
      </c>
      <c r="E177" t="s">
        <v>2185</v>
      </c>
      <c r="F177" t="s">
        <v>1139</v>
      </c>
    </row>
    <row r="178" spans="1:6" x14ac:dyDescent="0.2">
      <c r="A178">
        <v>6742</v>
      </c>
      <c r="B178" t="s">
        <v>1328</v>
      </c>
      <c r="C178" t="s">
        <v>1161</v>
      </c>
      <c r="D178" t="s">
        <v>1137</v>
      </c>
      <c r="E178" t="s">
        <v>2186</v>
      </c>
      <c r="F178" t="s">
        <v>1139</v>
      </c>
    </row>
    <row r="179" spans="1:6" x14ac:dyDescent="0.2">
      <c r="A179">
        <v>9909</v>
      </c>
      <c r="B179" t="s">
        <v>1329</v>
      </c>
      <c r="C179" t="s">
        <v>1161</v>
      </c>
      <c r="D179" t="s">
        <v>1137</v>
      </c>
      <c r="E179" t="s">
        <v>2187</v>
      </c>
      <c r="F179" t="s">
        <v>1139</v>
      </c>
    </row>
    <row r="180" spans="1:6" x14ac:dyDescent="0.2">
      <c r="A180">
        <v>3731</v>
      </c>
      <c r="B180" t="s">
        <v>1330</v>
      </c>
      <c r="C180" t="s">
        <v>1161</v>
      </c>
      <c r="D180" t="s">
        <v>1137</v>
      </c>
      <c r="E180" t="s">
        <v>2188</v>
      </c>
      <c r="F180" t="s">
        <v>1139</v>
      </c>
    </row>
    <row r="181" spans="1:6" x14ac:dyDescent="0.2">
      <c r="A181">
        <v>2205</v>
      </c>
      <c r="B181" t="s">
        <v>1331</v>
      </c>
      <c r="C181" t="s">
        <v>1161</v>
      </c>
      <c r="D181" t="s">
        <v>1137</v>
      </c>
      <c r="E181" t="s">
        <v>2189</v>
      </c>
      <c r="F181" t="s">
        <v>1139</v>
      </c>
    </row>
    <row r="182" spans="1:6" x14ac:dyDescent="0.2">
      <c r="A182">
        <v>2773</v>
      </c>
      <c r="B182" t="s">
        <v>1332</v>
      </c>
      <c r="C182" t="s">
        <v>1161</v>
      </c>
      <c r="D182" t="s">
        <v>1137</v>
      </c>
      <c r="E182" t="s">
        <v>2190</v>
      </c>
      <c r="F182" t="s">
        <v>1139</v>
      </c>
    </row>
    <row r="183" spans="1:6" x14ac:dyDescent="0.2">
      <c r="A183">
        <v>8766</v>
      </c>
      <c r="B183" t="s">
        <v>1333</v>
      </c>
      <c r="C183" t="s">
        <v>1161</v>
      </c>
      <c r="D183" t="s">
        <v>1137</v>
      </c>
      <c r="E183" t="s">
        <v>2191</v>
      </c>
      <c r="F183" t="s">
        <v>1139</v>
      </c>
    </row>
    <row r="184" spans="1:6" x14ac:dyDescent="0.2">
      <c r="A184">
        <v>10948</v>
      </c>
      <c r="B184" t="s">
        <v>1334</v>
      </c>
      <c r="C184" t="s">
        <v>1161</v>
      </c>
      <c r="D184" t="s">
        <v>1137</v>
      </c>
      <c r="E184" t="s">
        <v>2192</v>
      </c>
      <c r="F184" t="s">
        <v>1139</v>
      </c>
    </row>
    <row r="185" spans="1:6" x14ac:dyDescent="0.2">
      <c r="A185">
        <v>7783</v>
      </c>
      <c r="B185" t="s">
        <v>1335</v>
      </c>
      <c r="C185" t="s">
        <v>1138</v>
      </c>
      <c r="D185" t="s">
        <v>2008</v>
      </c>
      <c r="E185" t="s">
        <v>2193</v>
      </c>
      <c r="F185" t="s">
        <v>1139</v>
      </c>
    </row>
    <row r="186" spans="1:6" x14ac:dyDescent="0.2">
      <c r="A186">
        <v>2360</v>
      </c>
      <c r="B186" t="s">
        <v>1336</v>
      </c>
      <c r="C186" t="s">
        <v>1136</v>
      </c>
      <c r="D186" t="s">
        <v>2008</v>
      </c>
      <c r="E186" t="s">
        <v>2194</v>
      </c>
      <c r="F186" t="s">
        <v>1139</v>
      </c>
    </row>
    <row r="187" spans="1:6" x14ac:dyDescent="0.2">
      <c r="A187">
        <v>1209</v>
      </c>
      <c r="B187" t="s">
        <v>1337</v>
      </c>
      <c r="C187" t="s">
        <v>1138</v>
      </c>
      <c r="D187" t="s">
        <v>2008</v>
      </c>
      <c r="E187" t="s">
        <v>2195</v>
      </c>
      <c r="F187" t="s">
        <v>1139</v>
      </c>
    </row>
    <row r="188" spans="1:6" x14ac:dyDescent="0.2">
      <c r="A188">
        <v>3421</v>
      </c>
      <c r="B188" t="s">
        <v>1338</v>
      </c>
      <c r="C188" t="s">
        <v>1161</v>
      </c>
      <c r="D188" t="s">
        <v>1137</v>
      </c>
      <c r="E188" t="s">
        <v>2196</v>
      </c>
      <c r="F188" t="s">
        <v>1139</v>
      </c>
    </row>
    <row r="189" spans="1:6" x14ac:dyDescent="0.2">
      <c r="A189">
        <v>1303</v>
      </c>
      <c r="B189" t="s">
        <v>1339</v>
      </c>
      <c r="C189" t="s">
        <v>1161</v>
      </c>
      <c r="D189" t="s">
        <v>2008</v>
      </c>
      <c r="E189" t="s">
        <v>2197</v>
      </c>
      <c r="F189" t="s">
        <v>1139</v>
      </c>
    </row>
    <row r="190" spans="1:6" x14ac:dyDescent="0.2">
      <c r="A190">
        <v>11307</v>
      </c>
      <c r="B190" t="s">
        <v>1180</v>
      </c>
      <c r="C190" t="s">
        <v>1161</v>
      </c>
      <c r="D190" t="s">
        <v>1137</v>
      </c>
      <c r="E190" t="s">
        <v>2198</v>
      </c>
      <c r="F190" t="s">
        <v>1139</v>
      </c>
    </row>
    <row r="191" spans="1:6" x14ac:dyDescent="0.2">
      <c r="A191">
        <v>8254</v>
      </c>
      <c r="B191" t="s">
        <v>1340</v>
      </c>
      <c r="C191" t="s">
        <v>1138</v>
      </c>
      <c r="D191" t="s">
        <v>2008</v>
      </c>
      <c r="E191" t="s">
        <v>2199</v>
      </c>
      <c r="F191" t="s">
        <v>1139</v>
      </c>
    </row>
    <row r="192" spans="1:6" x14ac:dyDescent="0.2">
      <c r="A192">
        <v>11531</v>
      </c>
      <c r="B192" t="s">
        <v>1341</v>
      </c>
      <c r="C192" t="s">
        <v>1161</v>
      </c>
      <c r="D192" t="s">
        <v>2008</v>
      </c>
      <c r="E192" t="s">
        <v>2200</v>
      </c>
      <c r="F192" t="s">
        <v>1146</v>
      </c>
    </row>
    <row r="193" spans="1:6" x14ac:dyDescent="0.2">
      <c r="A193">
        <v>10731</v>
      </c>
      <c r="B193" t="s">
        <v>1180</v>
      </c>
      <c r="C193" t="s">
        <v>1138</v>
      </c>
      <c r="D193" t="s">
        <v>2008</v>
      </c>
      <c r="E193" t="s">
        <v>2201</v>
      </c>
      <c r="F193" t="s">
        <v>1146</v>
      </c>
    </row>
    <row r="194" spans="1:6" x14ac:dyDescent="0.2">
      <c r="A194">
        <v>1443</v>
      </c>
      <c r="B194" t="s">
        <v>1342</v>
      </c>
      <c r="C194" t="s">
        <v>1138</v>
      </c>
      <c r="D194" t="s">
        <v>2008</v>
      </c>
      <c r="E194" t="s">
        <v>2202</v>
      </c>
      <c r="F194" t="s">
        <v>1152</v>
      </c>
    </row>
    <row r="195" spans="1:6" x14ac:dyDescent="0.2">
      <c r="A195">
        <v>3519</v>
      </c>
      <c r="B195" t="s">
        <v>1343</v>
      </c>
      <c r="C195" t="s">
        <v>1138</v>
      </c>
      <c r="D195" t="s">
        <v>2008</v>
      </c>
      <c r="E195" t="s">
        <v>2203</v>
      </c>
      <c r="F195" t="s">
        <v>1139</v>
      </c>
    </row>
    <row r="196" spans="1:6" x14ac:dyDescent="0.2">
      <c r="A196">
        <v>9414</v>
      </c>
      <c r="B196" t="s">
        <v>1344</v>
      </c>
      <c r="C196" t="s">
        <v>1138</v>
      </c>
      <c r="D196" t="s">
        <v>2008</v>
      </c>
      <c r="E196" t="s">
        <v>2204</v>
      </c>
      <c r="F196" t="s">
        <v>1165</v>
      </c>
    </row>
    <row r="197" spans="1:6" x14ac:dyDescent="0.2">
      <c r="A197">
        <v>10954</v>
      </c>
      <c r="B197" t="s">
        <v>1345</v>
      </c>
      <c r="C197" t="s">
        <v>1138</v>
      </c>
      <c r="D197" t="s">
        <v>2008</v>
      </c>
      <c r="E197" t="s">
        <v>2205</v>
      </c>
      <c r="F197" t="s">
        <v>1139</v>
      </c>
    </row>
    <row r="198" spans="1:6" x14ac:dyDescent="0.2">
      <c r="A198">
        <v>2131</v>
      </c>
      <c r="B198" t="s">
        <v>1346</v>
      </c>
      <c r="C198" t="s">
        <v>1138</v>
      </c>
      <c r="D198" t="s">
        <v>2008</v>
      </c>
      <c r="E198" t="s">
        <v>2206</v>
      </c>
      <c r="F198" t="s">
        <v>1154</v>
      </c>
    </row>
    <row r="199" spans="1:6" x14ac:dyDescent="0.2">
      <c r="A199">
        <v>3804</v>
      </c>
      <c r="B199" t="s">
        <v>1347</v>
      </c>
      <c r="C199" t="s">
        <v>1138</v>
      </c>
      <c r="D199" t="s">
        <v>2008</v>
      </c>
      <c r="E199" t="s">
        <v>2207</v>
      </c>
      <c r="F199" t="s">
        <v>1156</v>
      </c>
    </row>
    <row r="200" spans="1:6" x14ac:dyDescent="0.2">
      <c r="A200">
        <v>4276</v>
      </c>
      <c r="B200" t="s">
        <v>1348</v>
      </c>
      <c r="C200" t="s">
        <v>1138</v>
      </c>
      <c r="D200" t="s">
        <v>2008</v>
      </c>
      <c r="E200" t="s">
        <v>2208</v>
      </c>
      <c r="F200" t="s">
        <v>1146</v>
      </c>
    </row>
    <row r="201" spans="1:6" x14ac:dyDescent="0.2">
      <c r="A201">
        <v>6045</v>
      </c>
      <c r="B201" t="s">
        <v>1349</v>
      </c>
      <c r="C201" t="s">
        <v>1138</v>
      </c>
      <c r="D201" t="s">
        <v>2008</v>
      </c>
      <c r="E201" t="s">
        <v>2209</v>
      </c>
      <c r="F201" t="s">
        <v>1139</v>
      </c>
    </row>
    <row r="202" spans="1:6" x14ac:dyDescent="0.2">
      <c r="A202">
        <v>4147</v>
      </c>
      <c r="B202" t="s">
        <v>1350</v>
      </c>
      <c r="C202" t="s">
        <v>1138</v>
      </c>
      <c r="D202" t="s">
        <v>2008</v>
      </c>
      <c r="E202" t="s">
        <v>2210</v>
      </c>
      <c r="F202" t="s">
        <v>1148</v>
      </c>
    </row>
    <row r="203" spans="1:6" x14ac:dyDescent="0.2">
      <c r="A203">
        <v>3358</v>
      </c>
      <c r="B203" t="s">
        <v>1351</v>
      </c>
      <c r="C203" t="s">
        <v>1136</v>
      </c>
      <c r="D203" t="s">
        <v>1137</v>
      </c>
      <c r="E203" t="s">
        <v>2211</v>
      </c>
      <c r="F203" t="s">
        <v>1139</v>
      </c>
    </row>
    <row r="204" spans="1:6" x14ac:dyDescent="0.2">
      <c r="A204">
        <v>2260</v>
      </c>
      <c r="B204" t="s">
        <v>1352</v>
      </c>
      <c r="C204" t="s">
        <v>1136</v>
      </c>
      <c r="D204" t="s">
        <v>1137</v>
      </c>
      <c r="E204" t="s">
        <v>2212</v>
      </c>
      <c r="F204" t="s">
        <v>1139</v>
      </c>
    </row>
    <row r="205" spans="1:6" x14ac:dyDescent="0.2">
      <c r="A205">
        <v>2111</v>
      </c>
      <c r="B205" t="s">
        <v>1353</v>
      </c>
      <c r="C205" t="s">
        <v>1136</v>
      </c>
      <c r="D205" t="s">
        <v>1137</v>
      </c>
      <c r="E205" t="s">
        <v>2213</v>
      </c>
      <c r="F205" t="s">
        <v>1139</v>
      </c>
    </row>
    <row r="206" spans="1:6" x14ac:dyDescent="0.2">
      <c r="A206">
        <v>9444</v>
      </c>
      <c r="B206" t="s">
        <v>1354</v>
      </c>
      <c r="C206" t="s">
        <v>1136</v>
      </c>
      <c r="D206" t="s">
        <v>1137</v>
      </c>
      <c r="E206" t="s">
        <v>2214</v>
      </c>
      <c r="F206" t="s">
        <v>1139</v>
      </c>
    </row>
    <row r="207" spans="1:6" x14ac:dyDescent="0.2">
      <c r="A207">
        <v>542</v>
      </c>
      <c r="B207" t="s">
        <v>1180</v>
      </c>
      <c r="C207" t="s">
        <v>1136</v>
      </c>
      <c r="D207" t="s">
        <v>1137</v>
      </c>
      <c r="E207" t="s">
        <v>2215</v>
      </c>
      <c r="F207" t="s">
        <v>1139</v>
      </c>
    </row>
    <row r="208" spans="1:6" x14ac:dyDescent="0.2">
      <c r="A208">
        <v>11329</v>
      </c>
      <c r="B208" t="s">
        <v>1280</v>
      </c>
      <c r="C208" t="s">
        <v>1136</v>
      </c>
      <c r="D208" t="s">
        <v>1137</v>
      </c>
      <c r="E208" t="s">
        <v>2216</v>
      </c>
      <c r="F208" t="s">
        <v>1139</v>
      </c>
    </row>
    <row r="209" spans="1:6" x14ac:dyDescent="0.2">
      <c r="A209">
        <v>3570</v>
      </c>
      <c r="B209" t="s">
        <v>1355</v>
      </c>
      <c r="C209" t="s">
        <v>1136</v>
      </c>
      <c r="D209" t="s">
        <v>1137</v>
      </c>
      <c r="E209" t="s">
        <v>2217</v>
      </c>
      <c r="F209" t="s">
        <v>1139</v>
      </c>
    </row>
    <row r="210" spans="1:6" x14ac:dyDescent="0.2">
      <c r="A210">
        <v>650</v>
      </c>
      <c r="B210" t="s">
        <v>1356</v>
      </c>
      <c r="C210" t="s">
        <v>1136</v>
      </c>
      <c r="D210" t="s">
        <v>1137</v>
      </c>
      <c r="E210" t="s">
        <v>2218</v>
      </c>
      <c r="F210" t="s">
        <v>1139</v>
      </c>
    </row>
    <row r="211" spans="1:6" x14ac:dyDescent="0.2">
      <c r="A211">
        <v>9353</v>
      </c>
      <c r="B211" t="s">
        <v>1357</v>
      </c>
      <c r="C211" t="s">
        <v>1136</v>
      </c>
      <c r="D211" t="s">
        <v>1137</v>
      </c>
      <c r="E211" t="s">
        <v>2219</v>
      </c>
      <c r="F211" t="s">
        <v>1139</v>
      </c>
    </row>
    <row r="212" spans="1:6" x14ac:dyDescent="0.2">
      <c r="A212">
        <v>54</v>
      </c>
      <c r="B212" t="s">
        <v>1358</v>
      </c>
      <c r="C212" t="s">
        <v>1136</v>
      </c>
      <c r="D212" t="s">
        <v>1137</v>
      </c>
      <c r="E212" t="s">
        <v>2220</v>
      </c>
      <c r="F212" t="s">
        <v>1139</v>
      </c>
    </row>
    <row r="213" spans="1:6" x14ac:dyDescent="0.2">
      <c r="A213">
        <v>12151</v>
      </c>
      <c r="B213" t="s">
        <v>1359</v>
      </c>
      <c r="C213" t="s">
        <v>1136</v>
      </c>
      <c r="D213" t="s">
        <v>1137</v>
      </c>
      <c r="E213" t="s">
        <v>2221</v>
      </c>
      <c r="F213" t="s">
        <v>1139</v>
      </c>
    </row>
    <row r="214" spans="1:6" x14ac:dyDescent="0.2">
      <c r="A214">
        <v>10018</v>
      </c>
      <c r="B214" t="s">
        <v>1360</v>
      </c>
      <c r="C214" t="s">
        <v>1136</v>
      </c>
      <c r="D214" t="s">
        <v>1137</v>
      </c>
      <c r="E214" t="s">
        <v>2222</v>
      </c>
      <c r="F214" t="s">
        <v>1139</v>
      </c>
    </row>
    <row r="215" spans="1:6" x14ac:dyDescent="0.2">
      <c r="A215">
        <v>3182</v>
      </c>
      <c r="B215" t="s">
        <v>1361</v>
      </c>
      <c r="C215" t="s">
        <v>1136</v>
      </c>
      <c r="D215" t="s">
        <v>1137</v>
      </c>
      <c r="E215" t="s">
        <v>2223</v>
      </c>
      <c r="F215" t="s">
        <v>1139</v>
      </c>
    </row>
    <row r="216" spans="1:6" x14ac:dyDescent="0.2">
      <c r="A216">
        <v>4936</v>
      </c>
      <c r="B216" t="s">
        <v>1362</v>
      </c>
      <c r="C216" t="s">
        <v>1136</v>
      </c>
      <c r="D216" t="s">
        <v>1137</v>
      </c>
      <c r="E216" t="s">
        <v>2224</v>
      </c>
      <c r="F216" t="s">
        <v>1139</v>
      </c>
    </row>
    <row r="217" spans="1:6" x14ac:dyDescent="0.2">
      <c r="A217">
        <v>14630</v>
      </c>
      <c r="B217" t="s">
        <v>1363</v>
      </c>
      <c r="C217" t="s">
        <v>1138</v>
      </c>
      <c r="D217" t="s">
        <v>1137</v>
      </c>
      <c r="E217" t="s">
        <v>2225</v>
      </c>
      <c r="F217" t="s">
        <v>1139</v>
      </c>
    </row>
    <row r="218" spans="1:6" x14ac:dyDescent="0.2">
      <c r="A218">
        <v>13256</v>
      </c>
      <c r="B218" t="s">
        <v>1364</v>
      </c>
      <c r="C218" t="s">
        <v>1138</v>
      </c>
      <c r="D218" t="s">
        <v>1137</v>
      </c>
      <c r="E218" t="s">
        <v>2226</v>
      </c>
      <c r="F218" t="s">
        <v>1139</v>
      </c>
    </row>
    <row r="219" spans="1:6" x14ac:dyDescent="0.2">
      <c r="A219">
        <v>14665</v>
      </c>
      <c r="B219" t="s">
        <v>1365</v>
      </c>
      <c r="C219" t="s">
        <v>1138</v>
      </c>
      <c r="D219" t="s">
        <v>1137</v>
      </c>
      <c r="E219" t="s">
        <v>2227</v>
      </c>
      <c r="F219" t="s">
        <v>1139</v>
      </c>
    </row>
    <row r="220" spans="1:6" x14ac:dyDescent="0.2">
      <c r="A220">
        <v>13363</v>
      </c>
      <c r="B220" t="s">
        <v>1366</v>
      </c>
      <c r="C220" t="s">
        <v>1138</v>
      </c>
      <c r="D220" t="s">
        <v>1137</v>
      </c>
      <c r="E220" t="s">
        <v>2228</v>
      </c>
      <c r="F220" t="s">
        <v>1139</v>
      </c>
    </row>
    <row r="221" spans="1:6" x14ac:dyDescent="0.2">
      <c r="A221">
        <v>14645</v>
      </c>
      <c r="B221" t="s">
        <v>1367</v>
      </c>
      <c r="C221" t="s">
        <v>1138</v>
      </c>
      <c r="D221" t="s">
        <v>1137</v>
      </c>
      <c r="E221" t="s">
        <v>2229</v>
      </c>
      <c r="F221" t="s">
        <v>1139</v>
      </c>
    </row>
    <row r="222" spans="1:6" x14ac:dyDescent="0.2">
      <c r="A222">
        <v>13163</v>
      </c>
      <c r="B222" t="s">
        <v>1368</v>
      </c>
      <c r="C222" t="s">
        <v>1138</v>
      </c>
      <c r="D222" t="s">
        <v>1137</v>
      </c>
      <c r="E222" t="s">
        <v>2230</v>
      </c>
      <c r="F222" t="s">
        <v>1139</v>
      </c>
    </row>
    <row r="223" spans="1:6" x14ac:dyDescent="0.2">
      <c r="A223">
        <v>14553</v>
      </c>
      <c r="B223" t="s">
        <v>1369</v>
      </c>
      <c r="C223" t="s">
        <v>1138</v>
      </c>
      <c r="D223" t="s">
        <v>1137</v>
      </c>
      <c r="E223" t="s">
        <v>2231</v>
      </c>
      <c r="F223" t="s">
        <v>1139</v>
      </c>
    </row>
    <row r="224" spans="1:6" x14ac:dyDescent="0.2">
      <c r="A224">
        <v>14287</v>
      </c>
      <c r="B224" t="s">
        <v>1370</v>
      </c>
      <c r="C224" t="s">
        <v>1138</v>
      </c>
      <c r="D224" t="s">
        <v>1137</v>
      </c>
      <c r="E224" t="s">
        <v>2232</v>
      </c>
      <c r="F224" t="s">
        <v>1139</v>
      </c>
    </row>
    <row r="225" spans="1:6" x14ac:dyDescent="0.2">
      <c r="A225">
        <v>13179</v>
      </c>
      <c r="B225" t="s">
        <v>1371</v>
      </c>
      <c r="C225" t="s">
        <v>1138</v>
      </c>
      <c r="D225" t="s">
        <v>1137</v>
      </c>
      <c r="E225" t="s">
        <v>2233</v>
      </c>
      <c r="F225" t="s">
        <v>1139</v>
      </c>
    </row>
    <row r="226" spans="1:6" x14ac:dyDescent="0.2">
      <c r="A226">
        <v>13035</v>
      </c>
      <c r="B226" t="s">
        <v>1372</v>
      </c>
      <c r="C226" t="s">
        <v>1138</v>
      </c>
      <c r="D226" t="s">
        <v>1137</v>
      </c>
      <c r="E226" t="s">
        <v>2234</v>
      </c>
      <c r="F226" t="s">
        <v>1139</v>
      </c>
    </row>
    <row r="227" spans="1:6" x14ac:dyDescent="0.2">
      <c r="A227">
        <v>14322</v>
      </c>
      <c r="B227" t="s">
        <v>1373</v>
      </c>
      <c r="C227" t="s">
        <v>1138</v>
      </c>
      <c r="D227" t="s">
        <v>1137</v>
      </c>
      <c r="E227" t="s">
        <v>2235</v>
      </c>
      <c r="F227" t="s">
        <v>1139</v>
      </c>
    </row>
    <row r="228" spans="1:6" x14ac:dyDescent="0.2">
      <c r="A228">
        <v>13196</v>
      </c>
      <c r="B228" t="s">
        <v>1374</v>
      </c>
      <c r="C228" t="s">
        <v>1138</v>
      </c>
      <c r="D228" t="s">
        <v>1137</v>
      </c>
      <c r="E228" t="s">
        <v>2236</v>
      </c>
      <c r="F228" t="s">
        <v>1139</v>
      </c>
    </row>
    <row r="229" spans="1:6" x14ac:dyDescent="0.2">
      <c r="A229">
        <v>14604</v>
      </c>
      <c r="B229" t="s">
        <v>1375</v>
      </c>
      <c r="C229" t="s">
        <v>1138</v>
      </c>
      <c r="D229" t="s">
        <v>1137</v>
      </c>
      <c r="E229" t="s">
        <v>2237</v>
      </c>
      <c r="F229" t="s">
        <v>1139</v>
      </c>
    </row>
    <row r="230" spans="1:6" x14ac:dyDescent="0.2">
      <c r="A230">
        <v>12961</v>
      </c>
      <c r="B230" t="s">
        <v>1376</v>
      </c>
      <c r="C230" t="s">
        <v>1138</v>
      </c>
      <c r="D230" t="s">
        <v>1137</v>
      </c>
      <c r="E230" t="s">
        <v>2238</v>
      </c>
      <c r="F230" t="s">
        <v>1139</v>
      </c>
    </row>
    <row r="231" spans="1:6" x14ac:dyDescent="0.2">
      <c r="A231">
        <v>14676</v>
      </c>
      <c r="B231" t="s">
        <v>1377</v>
      </c>
      <c r="C231" t="s">
        <v>1138</v>
      </c>
      <c r="D231" t="s">
        <v>1137</v>
      </c>
      <c r="E231" t="s">
        <v>2239</v>
      </c>
      <c r="F231" t="s">
        <v>1139</v>
      </c>
    </row>
    <row r="232" spans="1:6" x14ac:dyDescent="0.2">
      <c r="A232">
        <v>14087</v>
      </c>
      <c r="B232" t="s">
        <v>1378</v>
      </c>
      <c r="C232" t="s">
        <v>1138</v>
      </c>
      <c r="D232" t="s">
        <v>1137</v>
      </c>
      <c r="E232" t="s">
        <v>2240</v>
      </c>
      <c r="F232" t="s">
        <v>1139</v>
      </c>
    </row>
    <row r="233" spans="1:6" x14ac:dyDescent="0.2">
      <c r="A233">
        <v>13194</v>
      </c>
      <c r="B233" t="s">
        <v>1379</v>
      </c>
      <c r="C233" t="s">
        <v>1138</v>
      </c>
      <c r="D233" t="s">
        <v>1137</v>
      </c>
      <c r="E233" t="s">
        <v>2241</v>
      </c>
      <c r="F233" t="s">
        <v>1139</v>
      </c>
    </row>
    <row r="234" spans="1:6" x14ac:dyDescent="0.2">
      <c r="A234">
        <v>14513</v>
      </c>
      <c r="B234" t="s">
        <v>1380</v>
      </c>
      <c r="C234" t="s">
        <v>1138</v>
      </c>
      <c r="D234" t="s">
        <v>1137</v>
      </c>
      <c r="E234" t="s">
        <v>2242</v>
      </c>
      <c r="F234" t="s">
        <v>1139</v>
      </c>
    </row>
    <row r="235" spans="1:6" x14ac:dyDescent="0.2">
      <c r="A235">
        <v>13461</v>
      </c>
      <c r="B235" t="s">
        <v>1381</v>
      </c>
      <c r="C235" t="s">
        <v>1138</v>
      </c>
      <c r="D235" t="s">
        <v>1137</v>
      </c>
      <c r="E235" t="s">
        <v>2243</v>
      </c>
      <c r="F235" t="s">
        <v>1139</v>
      </c>
    </row>
    <row r="236" spans="1:6" x14ac:dyDescent="0.2">
      <c r="A236">
        <v>14510</v>
      </c>
      <c r="B236" t="s">
        <v>1382</v>
      </c>
      <c r="C236" t="s">
        <v>1138</v>
      </c>
      <c r="D236" t="s">
        <v>1137</v>
      </c>
      <c r="E236" t="s">
        <v>2244</v>
      </c>
      <c r="F236" t="s">
        <v>1139</v>
      </c>
    </row>
    <row r="237" spans="1:6" x14ac:dyDescent="0.2">
      <c r="A237">
        <v>13190</v>
      </c>
      <c r="B237" t="s">
        <v>1383</v>
      </c>
      <c r="C237" t="s">
        <v>1138</v>
      </c>
      <c r="D237" t="s">
        <v>1137</v>
      </c>
      <c r="E237" t="s">
        <v>2245</v>
      </c>
      <c r="F237" t="s">
        <v>1139</v>
      </c>
    </row>
    <row r="238" spans="1:6" x14ac:dyDescent="0.2">
      <c r="A238">
        <v>14508</v>
      </c>
      <c r="B238" t="s">
        <v>1384</v>
      </c>
      <c r="C238" t="s">
        <v>1138</v>
      </c>
      <c r="D238" t="s">
        <v>1137</v>
      </c>
      <c r="E238" t="s">
        <v>2246</v>
      </c>
      <c r="F238" t="s">
        <v>1139</v>
      </c>
    </row>
    <row r="239" spans="1:6" x14ac:dyDescent="0.2">
      <c r="A239">
        <v>14472</v>
      </c>
      <c r="B239" t="s">
        <v>1385</v>
      </c>
      <c r="C239" t="s">
        <v>1138</v>
      </c>
      <c r="D239" t="s">
        <v>1137</v>
      </c>
      <c r="E239" t="s">
        <v>2247</v>
      </c>
      <c r="F239" t="s">
        <v>1139</v>
      </c>
    </row>
    <row r="240" spans="1:6" x14ac:dyDescent="0.2">
      <c r="A240">
        <v>14562</v>
      </c>
      <c r="B240" t="s">
        <v>1386</v>
      </c>
      <c r="C240" t="s">
        <v>1138</v>
      </c>
      <c r="D240" t="s">
        <v>1137</v>
      </c>
      <c r="E240" t="s">
        <v>2248</v>
      </c>
      <c r="F240" t="s">
        <v>1139</v>
      </c>
    </row>
    <row r="241" spans="1:6" x14ac:dyDescent="0.2">
      <c r="A241">
        <v>13206</v>
      </c>
      <c r="B241" t="s">
        <v>1387</v>
      </c>
      <c r="C241" t="s">
        <v>1138</v>
      </c>
      <c r="D241" t="s">
        <v>1137</v>
      </c>
      <c r="E241" t="s">
        <v>2249</v>
      </c>
      <c r="F241" t="s">
        <v>1139</v>
      </c>
    </row>
    <row r="242" spans="1:6" x14ac:dyDescent="0.2">
      <c r="A242">
        <v>13080</v>
      </c>
      <c r="B242" t="s">
        <v>1388</v>
      </c>
      <c r="C242" t="s">
        <v>1138</v>
      </c>
      <c r="D242" t="s">
        <v>1137</v>
      </c>
      <c r="E242" t="s">
        <v>2250</v>
      </c>
      <c r="F242" t="s">
        <v>1139</v>
      </c>
    </row>
    <row r="243" spans="1:6" x14ac:dyDescent="0.2">
      <c r="A243">
        <v>14633</v>
      </c>
      <c r="B243" t="s">
        <v>1389</v>
      </c>
      <c r="C243" t="s">
        <v>1138</v>
      </c>
      <c r="D243" t="s">
        <v>1137</v>
      </c>
      <c r="E243" t="s">
        <v>2251</v>
      </c>
      <c r="F243" t="s">
        <v>1139</v>
      </c>
    </row>
    <row r="244" spans="1:6" x14ac:dyDescent="0.2">
      <c r="A244">
        <v>14097</v>
      </c>
      <c r="B244" t="s">
        <v>1390</v>
      </c>
      <c r="C244" t="s">
        <v>1138</v>
      </c>
      <c r="D244" t="s">
        <v>1137</v>
      </c>
      <c r="E244" t="s">
        <v>2252</v>
      </c>
      <c r="F244" t="s">
        <v>1139</v>
      </c>
    </row>
    <row r="245" spans="1:6" x14ac:dyDescent="0.2">
      <c r="A245">
        <v>13024</v>
      </c>
      <c r="B245" t="s">
        <v>1391</v>
      </c>
      <c r="C245" t="s">
        <v>1138</v>
      </c>
      <c r="D245" t="s">
        <v>1137</v>
      </c>
      <c r="E245" t="s">
        <v>2253</v>
      </c>
      <c r="F245" t="s">
        <v>1139</v>
      </c>
    </row>
    <row r="246" spans="1:6" x14ac:dyDescent="0.2">
      <c r="A246">
        <v>778</v>
      </c>
      <c r="B246" t="s">
        <v>1392</v>
      </c>
      <c r="C246" t="s">
        <v>1138</v>
      </c>
      <c r="D246" t="s">
        <v>1137</v>
      </c>
      <c r="E246" t="s">
        <v>2254</v>
      </c>
      <c r="F246" t="s">
        <v>1139</v>
      </c>
    </row>
    <row r="247" spans="1:6" x14ac:dyDescent="0.2">
      <c r="A247">
        <v>7146</v>
      </c>
      <c r="B247" t="s">
        <v>1393</v>
      </c>
      <c r="C247" t="s">
        <v>1138</v>
      </c>
      <c r="D247" t="s">
        <v>1137</v>
      </c>
      <c r="E247" t="s">
        <v>2255</v>
      </c>
      <c r="F247" t="s">
        <v>1139</v>
      </c>
    </row>
    <row r="248" spans="1:6" x14ac:dyDescent="0.2">
      <c r="A248">
        <v>6365</v>
      </c>
      <c r="B248" t="s">
        <v>1180</v>
      </c>
      <c r="C248" t="s">
        <v>1138</v>
      </c>
      <c r="D248" t="s">
        <v>1137</v>
      </c>
      <c r="E248" t="s">
        <v>2256</v>
      </c>
      <c r="F248" t="s">
        <v>1139</v>
      </c>
    </row>
    <row r="249" spans="1:6" x14ac:dyDescent="0.2">
      <c r="A249">
        <v>8422</v>
      </c>
      <c r="B249" t="s">
        <v>1394</v>
      </c>
      <c r="C249" t="s">
        <v>1138</v>
      </c>
      <c r="D249" t="s">
        <v>1137</v>
      </c>
      <c r="E249" t="s">
        <v>2257</v>
      </c>
      <c r="F249" t="s">
        <v>1139</v>
      </c>
    </row>
    <row r="250" spans="1:6" x14ac:dyDescent="0.2">
      <c r="A250">
        <v>8524</v>
      </c>
      <c r="B250" t="s">
        <v>1395</v>
      </c>
      <c r="C250" t="s">
        <v>1138</v>
      </c>
      <c r="D250" t="s">
        <v>1137</v>
      </c>
      <c r="E250" t="s">
        <v>2258</v>
      </c>
      <c r="F250" t="s">
        <v>1139</v>
      </c>
    </row>
    <row r="251" spans="1:6" x14ac:dyDescent="0.2">
      <c r="A251">
        <v>3784</v>
      </c>
      <c r="B251" t="s">
        <v>1396</v>
      </c>
      <c r="C251" t="s">
        <v>1138</v>
      </c>
      <c r="D251" t="s">
        <v>1137</v>
      </c>
      <c r="E251" t="s">
        <v>2259</v>
      </c>
      <c r="F251" t="s">
        <v>1139</v>
      </c>
    </row>
    <row r="252" spans="1:6" x14ac:dyDescent="0.2">
      <c r="A252">
        <v>10519</v>
      </c>
      <c r="B252" t="s">
        <v>1180</v>
      </c>
      <c r="C252" t="s">
        <v>1138</v>
      </c>
      <c r="D252" t="s">
        <v>1137</v>
      </c>
      <c r="E252" t="s">
        <v>2260</v>
      </c>
      <c r="F252" t="s">
        <v>1139</v>
      </c>
    </row>
    <row r="253" spans="1:6" x14ac:dyDescent="0.2">
      <c r="A253">
        <v>7132</v>
      </c>
      <c r="B253" t="s">
        <v>1397</v>
      </c>
      <c r="C253" t="s">
        <v>1138</v>
      </c>
      <c r="D253" t="s">
        <v>1137</v>
      </c>
      <c r="E253" t="s">
        <v>2261</v>
      </c>
      <c r="F253" t="s">
        <v>1139</v>
      </c>
    </row>
    <row r="254" spans="1:6" x14ac:dyDescent="0.2">
      <c r="A254">
        <v>3709</v>
      </c>
      <c r="B254" t="s">
        <v>1398</v>
      </c>
      <c r="C254" t="s">
        <v>1138</v>
      </c>
      <c r="D254" t="s">
        <v>1137</v>
      </c>
      <c r="E254" t="s">
        <v>2262</v>
      </c>
      <c r="F254" t="s">
        <v>1139</v>
      </c>
    </row>
    <row r="255" spans="1:6" x14ac:dyDescent="0.2">
      <c r="A255">
        <v>7518</v>
      </c>
      <c r="B255" t="s">
        <v>1398</v>
      </c>
      <c r="C255" t="s">
        <v>1138</v>
      </c>
      <c r="D255" t="s">
        <v>2008</v>
      </c>
      <c r="E255" t="s">
        <v>2263</v>
      </c>
      <c r="F255" t="s">
        <v>1139</v>
      </c>
    </row>
    <row r="256" spans="1:6" x14ac:dyDescent="0.2">
      <c r="A256">
        <v>1738</v>
      </c>
      <c r="B256" t="s">
        <v>1399</v>
      </c>
      <c r="C256" t="s">
        <v>1138</v>
      </c>
      <c r="D256" t="s">
        <v>2008</v>
      </c>
      <c r="E256" t="s">
        <v>2264</v>
      </c>
      <c r="F256" t="s">
        <v>1155</v>
      </c>
    </row>
    <row r="257" spans="1:6" x14ac:dyDescent="0.2">
      <c r="A257">
        <v>1622</v>
      </c>
      <c r="B257" t="s">
        <v>1180</v>
      </c>
      <c r="C257" t="s">
        <v>1138</v>
      </c>
      <c r="D257" t="s">
        <v>2008</v>
      </c>
      <c r="E257" t="s">
        <v>2265</v>
      </c>
      <c r="F257" t="s">
        <v>1139</v>
      </c>
    </row>
    <row r="258" spans="1:6" x14ac:dyDescent="0.2">
      <c r="A258">
        <v>1325</v>
      </c>
      <c r="B258" t="s">
        <v>1400</v>
      </c>
      <c r="C258" t="s">
        <v>1138</v>
      </c>
      <c r="D258" t="s">
        <v>2008</v>
      </c>
      <c r="E258" t="s">
        <v>2266</v>
      </c>
      <c r="F258" t="s">
        <v>1139</v>
      </c>
    </row>
    <row r="259" spans="1:6" x14ac:dyDescent="0.2">
      <c r="A259">
        <v>5505</v>
      </c>
      <c r="B259" t="s">
        <v>1401</v>
      </c>
      <c r="C259" t="s">
        <v>1138</v>
      </c>
      <c r="D259" t="s">
        <v>2008</v>
      </c>
      <c r="E259" t="s">
        <v>2267</v>
      </c>
      <c r="F259" t="s">
        <v>1139</v>
      </c>
    </row>
    <row r="260" spans="1:6" x14ac:dyDescent="0.2">
      <c r="A260">
        <v>4210</v>
      </c>
      <c r="B260" t="s">
        <v>1402</v>
      </c>
      <c r="C260" t="s">
        <v>1138</v>
      </c>
      <c r="D260" t="s">
        <v>2008</v>
      </c>
      <c r="E260" t="s">
        <v>2268</v>
      </c>
      <c r="F260" t="s">
        <v>1139</v>
      </c>
    </row>
    <row r="261" spans="1:6" x14ac:dyDescent="0.2">
      <c r="A261">
        <v>11229</v>
      </c>
      <c r="B261" t="s">
        <v>1403</v>
      </c>
      <c r="C261" t="s">
        <v>1138</v>
      </c>
      <c r="D261" t="s">
        <v>2008</v>
      </c>
      <c r="E261" t="s">
        <v>2269</v>
      </c>
      <c r="F261" t="s">
        <v>1139</v>
      </c>
    </row>
    <row r="262" spans="1:6" x14ac:dyDescent="0.2">
      <c r="A262">
        <v>9385</v>
      </c>
      <c r="B262" t="s">
        <v>1404</v>
      </c>
      <c r="C262" t="s">
        <v>1138</v>
      </c>
      <c r="D262" t="s">
        <v>2008</v>
      </c>
      <c r="E262" t="s">
        <v>2270</v>
      </c>
      <c r="F262" t="s">
        <v>1139</v>
      </c>
    </row>
    <row r="263" spans="1:6" x14ac:dyDescent="0.2">
      <c r="A263">
        <v>900</v>
      </c>
      <c r="B263" t="s">
        <v>1296</v>
      </c>
      <c r="C263" t="s">
        <v>1138</v>
      </c>
      <c r="D263" t="s">
        <v>2008</v>
      </c>
      <c r="E263" t="s">
        <v>2271</v>
      </c>
      <c r="F263" t="s">
        <v>1139</v>
      </c>
    </row>
    <row r="264" spans="1:6" x14ac:dyDescent="0.2">
      <c r="A264">
        <v>6217</v>
      </c>
      <c r="B264" t="s">
        <v>1405</v>
      </c>
      <c r="C264" t="s">
        <v>1138</v>
      </c>
      <c r="D264" t="s">
        <v>2008</v>
      </c>
      <c r="E264" t="s">
        <v>2272</v>
      </c>
      <c r="F264" t="s">
        <v>1139</v>
      </c>
    </row>
    <row r="265" spans="1:6" x14ac:dyDescent="0.2">
      <c r="A265">
        <v>9466</v>
      </c>
      <c r="B265" t="s">
        <v>1180</v>
      </c>
      <c r="C265" t="s">
        <v>1138</v>
      </c>
      <c r="D265" t="s">
        <v>2008</v>
      </c>
      <c r="E265" t="s">
        <v>2273</v>
      </c>
      <c r="F265" t="s">
        <v>1160</v>
      </c>
    </row>
    <row r="266" spans="1:6" x14ac:dyDescent="0.2">
      <c r="A266">
        <v>4596</v>
      </c>
      <c r="B266" t="s">
        <v>1406</v>
      </c>
      <c r="C266" t="s">
        <v>1138</v>
      </c>
      <c r="D266" t="s">
        <v>2008</v>
      </c>
      <c r="E266" t="s">
        <v>2274</v>
      </c>
      <c r="F266" t="s">
        <v>1139</v>
      </c>
    </row>
    <row r="267" spans="1:6" x14ac:dyDescent="0.2">
      <c r="A267">
        <v>5206</v>
      </c>
      <c r="B267" t="s">
        <v>1407</v>
      </c>
      <c r="C267" t="s">
        <v>1138</v>
      </c>
      <c r="D267" t="s">
        <v>2008</v>
      </c>
      <c r="E267" t="s">
        <v>2275</v>
      </c>
      <c r="F267" t="s">
        <v>1146</v>
      </c>
    </row>
    <row r="268" spans="1:6" x14ac:dyDescent="0.2">
      <c r="A268">
        <v>2823</v>
      </c>
      <c r="B268" t="s">
        <v>1408</v>
      </c>
      <c r="C268" t="s">
        <v>1138</v>
      </c>
      <c r="D268" t="s">
        <v>2008</v>
      </c>
      <c r="E268" t="s">
        <v>2276</v>
      </c>
      <c r="F268" t="s">
        <v>1147</v>
      </c>
    </row>
    <row r="269" spans="1:6" x14ac:dyDescent="0.2">
      <c r="A269">
        <v>10408</v>
      </c>
      <c r="B269" t="s">
        <v>1409</v>
      </c>
      <c r="C269" t="s">
        <v>1138</v>
      </c>
      <c r="D269" t="s">
        <v>2008</v>
      </c>
      <c r="E269" t="s">
        <v>2277</v>
      </c>
      <c r="F269" t="s">
        <v>1146</v>
      </c>
    </row>
    <row r="270" spans="1:6" x14ac:dyDescent="0.2">
      <c r="A270">
        <v>11011</v>
      </c>
      <c r="B270" t="s">
        <v>1410</v>
      </c>
      <c r="C270" t="s">
        <v>1138</v>
      </c>
      <c r="D270" t="s">
        <v>2008</v>
      </c>
      <c r="E270" t="s">
        <v>2278</v>
      </c>
      <c r="F270" t="s">
        <v>1140</v>
      </c>
    </row>
    <row r="271" spans="1:6" x14ac:dyDescent="0.2">
      <c r="A271">
        <v>40</v>
      </c>
      <c r="B271" t="s">
        <v>1180</v>
      </c>
      <c r="C271" t="s">
        <v>1138</v>
      </c>
      <c r="D271" t="s">
        <v>2008</v>
      </c>
      <c r="E271" t="s">
        <v>2279</v>
      </c>
      <c r="F271" t="s">
        <v>1139</v>
      </c>
    </row>
    <row r="272" spans="1:6" x14ac:dyDescent="0.2">
      <c r="A272">
        <v>11636</v>
      </c>
      <c r="B272" t="s">
        <v>1411</v>
      </c>
      <c r="C272" t="s">
        <v>1138</v>
      </c>
      <c r="D272" t="s">
        <v>2008</v>
      </c>
      <c r="E272" t="s">
        <v>2280</v>
      </c>
      <c r="F272" t="s">
        <v>1147</v>
      </c>
    </row>
    <row r="273" spans="1:6" x14ac:dyDescent="0.2">
      <c r="A273">
        <v>9120</v>
      </c>
      <c r="B273" t="s">
        <v>1412</v>
      </c>
      <c r="C273" t="s">
        <v>1136</v>
      </c>
      <c r="D273" t="s">
        <v>1137</v>
      </c>
      <c r="E273" t="s">
        <v>2281</v>
      </c>
      <c r="F273" t="s">
        <v>1139</v>
      </c>
    </row>
    <row r="274" spans="1:6" x14ac:dyDescent="0.2">
      <c r="A274">
        <v>12221</v>
      </c>
      <c r="B274" t="s">
        <v>1413</v>
      </c>
      <c r="C274" t="s">
        <v>1136</v>
      </c>
      <c r="D274" t="s">
        <v>1137</v>
      </c>
      <c r="E274" t="s">
        <v>2282</v>
      </c>
      <c r="F274" t="s">
        <v>1139</v>
      </c>
    </row>
    <row r="275" spans="1:6" x14ac:dyDescent="0.2">
      <c r="A275">
        <v>9415</v>
      </c>
      <c r="B275" t="s">
        <v>1414</v>
      </c>
      <c r="C275" t="s">
        <v>1136</v>
      </c>
      <c r="D275" t="s">
        <v>1137</v>
      </c>
      <c r="E275" t="s">
        <v>2283</v>
      </c>
      <c r="F275" t="s">
        <v>1139</v>
      </c>
    </row>
    <row r="276" spans="1:6" x14ac:dyDescent="0.2">
      <c r="A276">
        <v>724</v>
      </c>
      <c r="B276" t="s">
        <v>1415</v>
      </c>
      <c r="C276" t="s">
        <v>1136</v>
      </c>
      <c r="D276" t="s">
        <v>1137</v>
      </c>
      <c r="E276" t="s">
        <v>2284</v>
      </c>
      <c r="F276" t="s">
        <v>1139</v>
      </c>
    </row>
    <row r="277" spans="1:6" x14ac:dyDescent="0.2">
      <c r="A277">
        <v>8897</v>
      </c>
      <c r="B277" t="s">
        <v>1416</v>
      </c>
      <c r="C277" t="s">
        <v>1136</v>
      </c>
      <c r="D277" t="s">
        <v>1137</v>
      </c>
      <c r="E277" t="s">
        <v>2285</v>
      </c>
      <c r="F277" t="s">
        <v>1139</v>
      </c>
    </row>
    <row r="278" spans="1:6" x14ac:dyDescent="0.2">
      <c r="A278">
        <v>7112</v>
      </c>
      <c r="B278" t="s">
        <v>1417</v>
      </c>
      <c r="C278" t="s">
        <v>1136</v>
      </c>
      <c r="D278" t="s">
        <v>1137</v>
      </c>
      <c r="E278" t="s">
        <v>2286</v>
      </c>
      <c r="F278" t="s">
        <v>1139</v>
      </c>
    </row>
    <row r="279" spans="1:6" x14ac:dyDescent="0.2">
      <c r="A279">
        <v>1086</v>
      </c>
      <c r="B279" t="s">
        <v>1180</v>
      </c>
      <c r="C279" t="s">
        <v>1136</v>
      </c>
      <c r="D279" t="s">
        <v>1137</v>
      </c>
      <c r="E279" t="s">
        <v>2287</v>
      </c>
      <c r="F279" t="s">
        <v>1139</v>
      </c>
    </row>
    <row r="280" spans="1:6" x14ac:dyDescent="0.2">
      <c r="A280">
        <v>2916</v>
      </c>
      <c r="B280" t="s">
        <v>1418</v>
      </c>
      <c r="C280" t="s">
        <v>1136</v>
      </c>
      <c r="D280" t="s">
        <v>1137</v>
      </c>
      <c r="E280" t="s">
        <v>2288</v>
      </c>
      <c r="F280" t="s">
        <v>1139</v>
      </c>
    </row>
    <row r="281" spans="1:6" x14ac:dyDescent="0.2">
      <c r="A281">
        <v>2439</v>
      </c>
      <c r="B281" t="s">
        <v>1180</v>
      </c>
      <c r="C281" t="s">
        <v>1136</v>
      </c>
      <c r="D281" t="s">
        <v>1137</v>
      </c>
      <c r="E281" t="s">
        <v>2289</v>
      </c>
      <c r="F281" t="s">
        <v>1156</v>
      </c>
    </row>
    <row r="282" spans="1:6" x14ac:dyDescent="0.2">
      <c r="A282">
        <v>6416</v>
      </c>
      <c r="B282" t="s">
        <v>1180</v>
      </c>
      <c r="C282" t="s">
        <v>1136</v>
      </c>
      <c r="D282" t="s">
        <v>1137</v>
      </c>
      <c r="E282" t="s">
        <v>2290</v>
      </c>
      <c r="F282" t="s">
        <v>1139</v>
      </c>
    </row>
    <row r="283" spans="1:6" x14ac:dyDescent="0.2">
      <c r="A283">
        <v>6310</v>
      </c>
      <c r="B283" t="s">
        <v>1419</v>
      </c>
      <c r="C283" t="s">
        <v>1136</v>
      </c>
      <c r="D283" t="s">
        <v>1137</v>
      </c>
      <c r="E283" t="s">
        <v>2291</v>
      </c>
      <c r="F283" t="s">
        <v>1146</v>
      </c>
    </row>
    <row r="284" spans="1:6" x14ac:dyDescent="0.2">
      <c r="A284">
        <v>9029</v>
      </c>
      <c r="B284" t="s">
        <v>1420</v>
      </c>
      <c r="C284" t="s">
        <v>1136</v>
      </c>
      <c r="D284" t="s">
        <v>1137</v>
      </c>
      <c r="E284" t="s">
        <v>2292</v>
      </c>
      <c r="F284" t="s">
        <v>1139</v>
      </c>
    </row>
    <row r="285" spans="1:6" x14ac:dyDescent="0.2">
      <c r="A285">
        <v>295</v>
      </c>
      <c r="B285" t="s">
        <v>1421</v>
      </c>
      <c r="C285" t="s">
        <v>1136</v>
      </c>
      <c r="D285" t="s">
        <v>1137</v>
      </c>
      <c r="E285" t="s">
        <v>2293</v>
      </c>
      <c r="F285" t="s">
        <v>1146</v>
      </c>
    </row>
    <row r="286" spans="1:6" x14ac:dyDescent="0.2">
      <c r="A286">
        <v>1577</v>
      </c>
      <c r="B286" t="s">
        <v>1180</v>
      </c>
      <c r="C286" t="s">
        <v>1136</v>
      </c>
      <c r="D286" t="s">
        <v>1137</v>
      </c>
      <c r="E286" t="s">
        <v>2294</v>
      </c>
      <c r="F286" t="s">
        <v>1140</v>
      </c>
    </row>
    <row r="287" spans="1:6" x14ac:dyDescent="0.2">
      <c r="A287">
        <v>1568</v>
      </c>
      <c r="B287" t="s">
        <v>1422</v>
      </c>
      <c r="C287" t="s">
        <v>1136</v>
      </c>
      <c r="D287" t="s">
        <v>1137</v>
      </c>
      <c r="E287" t="s">
        <v>2295</v>
      </c>
      <c r="F287" t="s">
        <v>1153</v>
      </c>
    </row>
    <row r="288" spans="1:6" x14ac:dyDescent="0.2">
      <c r="A288">
        <v>9047</v>
      </c>
      <c r="B288" t="s">
        <v>1423</v>
      </c>
      <c r="C288" t="s">
        <v>1136</v>
      </c>
      <c r="D288" t="s">
        <v>1137</v>
      </c>
      <c r="E288" t="s">
        <v>2296</v>
      </c>
      <c r="F288" t="s">
        <v>1140</v>
      </c>
    </row>
    <row r="289" spans="1:6" x14ac:dyDescent="0.2">
      <c r="A289">
        <v>7603</v>
      </c>
      <c r="B289" t="s">
        <v>1424</v>
      </c>
      <c r="C289" t="s">
        <v>1136</v>
      </c>
      <c r="D289" t="s">
        <v>1137</v>
      </c>
      <c r="E289" t="s">
        <v>2297</v>
      </c>
      <c r="F289" t="s">
        <v>1146</v>
      </c>
    </row>
    <row r="290" spans="1:6" x14ac:dyDescent="0.2">
      <c r="A290">
        <v>1566</v>
      </c>
      <c r="B290" t="s">
        <v>1425</v>
      </c>
      <c r="C290" t="s">
        <v>1138</v>
      </c>
      <c r="D290" t="s">
        <v>1137</v>
      </c>
      <c r="E290" t="s">
        <v>2298</v>
      </c>
      <c r="F290" t="s">
        <v>1139</v>
      </c>
    </row>
    <row r="291" spans="1:6" x14ac:dyDescent="0.2">
      <c r="A291">
        <v>2918</v>
      </c>
      <c r="B291" t="s">
        <v>1426</v>
      </c>
      <c r="C291" t="s">
        <v>1138</v>
      </c>
      <c r="D291" t="s">
        <v>1137</v>
      </c>
      <c r="E291" t="s">
        <v>2299</v>
      </c>
      <c r="F291" t="s">
        <v>1139</v>
      </c>
    </row>
    <row r="292" spans="1:6" x14ac:dyDescent="0.2">
      <c r="A292">
        <v>1491</v>
      </c>
      <c r="B292" t="s">
        <v>1427</v>
      </c>
      <c r="C292" t="s">
        <v>1138</v>
      </c>
      <c r="D292" t="s">
        <v>1137</v>
      </c>
      <c r="E292" t="s">
        <v>2300</v>
      </c>
      <c r="F292" t="s">
        <v>1167</v>
      </c>
    </row>
    <row r="293" spans="1:6" x14ac:dyDescent="0.2">
      <c r="A293">
        <v>14915</v>
      </c>
      <c r="B293" t="s">
        <v>1428</v>
      </c>
      <c r="C293" t="s">
        <v>1138</v>
      </c>
      <c r="D293" t="s">
        <v>1137</v>
      </c>
      <c r="E293" t="s">
        <v>2301</v>
      </c>
      <c r="F293" t="s">
        <v>1142</v>
      </c>
    </row>
    <row r="294" spans="1:6" x14ac:dyDescent="0.2">
      <c r="A294">
        <v>9619</v>
      </c>
      <c r="B294" t="s">
        <v>1180</v>
      </c>
      <c r="C294" t="s">
        <v>1138</v>
      </c>
      <c r="D294" t="s">
        <v>1137</v>
      </c>
      <c r="E294" t="s">
        <v>2302</v>
      </c>
      <c r="F294" t="s">
        <v>1146</v>
      </c>
    </row>
    <row r="295" spans="1:6" x14ac:dyDescent="0.2">
      <c r="A295">
        <v>2363</v>
      </c>
      <c r="B295" t="s">
        <v>1429</v>
      </c>
      <c r="C295" t="s">
        <v>1138</v>
      </c>
      <c r="D295" t="s">
        <v>1137</v>
      </c>
      <c r="E295" t="s">
        <v>2303</v>
      </c>
      <c r="F295" t="s">
        <v>1139</v>
      </c>
    </row>
    <row r="296" spans="1:6" x14ac:dyDescent="0.2">
      <c r="A296">
        <v>5898</v>
      </c>
      <c r="B296" t="s">
        <v>1430</v>
      </c>
      <c r="C296" t="s">
        <v>1138</v>
      </c>
      <c r="D296" t="s">
        <v>1137</v>
      </c>
      <c r="E296" t="s">
        <v>2304</v>
      </c>
      <c r="F296" t="s">
        <v>1142</v>
      </c>
    </row>
    <row r="297" spans="1:6" x14ac:dyDescent="0.2">
      <c r="A297">
        <v>1948</v>
      </c>
      <c r="B297" t="s">
        <v>1431</v>
      </c>
      <c r="C297" t="s">
        <v>1138</v>
      </c>
      <c r="D297" t="s">
        <v>1137</v>
      </c>
      <c r="E297" t="s">
        <v>2305</v>
      </c>
      <c r="F297" t="s">
        <v>1146</v>
      </c>
    </row>
    <row r="298" spans="1:6" x14ac:dyDescent="0.2">
      <c r="A298">
        <v>1820</v>
      </c>
      <c r="B298" t="s">
        <v>1432</v>
      </c>
      <c r="C298" t="s">
        <v>1138</v>
      </c>
      <c r="D298" t="s">
        <v>1137</v>
      </c>
      <c r="E298" t="s">
        <v>2306</v>
      </c>
      <c r="F298" t="s">
        <v>1146</v>
      </c>
    </row>
    <row r="299" spans="1:6" x14ac:dyDescent="0.2">
      <c r="A299">
        <v>14770</v>
      </c>
      <c r="B299" t="s">
        <v>1433</v>
      </c>
      <c r="C299" t="s">
        <v>1138</v>
      </c>
      <c r="D299" t="s">
        <v>1137</v>
      </c>
      <c r="E299" t="s">
        <v>2307</v>
      </c>
      <c r="F299" t="s">
        <v>1149</v>
      </c>
    </row>
    <row r="300" spans="1:6" x14ac:dyDescent="0.2">
      <c r="A300">
        <v>1962</v>
      </c>
      <c r="B300" t="s">
        <v>1434</v>
      </c>
      <c r="C300" t="s">
        <v>1138</v>
      </c>
      <c r="D300" t="s">
        <v>1137</v>
      </c>
      <c r="E300" t="s">
        <v>2308</v>
      </c>
      <c r="F300" t="s">
        <v>1139</v>
      </c>
    </row>
    <row r="301" spans="1:6" x14ac:dyDescent="0.2">
      <c r="A301">
        <v>7175</v>
      </c>
      <c r="B301" t="s">
        <v>1435</v>
      </c>
      <c r="C301" t="s">
        <v>1138</v>
      </c>
      <c r="D301" t="s">
        <v>1137</v>
      </c>
      <c r="E301" t="s">
        <v>2309</v>
      </c>
      <c r="F301" t="s">
        <v>1139</v>
      </c>
    </row>
    <row r="302" spans="1:6" x14ac:dyDescent="0.2">
      <c r="A302">
        <v>1222</v>
      </c>
      <c r="B302" t="s">
        <v>1436</v>
      </c>
      <c r="C302" t="s">
        <v>1138</v>
      </c>
      <c r="D302" t="s">
        <v>1137</v>
      </c>
      <c r="E302" t="s">
        <v>2310</v>
      </c>
      <c r="F302" t="s">
        <v>1139</v>
      </c>
    </row>
    <row r="303" spans="1:6" x14ac:dyDescent="0.2">
      <c r="A303">
        <v>487</v>
      </c>
      <c r="B303" t="s">
        <v>1437</v>
      </c>
      <c r="C303" t="s">
        <v>1138</v>
      </c>
      <c r="D303" t="s">
        <v>1137</v>
      </c>
      <c r="E303" t="s">
        <v>2311</v>
      </c>
      <c r="F303" t="s">
        <v>1139</v>
      </c>
    </row>
    <row r="304" spans="1:6" x14ac:dyDescent="0.2">
      <c r="A304">
        <v>2217</v>
      </c>
      <c r="B304" t="s">
        <v>1438</v>
      </c>
      <c r="C304" t="s">
        <v>1138</v>
      </c>
      <c r="D304" t="s">
        <v>1137</v>
      </c>
      <c r="E304" t="s">
        <v>2312</v>
      </c>
      <c r="F304" t="s">
        <v>1163</v>
      </c>
    </row>
    <row r="305" spans="1:6" x14ac:dyDescent="0.2">
      <c r="A305">
        <v>14824</v>
      </c>
      <c r="B305" t="s">
        <v>1439</v>
      </c>
      <c r="C305" t="s">
        <v>1138</v>
      </c>
      <c r="D305" t="s">
        <v>1137</v>
      </c>
      <c r="E305" t="s">
        <v>2313</v>
      </c>
      <c r="F305" t="s">
        <v>1146</v>
      </c>
    </row>
    <row r="306" spans="1:6" x14ac:dyDescent="0.2">
      <c r="A306">
        <v>2078</v>
      </c>
      <c r="B306" t="s">
        <v>1440</v>
      </c>
      <c r="C306" t="s">
        <v>1138</v>
      </c>
      <c r="D306" t="s">
        <v>1137</v>
      </c>
      <c r="E306" t="s">
        <v>2314</v>
      </c>
      <c r="F306" t="s">
        <v>1139</v>
      </c>
    </row>
    <row r="307" spans="1:6" x14ac:dyDescent="0.2">
      <c r="A307">
        <v>10497</v>
      </c>
      <c r="B307" t="s">
        <v>1441</v>
      </c>
      <c r="C307" t="s">
        <v>1138</v>
      </c>
      <c r="D307" t="s">
        <v>1137</v>
      </c>
      <c r="E307" t="s">
        <v>2315</v>
      </c>
      <c r="F307" t="s">
        <v>1147</v>
      </c>
    </row>
    <row r="308" spans="1:6" x14ac:dyDescent="0.2">
      <c r="A308">
        <v>4695</v>
      </c>
      <c r="B308" t="s">
        <v>1442</v>
      </c>
      <c r="C308" t="s">
        <v>1138</v>
      </c>
      <c r="D308" t="s">
        <v>1137</v>
      </c>
      <c r="E308" t="s">
        <v>2316</v>
      </c>
      <c r="F308" t="s">
        <v>1168</v>
      </c>
    </row>
    <row r="309" spans="1:6" x14ac:dyDescent="0.2">
      <c r="A309">
        <v>9857</v>
      </c>
      <c r="B309" t="s">
        <v>1443</v>
      </c>
      <c r="C309" t="s">
        <v>1138</v>
      </c>
      <c r="D309" t="s">
        <v>1137</v>
      </c>
      <c r="E309" t="s">
        <v>2317</v>
      </c>
      <c r="F309" t="s">
        <v>1139</v>
      </c>
    </row>
    <row r="310" spans="1:6" x14ac:dyDescent="0.2">
      <c r="A310">
        <v>2168</v>
      </c>
      <c r="B310" t="s">
        <v>1225</v>
      </c>
      <c r="C310" t="s">
        <v>1138</v>
      </c>
      <c r="D310" t="s">
        <v>1137</v>
      </c>
      <c r="E310" t="s">
        <v>2237</v>
      </c>
      <c r="F310" t="s">
        <v>1146</v>
      </c>
    </row>
    <row r="311" spans="1:6" x14ac:dyDescent="0.2">
      <c r="A311">
        <v>4078</v>
      </c>
      <c r="B311" t="s">
        <v>1444</v>
      </c>
      <c r="C311" t="s">
        <v>1138</v>
      </c>
      <c r="D311" t="s">
        <v>1137</v>
      </c>
      <c r="E311" t="s">
        <v>2318</v>
      </c>
      <c r="F311" t="s">
        <v>1139</v>
      </c>
    </row>
    <row r="312" spans="1:6" x14ac:dyDescent="0.2">
      <c r="A312">
        <v>11887</v>
      </c>
      <c r="B312" t="s">
        <v>1445</v>
      </c>
      <c r="C312" t="s">
        <v>1138</v>
      </c>
      <c r="D312" t="s">
        <v>1137</v>
      </c>
      <c r="E312" t="s">
        <v>2319</v>
      </c>
      <c r="F312" t="s">
        <v>1140</v>
      </c>
    </row>
    <row r="313" spans="1:6" x14ac:dyDescent="0.2">
      <c r="A313">
        <v>6588</v>
      </c>
      <c r="B313" t="s">
        <v>1180</v>
      </c>
      <c r="C313" t="s">
        <v>1138</v>
      </c>
      <c r="D313" t="s">
        <v>1137</v>
      </c>
      <c r="E313" t="s">
        <v>2320</v>
      </c>
      <c r="F313" t="s">
        <v>1139</v>
      </c>
    </row>
    <row r="314" spans="1:6" x14ac:dyDescent="0.2">
      <c r="A314">
        <v>7167</v>
      </c>
      <c r="B314" t="s">
        <v>1446</v>
      </c>
      <c r="C314" t="s">
        <v>1138</v>
      </c>
      <c r="D314" t="s">
        <v>1137</v>
      </c>
      <c r="E314" t="s">
        <v>2321</v>
      </c>
      <c r="F314" t="s">
        <v>1139</v>
      </c>
    </row>
    <row r="315" spans="1:6" x14ac:dyDescent="0.2">
      <c r="A315">
        <v>1459</v>
      </c>
      <c r="B315" t="s">
        <v>1180</v>
      </c>
      <c r="C315" t="s">
        <v>1138</v>
      </c>
      <c r="D315" t="s">
        <v>1137</v>
      </c>
      <c r="E315" t="s">
        <v>2322</v>
      </c>
      <c r="F315" t="s">
        <v>1139</v>
      </c>
    </row>
    <row r="316" spans="1:6" x14ac:dyDescent="0.2">
      <c r="A316">
        <v>548</v>
      </c>
      <c r="B316" t="s">
        <v>1447</v>
      </c>
      <c r="C316" t="s">
        <v>1138</v>
      </c>
      <c r="D316" t="s">
        <v>1137</v>
      </c>
      <c r="E316" t="s">
        <v>2323</v>
      </c>
      <c r="F316" t="s">
        <v>1139</v>
      </c>
    </row>
    <row r="317" spans="1:6" x14ac:dyDescent="0.2">
      <c r="A317">
        <v>5224</v>
      </c>
      <c r="B317" t="s">
        <v>1448</v>
      </c>
      <c r="C317" t="s">
        <v>1138</v>
      </c>
      <c r="D317" t="s">
        <v>1137</v>
      </c>
      <c r="E317" t="s">
        <v>2324</v>
      </c>
      <c r="F317" t="s">
        <v>1139</v>
      </c>
    </row>
    <row r="318" spans="1:6" x14ac:dyDescent="0.2">
      <c r="A318">
        <v>2686</v>
      </c>
      <c r="B318" t="s">
        <v>1449</v>
      </c>
      <c r="C318" t="s">
        <v>1138</v>
      </c>
      <c r="D318" t="s">
        <v>1137</v>
      </c>
      <c r="E318" t="s">
        <v>2325</v>
      </c>
      <c r="F318" t="s">
        <v>1139</v>
      </c>
    </row>
    <row r="319" spans="1:6" x14ac:dyDescent="0.2">
      <c r="A319">
        <v>468</v>
      </c>
      <c r="B319" t="s">
        <v>1450</v>
      </c>
      <c r="C319" t="s">
        <v>1138</v>
      </c>
      <c r="D319" t="s">
        <v>1137</v>
      </c>
      <c r="E319" t="s">
        <v>2326</v>
      </c>
      <c r="F319" t="s">
        <v>1139</v>
      </c>
    </row>
    <row r="320" spans="1:6" x14ac:dyDescent="0.2">
      <c r="A320">
        <v>8456</v>
      </c>
      <c r="B320" t="s">
        <v>1180</v>
      </c>
      <c r="C320" t="s">
        <v>1138</v>
      </c>
      <c r="D320" t="s">
        <v>1137</v>
      </c>
      <c r="E320" t="s">
        <v>2327</v>
      </c>
      <c r="F320" t="s">
        <v>1139</v>
      </c>
    </row>
    <row r="321" spans="1:6" x14ac:dyDescent="0.2">
      <c r="A321">
        <v>1260</v>
      </c>
      <c r="B321" t="s">
        <v>1451</v>
      </c>
      <c r="C321" t="s">
        <v>1138</v>
      </c>
      <c r="D321" t="s">
        <v>1137</v>
      </c>
      <c r="E321" t="s">
        <v>2328</v>
      </c>
      <c r="F321" t="s">
        <v>1139</v>
      </c>
    </row>
    <row r="322" spans="1:6" x14ac:dyDescent="0.2">
      <c r="A322">
        <v>3050</v>
      </c>
      <c r="B322" t="s">
        <v>1180</v>
      </c>
      <c r="C322" t="s">
        <v>1138</v>
      </c>
      <c r="D322" t="s">
        <v>1137</v>
      </c>
      <c r="E322" t="s">
        <v>2329</v>
      </c>
      <c r="F322" t="s">
        <v>1139</v>
      </c>
    </row>
    <row r="323" spans="1:6" x14ac:dyDescent="0.2">
      <c r="A323">
        <v>10308</v>
      </c>
      <c r="B323" t="s">
        <v>1180</v>
      </c>
      <c r="C323" t="s">
        <v>1138</v>
      </c>
      <c r="D323" t="s">
        <v>1137</v>
      </c>
      <c r="E323" t="s">
        <v>2330</v>
      </c>
      <c r="F323" t="s">
        <v>1139</v>
      </c>
    </row>
    <row r="324" spans="1:6" x14ac:dyDescent="0.2">
      <c r="A324">
        <v>6428</v>
      </c>
      <c r="B324" t="s">
        <v>1180</v>
      </c>
      <c r="C324" t="s">
        <v>1138</v>
      </c>
      <c r="D324" t="s">
        <v>1137</v>
      </c>
      <c r="E324" t="s">
        <v>2331</v>
      </c>
      <c r="F324" t="s">
        <v>1139</v>
      </c>
    </row>
    <row r="325" spans="1:6" x14ac:dyDescent="0.2">
      <c r="A325">
        <v>387</v>
      </c>
      <c r="B325" t="s">
        <v>1452</v>
      </c>
      <c r="C325" t="s">
        <v>1138</v>
      </c>
      <c r="D325" t="s">
        <v>1137</v>
      </c>
      <c r="E325" t="s">
        <v>2332</v>
      </c>
      <c r="F325" t="s">
        <v>1139</v>
      </c>
    </row>
    <row r="326" spans="1:6" x14ac:dyDescent="0.2">
      <c r="A326">
        <v>2270</v>
      </c>
      <c r="B326" t="s">
        <v>1180</v>
      </c>
      <c r="C326" t="s">
        <v>1138</v>
      </c>
      <c r="D326" t="s">
        <v>1137</v>
      </c>
      <c r="E326" t="s">
        <v>2333</v>
      </c>
      <c r="F326" t="s">
        <v>1139</v>
      </c>
    </row>
    <row r="327" spans="1:6" x14ac:dyDescent="0.2">
      <c r="A327">
        <v>482</v>
      </c>
      <c r="B327" t="s">
        <v>1453</v>
      </c>
      <c r="C327" t="s">
        <v>1138</v>
      </c>
      <c r="D327" t="s">
        <v>1137</v>
      </c>
      <c r="E327" t="s">
        <v>2334</v>
      </c>
      <c r="F327" t="s">
        <v>1139</v>
      </c>
    </row>
    <row r="328" spans="1:6" x14ac:dyDescent="0.2">
      <c r="A328">
        <v>1956</v>
      </c>
      <c r="B328" t="s">
        <v>1454</v>
      </c>
      <c r="C328" t="s">
        <v>1138</v>
      </c>
      <c r="D328" t="s">
        <v>1137</v>
      </c>
      <c r="E328" t="s">
        <v>2335</v>
      </c>
      <c r="F328" t="s">
        <v>1139</v>
      </c>
    </row>
    <row r="329" spans="1:6" x14ac:dyDescent="0.2">
      <c r="A329">
        <v>7466</v>
      </c>
      <c r="B329" t="s">
        <v>1455</v>
      </c>
      <c r="C329" t="s">
        <v>1138</v>
      </c>
      <c r="D329" t="s">
        <v>1137</v>
      </c>
      <c r="E329" t="s">
        <v>2336</v>
      </c>
      <c r="F329" t="s">
        <v>1139</v>
      </c>
    </row>
    <row r="330" spans="1:6" x14ac:dyDescent="0.2">
      <c r="A330">
        <v>8224</v>
      </c>
      <c r="B330" t="s">
        <v>1456</v>
      </c>
      <c r="C330" t="s">
        <v>1138</v>
      </c>
      <c r="D330" t="s">
        <v>1137</v>
      </c>
      <c r="E330" t="s">
        <v>2337</v>
      </c>
      <c r="F330" t="s">
        <v>1139</v>
      </c>
    </row>
    <row r="331" spans="1:6" x14ac:dyDescent="0.2">
      <c r="A331">
        <v>3490</v>
      </c>
      <c r="B331" t="s">
        <v>1180</v>
      </c>
      <c r="C331" t="s">
        <v>1138</v>
      </c>
      <c r="D331" t="s">
        <v>1137</v>
      </c>
      <c r="E331" t="s">
        <v>2338</v>
      </c>
      <c r="F331" t="s">
        <v>1139</v>
      </c>
    </row>
    <row r="332" spans="1:6" x14ac:dyDescent="0.2">
      <c r="A332">
        <v>1596</v>
      </c>
      <c r="B332" t="s">
        <v>1457</v>
      </c>
      <c r="C332" t="s">
        <v>1138</v>
      </c>
      <c r="D332" t="s">
        <v>1137</v>
      </c>
      <c r="E332" t="s">
        <v>2339</v>
      </c>
      <c r="F332" t="s">
        <v>1139</v>
      </c>
    </row>
    <row r="333" spans="1:6" x14ac:dyDescent="0.2">
      <c r="A333">
        <v>3969</v>
      </c>
      <c r="B333" t="s">
        <v>1458</v>
      </c>
      <c r="C333" t="s">
        <v>1138</v>
      </c>
      <c r="D333" t="s">
        <v>1137</v>
      </c>
      <c r="E333" t="s">
        <v>2340</v>
      </c>
      <c r="F333" t="s">
        <v>1139</v>
      </c>
    </row>
    <row r="334" spans="1:6" x14ac:dyDescent="0.2">
      <c r="A334">
        <v>9342</v>
      </c>
      <c r="B334" t="s">
        <v>1459</v>
      </c>
      <c r="C334" t="s">
        <v>1138</v>
      </c>
      <c r="D334" t="s">
        <v>1137</v>
      </c>
      <c r="E334" t="s">
        <v>2341</v>
      </c>
      <c r="F334" t="s">
        <v>1139</v>
      </c>
    </row>
    <row r="335" spans="1:6" x14ac:dyDescent="0.2">
      <c r="A335">
        <v>2028</v>
      </c>
      <c r="B335" t="s">
        <v>1460</v>
      </c>
      <c r="C335" t="s">
        <v>1138</v>
      </c>
      <c r="D335" t="s">
        <v>1137</v>
      </c>
      <c r="E335" t="s">
        <v>2342</v>
      </c>
      <c r="F335" t="s">
        <v>1139</v>
      </c>
    </row>
    <row r="336" spans="1:6" x14ac:dyDescent="0.2">
      <c r="A336">
        <v>3940</v>
      </c>
      <c r="B336" t="s">
        <v>1180</v>
      </c>
      <c r="C336" t="s">
        <v>1138</v>
      </c>
      <c r="D336" t="s">
        <v>1137</v>
      </c>
      <c r="E336" t="s">
        <v>2343</v>
      </c>
      <c r="F336" t="s">
        <v>1139</v>
      </c>
    </row>
    <row r="337" spans="1:6" x14ac:dyDescent="0.2">
      <c r="A337">
        <v>8293</v>
      </c>
      <c r="B337" t="s">
        <v>1461</v>
      </c>
      <c r="C337" t="s">
        <v>1138</v>
      </c>
      <c r="D337" t="s">
        <v>1137</v>
      </c>
      <c r="E337" t="s">
        <v>2344</v>
      </c>
      <c r="F337" t="s">
        <v>1139</v>
      </c>
    </row>
    <row r="338" spans="1:6" x14ac:dyDescent="0.2">
      <c r="A338">
        <v>9962</v>
      </c>
      <c r="B338" t="s">
        <v>1462</v>
      </c>
      <c r="C338" t="s">
        <v>1138</v>
      </c>
      <c r="D338" t="s">
        <v>1137</v>
      </c>
      <c r="E338" t="s">
        <v>2345</v>
      </c>
      <c r="F338" t="s">
        <v>1139</v>
      </c>
    </row>
    <row r="339" spans="1:6" x14ac:dyDescent="0.2">
      <c r="A339">
        <v>8098</v>
      </c>
      <c r="B339" t="s">
        <v>1180</v>
      </c>
      <c r="C339" t="s">
        <v>1138</v>
      </c>
      <c r="D339" t="s">
        <v>1137</v>
      </c>
      <c r="E339" t="s">
        <v>2346</v>
      </c>
      <c r="F339" t="s">
        <v>1139</v>
      </c>
    </row>
    <row r="340" spans="1:6" x14ac:dyDescent="0.2">
      <c r="A340">
        <v>8348</v>
      </c>
      <c r="B340" t="s">
        <v>1463</v>
      </c>
      <c r="C340" t="s">
        <v>1138</v>
      </c>
      <c r="D340" t="s">
        <v>1137</v>
      </c>
      <c r="E340" t="s">
        <v>2347</v>
      </c>
      <c r="F340" t="s">
        <v>1139</v>
      </c>
    </row>
    <row r="341" spans="1:6" x14ac:dyDescent="0.2">
      <c r="A341">
        <v>653</v>
      </c>
      <c r="B341" t="s">
        <v>1464</v>
      </c>
      <c r="C341" t="s">
        <v>1138</v>
      </c>
      <c r="D341" t="s">
        <v>1137</v>
      </c>
      <c r="E341" t="s">
        <v>2348</v>
      </c>
      <c r="F341" t="s">
        <v>1139</v>
      </c>
    </row>
    <row r="342" spans="1:6" x14ac:dyDescent="0.2">
      <c r="A342">
        <v>8645</v>
      </c>
      <c r="B342" t="s">
        <v>1465</v>
      </c>
      <c r="C342" t="s">
        <v>1138</v>
      </c>
      <c r="D342" t="s">
        <v>1137</v>
      </c>
      <c r="E342" t="s">
        <v>2349</v>
      </c>
      <c r="F342" t="s">
        <v>1139</v>
      </c>
    </row>
    <row r="343" spans="1:6" x14ac:dyDescent="0.2">
      <c r="A343">
        <v>1275</v>
      </c>
      <c r="B343" t="s">
        <v>1466</v>
      </c>
      <c r="C343" t="s">
        <v>1138</v>
      </c>
      <c r="D343" t="s">
        <v>1137</v>
      </c>
      <c r="E343" t="s">
        <v>2350</v>
      </c>
      <c r="F343" t="s">
        <v>1139</v>
      </c>
    </row>
    <row r="344" spans="1:6" x14ac:dyDescent="0.2">
      <c r="A344">
        <v>11189</v>
      </c>
      <c r="B344" t="s">
        <v>1467</v>
      </c>
      <c r="C344" t="s">
        <v>1138</v>
      </c>
      <c r="D344" t="s">
        <v>1137</v>
      </c>
      <c r="E344" t="s">
        <v>2351</v>
      </c>
      <c r="F344" t="s">
        <v>1139</v>
      </c>
    </row>
    <row r="345" spans="1:6" x14ac:dyDescent="0.2">
      <c r="A345">
        <v>5988</v>
      </c>
      <c r="B345" t="s">
        <v>1468</v>
      </c>
      <c r="C345" t="s">
        <v>1138</v>
      </c>
      <c r="D345" t="s">
        <v>1137</v>
      </c>
      <c r="E345" t="s">
        <v>2352</v>
      </c>
      <c r="F345" t="s">
        <v>1139</v>
      </c>
    </row>
    <row r="346" spans="1:6" x14ac:dyDescent="0.2">
      <c r="A346">
        <v>9726</v>
      </c>
      <c r="B346" t="s">
        <v>1469</v>
      </c>
      <c r="C346" t="s">
        <v>1138</v>
      </c>
      <c r="D346" t="s">
        <v>1137</v>
      </c>
      <c r="E346" t="s">
        <v>2353</v>
      </c>
      <c r="F346" t="s">
        <v>1139</v>
      </c>
    </row>
    <row r="347" spans="1:6" x14ac:dyDescent="0.2">
      <c r="A347">
        <v>5113</v>
      </c>
      <c r="B347" t="s">
        <v>1470</v>
      </c>
      <c r="C347" t="s">
        <v>1138</v>
      </c>
      <c r="D347" t="s">
        <v>1137</v>
      </c>
      <c r="E347" t="s">
        <v>2354</v>
      </c>
      <c r="F347" t="s">
        <v>1139</v>
      </c>
    </row>
    <row r="348" spans="1:6" x14ac:dyDescent="0.2">
      <c r="A348">
        <v>7202</v>
      </c>
      <c r="B348" t="s">
        <v>1330</v>
      </c>
      <c r="C348" t="s">
        <v>1138</v>
      </c>
      <c r="D348" t="s">
        <v>1137</v>
      </c>
      <c r="E348" t="s">
        <v>2355</v>
      </c>
      <c r="F348" t="s">
        <v>1139</v>
      </c>
    </row>
    <row r="349" spans="1:6" x14ac:dyDescent="0.2">
      <c r="A349">
        <v>1173</v>
      </c>
      <c r="B349" t="s">
        <v>1471</v>
      </c>
      <c r="C349" t="s">
        <v>1138</v>
      </c>
      <c r="D349" t="s">
        <v>1137</v>
      </c>
      <c r="E349" t="s">
        <v>2356</v>
      </c>
      <c r="F349" t="s">
        <v>1139</v>
      </c>
    </row>
    <row r="350" spans="1:6" x14ac:dyDescent="0.2">
      <c r="A350">
        <v>13597</v>
      </c>
      <c r="B350" t="s">
        <v>1472</v>
      </c>
      <c r="C350" t="s">
        <v>1138</v>
      </c>
      <c r="D350" t="s">
        <v>1137</v>
      </c>
      <c r="E350" t="s">
        <v>2357</v>
      </c>
      <c r="F350" t="s">
        <v>1139</v>
      </c>
    </row>
    <row r="351" spans="1:6" x14ac:dyDescent="0.2">
      <c r="A351">
        <v>4047</v>
      </c>
      <c r="B351" t="s">
        <v>1473</v>
      </c>
      <c r="C351" t="s">
        <v>1138</v>
      </c>
      <c r="D351" t="s">
        <v>1137</v>
      </c>
      <c r="E351" t="s">
        <v>2358</v>
      </c>
      <c r="F351" t="s">
        <v>1139</v>
      </c>
    </row>
    <row r="352" spans="1:6" x14ac:dyDescent="0.2">
      <c r="A352">
        <v>6594</v>
      </c>
      <c r="B352" t="s">
        <v>1474</v>
      </c>
      <c r="C352" t="s">
        <v>1138</v>
      </c>
      <c r="D352" t="s">
        <v>1137</v>
      </c>
      <c r="E352" t="s">
        <v>2359</v>
      </c>
      <c r="F352" t="s">
        <v>1139</v>
      </c>
    </row>
    <row r="353" spans="1:6" x14ac:dyDescent="0.2">
      <c r="A353">
        <v>1186</v>
      </c>
      <c r="B353" t="s">
        <v>1475</v>
      </c>
      <c r="C353" t="s">
        <v>1138</v>
      </c>
      <c r="D353" t="s">
        <v>1137</v>
      </c>
      <c r="E353" t="s">
        <v>2360</v>
      </c>
      <c r="F353" t="s">
        <v>1139</v>
      </c>
    </row>
    <row r="354" spans="1:6" x14ac:dyDescent="0.2">
      <c r="A354">
        <v>4279</v>
      </c>
      <c r="B354" t="s">
        <v>1476</v>
      </c>
      <c r="C354" t="s">
        <v>1138</v>
      </c>
      <c r="D354" t="s">
        <v>1137</v>
      </c>
      <c r="E354" t="s">
        <v>2361</v>
      </c>
      <c r="F354" t="s">
        <v>1146</v>
      </c>
    </row>
    <row r="355" spans="1:6" x14ac:dyDescent="0.2">
      <c r="A355">
        <v>4151</v>
      </c>
      <c r="B355" t="s">
        <v>1180</v>
      </c>
      <c r="C355" t="s">
        <v>1138</v>
      </c>
      <c r="D355" t="s">
        <v>1137</v>
      </c>
      <c r="E355" t="s">
        <v>2362</v>
      </c>
      <c r="F355" t="s">
        <v>1146</v>
      </c>
    </row>
    <row r="356" spans="1:6" x14ac:dyDescent="0.2">
      <c r="A356">
        <v>14848</v>
      </c>
      <c r="B356" t="s">
        <v>1477</v>
      </c>
      <c r="C356" t="s">
        <v>1138</v>
      </c>
      <c r="D356" t="s">
        <v>1137</v>
      </c>
      <c r="E356" t="s">
        <v>2363</v>
      </c>
      <c r="F356" t="s">
        <v>1169</v>
      </c>
    </row>
    <row r="357" spans="1:6" x14ac:dyDescent="0.2">
      <c r="A357">
        <v>4697</v>
      </c>
      <c r="B357" t="s">
        <v>1478</v>
      </c>
      <c r="C357" t="s">
        <v>1138</v>
      </c>
      <c r="D357" t="s">
        <v>1137</v>
      </c>
      <c r="E357" t="s">
        <v>2364</v>
      </c>
      <c r="F357" t="s">
        <v>1143</v>
      </c>
    </row>
    <row r="358" spans="1:6" x14ac:dyDescent="0.2">
      <c r="A358">
        <v>5887</v>
      </c>
      <c r="B358" t="s">
        <v>1479</v>
      </c>
      <c r="C358" t="s">
        <v>1138</v>
      </c>
      <c r="D358" t="s">
        <v>1137</v>
      </c>
      <c r="E358" t="s">
        <v>2295</v>
      </c>
      <c r="F358" t="s">
        <v>1146</v>
      </c>
    </row>
    <row r="359" spans="1:6" x14ac:dyDescent="0.2">
      <c r="A359">
        <v>12019</v>
      </c>
      <c r="B359" t="s">
        <v>1480</v>
      </c>
      <c r="C359" t="s">
        <v>1138</v>
      </c>
      <c r="D359" t="s">
        <v>2008</v>
      </c>
      <c r="E359" t="s">
        <v>2365</v>
      </c>
      <c r="F359" t="s">
        <v>1146</v>
      </c>
    </row>
    <row r="360" spans="1:6" x14ac:dyDescent="0.2">
      <c r="A360">
        <v>10549</v>
      </c>
      <c r="B360" t="s">
        <v>1481</v>
      </c>
      <c r="C360" t="s">
        <v>1138</v>
      </c>
      <c r="D360" t="s">
        <v>2008</v>
      </c>
      <c r="E360" t="s">
        <v>2366</v>
      </c>
      <c r="F360" t="s">
        <v>1156</v>
      </c>
    </row>
    <row r="361" spans="1:6" x14ac:dyDescent="0.2">
      <c r="A361">
        <v>4909</v>
      </c>
      <c r="B361" t="s">
        <v>1180</v>
      </c>
      <c r="C361" t="s">
        <v>1138</v>
      </c>
      <c r="D361" t="s">
        <v>2008</v>
      </c>
      <c r="E361" t="s">
        <v>2367</v>
      </c>
      <c r="F361" t="s">
        <v>1142</v>
      </c>
    </row>
    <row r="362" spans="1:6" x14ac:dyDescent="0.2">
      <c r="A362">
        <v>5854</v>
      </c>
      <c r="B362" t="s">
        <v>1180</v>
      </c>
      <c r="C362" t="s">
        <v>1138</v>
      </c>
      <c r="D362" t="s">
        <v>2008</v>
      </c>
      <c r="E362" t="s">
        <v>2368</v>
      </c>
      <c r="F362" t="s">
        <v>1148</v>
      </c>
    </row>
    <row r="363" spans="1:6" x14ac:dyDescent="0.2">
      <c r="A363">
        <v>3066</v>
      </c>
      <c r="B363" t="s">
        <v>1180</v>
      </c>
      <c r="C363" t="s">
        <v>1138</v>
      </c>
      <c r="D363" t="s">
        <v>2008</v>
      </c>
      <c r="E363" t="s">
        <v>2369</v>
      </c>
      <c r="F363" t="s">
        <v>1156</v>
      </c>
    </row>
    <row r="364" spans="1:6" x14ac:dyDescent="0.2">
      <c r="A364">
        <v>11431</v>
      </c>
      <c r="B364" t="s">
        <v>1482</v>
      </c>
      <c r="C364" t="s">
        <v>1138</v>
      </c>
      <c r="D364" t="s">
        <v>2008</v>
      </c>
      <c r="E364" t="s">
        <v>2370</v>
      </c>
      <c r="F364" t="s">
        <v>1153</v>
      </c>
    </row>
    <row r="365" spans="1:6" x14ac:dyDescent="0.2">
      <c r="A365">
        <v>9906</v>
      </c>
      <c r="B365" t="s">
        <v>1219</v>
      </c>
      <c r="C365" t="s">
        <v>1138</v>
      </c>
      <c r="D365" t="s">
        <v>2008</v>
      </c>
      <c r="E365" t="s">
        <v>2371</v>
      </c>
      <c r="F365" t="s">
        <v>1147</v>
      </c>
    </row>
    <row r="366" spans="1:6" x14ac:dyDescent="0.2">
      <c r="A366">
        <v>2048</v>
      </c>
      <c r="B366" t="s">
        <v>1483</v>
      </c>
      <c r="C366" t="s">
        <v>1138</v>
      </c>
      <c r="D366" t="s">
        <v>2008</v>
      </c>
      <c r="E366" t="s">
        <v>2372</v>
      </c>
      <c r="F366" t="s">
        <v>1146</v>
      </c>
    </row>
    <row r="367" spans="1:6" x14ac:dyDescent="0.2">
      <c r="A367">
        <v>3071</v>
      </c>
      <c r="B367" t="s">
        <v>1484</v>
      </c>
      <c r="C367" t="s">
        <v>1138</v>
      </c>
      <c r="D367" t="s">
        <v>2008</v>
      </c>
      <c r="E367" t="s">
        <v>2373</v>
      </c>
      <c r="F367" t="s">
        <v>1146</v>
      </c>
    </row>
    <row r="368" spans="1:6" x14ac:dyDescent="0.2">
      <c r="A368">
        <v>11065</v>
      </c>
      <c r="B368" t="s">
        <v>1485</v>
      </c>
      <c r="C368" t="s">
        <v>1138</v>
      </c>
      <c r="D368" t="s">
        <v>2008</v>
      </c>
      <c r="E368" t="s">
        <v>2374</v>
      </c>
      <c r="F368" t="s">
        <v>1140</v>
      </c>
    </row>
    <row r="369" spans="1:6" x14ac:dyDescent="0.2">
      <c r="A369">
        <v>394</v>
      </c>
      <c r="B369" t="s">
        <v>1486</v>
      </c>
      <c r="C369" t="s">
        <v>1138</v>
      </c>
      <c r="D369" t="s">
        <v>2008</v>
      </c>
      <c r="E369" t="s">
        <v>2375</v>
      </c>
      <c r="F369" t="s">
        <v>1146</v>
      </c>
    </row>
    <row r="370" spans="1:6" x14ac:dyDescent="0.2">
      <c r="A370">
        <v>5707</v>
      </c>
      <c r="B370" t="s">
        <v>1487</v>
      </c>
      <c r="C370" t="s">
        <v>1138</v>
      </c>
      <c r="D370" t="s">
        <v>2008</v>
      </c>
      <c r="E370" t="s">
        <v>2376</v>
      </c>
      <c r="F370" t="s">
        <v>1160</v>
      </c>
    </row>
    <row r="371" spans="1:6" x14ac:dyDescent="0.2">
      <c r="A371">
        <v>2682</v>
      </c>
      <c r="B371" t="s">
        <v>1488</v>
      </c>
      <c r="C371" t="s">
        <v>1138</v>
      </c>
      <c r="D371" t="s">
        <v>2008</v>
      </c>
      <c r="E371" t="s">
        <v>2377</v>
      </c>
      <c r="F371" t="s">
        <v>1153</v>
      </c>
    </row>
    <row r="372" spans="1:6" x14ac:dyDescent="0.2">
      <c r="A372">
        <v>467</v>
      </c>
      <c r="B372" t="s">
        <v>1489</v>
      </c>
      <c r="C372" t="s">
        <v>1138</v>
      </c>
      <c r="D372" t="s">
        <v>2008</v>
      </c>
      <c r="E372" t="s">
        <v>2378</v>
      </c>
      <c r="F372" t="s">
        <v>1142</v>
      </c>
    </row>
    <row r="373" spans="1:6" x14ac:dyDescent="0.2">
      <c r="A373">
        <v>10577</v>
      </c>
      <c r="B373" t="s">
        <v>1490</v>
      </c>
      <c r="C373" t="s">
        <v>1138</v>
      </c>
      <c r="D373" t="s">
        <v>2008</v>
      </c>
      <c r="E373" t="s">
        <v>2379</v>
      </c>
      <c r="F373" t="s">
        <v>1140</v>
      </c>
    </row>
    <row r="374" spans="1:6" x14ac:dyDescent="0.2">
      <c r="A374">
        <v>3471</v>
      </c>
      <c r="B374" t="s">
        <v>1491</v>
      </c>
      <c r="C374" t="s">
        <v>1138</v>
      </c>
      <c r="D374" t="s">
        <v>2008</v>
      </c>
      <c r="E374" t="s">
        <v>2380</v>
      </c>
      <c r="F374" t="s">
        <v>1152</v>
      </c>
    </row>
    <row r="375" spans="1:6" x14ac:dyDescent="0.2">
      <c r="A375">
        <v>3535</v>
      </c>
      <c r="B375" t="s">
        <v>1492</v>
      </c>
      <c r="C375" t="s">
        <v>1138</v>
      </c>
      <c r="D375" t="s">
        <v>2008</v>
      </c>
      <c r="E375" t="s">
        <v>2381</v>
      </c>
      <c r="F375" t="s">
        <v>1164</v>
      </c>
    </row>
    <row r="376" spans="1:6" x14ac:dyDescent="0.2">
      <c r="A376">
        <v>11715</v>
      </c>
      <c r="B376" t="s">
        <v>1180</v>
      </c>
      <c r="C376" t="s">
        <v>1138</v>
      </c>
      <c r="D376" t="s">
        <v>2008</v>
      </c>
      <c r="E376" t="s">
        <v>2382</v>
      </c>
      <c r="F376" t="s">
        <v>1140</v>
      </c>
    </row>
    <row r="377" spans="1:6" x14ac:dyDescent="0.2">
      <c r="A377">
        <v>9814</v>
      </c>
      <c r="B377" t="s">
        <v>1198</v>
      </c>
      <c r="C377" t="s">
        <v>1138</v>
      </c>
      <c r="D377" t="s">
        <v>2008</v>
      </c>
      <c r="E377" t="s">
        <v>2383</v>
      </c>
      <c r="F377" t="s">
        <v>1147</v>
      </c>
    </row>
    <row r="378" spans="1:6" x14ac:dyDescent="0.2">
      <c r="A378">
        <v>4848</v>
      </c>
      <c r="B378" t="s">
        <v>1493</v>
      </c>
      <c r="C378" t="s">
        <v>1138</v>
      </c>
      <c r="D378" t="s">
        <v>2008</v>
      </c>
      <c r="E378" t="s">
        <v>2384</v>
      </c>
      <c r="F378" t="s">
        <v>1158</v>
      </c>
    </row>
    <row r="379" spans="1:6" x14ac:dyDescent="0.2">
      <c r="A379">
        <v>569</v>
      </c>
      <c r="B379" t="s">
        <v>1494</v>
      </c>
      <c r="C379" t="s">
        <v>1138</v>
      </c>
      <c r="D379" t="s">
        <v>2008</v>
      </c>
      <c r="E379" t="s">
        <v>2385</v>
      </c>
      <c r="F379" t="s">
        <v>1146</v>
      </c>
    </row>
    <row r="380" spans="1:6" x14ac:dyDescent="0.2">
      <c r="A380">
        <v>5749</v>
      </c>
      <c r="B380" t="s">
        <v>1180</v>
      </c>
      <c r="C380" t="s">
        <v>1138</v>
      </c>
      <c r="D380" t="s">
        <v>2008</v>
      </c>
      <c r="E380" t="s">
        <v>2386</v>
      </c>
      <c r="F380" t="s">
        <v>1142</v>
      </c>
    </row>
    <row r="381" spans="1:6" x14ac:dyDescent="0.2">
      <c r="A381">
        <v>4460</v>
      </c>
      <c r="B381" t="s">
        <v>1180</v>
      </c>
      <c r="C381" t="s">
        <v>1138</v>
      </c>
      <c r="D381" t="s">
        <v>2008</v>
      </c>
      <c r="E381" t="s">
        <v>2387</v>
      </c>
      <c r="F381" t="s">
        <v>1146</v>
      </c>
    </row>
    <row r="382" spans="1:6" x14ac:dyDescent="0.2">
      <c r="A382">
        <v>6506</v>
      </c>
      <c r="B382" t="s">
        <v>1495</v>
      </c>
      <c r="C382" t="s">
        <v>1138</v>
      </c>
      <c r="D382" t="s">
        <v>2008</v>
      </c>
      <c r="E382" t="s">
        <v>2388</v>
      </c>
      <c r="F382" t="s">
        <v>1140</v>
      </c>
    </row>
    <row r="383" spans="1:6" x14ac:dyDescent="0.2">
      <c r="A383">
        <v>6050</v>
      </c>
      <c r="B383" t="s">
        <v>1496</v>
      </c>
      <c r="C383" t="s">
        <v>1138</v>
      </c>
      <c r="D383" t="s">
        <v>2008</v>
      </c>
      <c r="E383" t="s">
        <v>2389</v>
      </c>
      <c r="F383" t="s">
        <v>1152</v>
      </c>
    </row>
    <row r="384" spans="1:6" x14ac:dyDescent="0.2">
      <c r="A384">
        <v>3246</v>
      </c>
      <c r="B384" t="s">
        <v>1497</v>
      </c>
      <c r="C384" t="s">
        <v>1138</v>
      </c>
      <c r="D384" t="s">
        <v>2008</v>
      </c>
      <c r="E384" t="s">
        <v>2390</v>
      </c>
      <c r="F384" t="s">
        <v>1142</v>
      </c>
    </row>
    <row r="385" spans="1:6" x14ac:dyDescent="0.2">
      <c r="A385">
        <v>2364</v>
      </c>
      <c r="B385" t="s">
        <v>1498</v>
      </c>
      <c r="C385" t="s">
        <v>1138</v>
      </c>
      <c r="D385" t="s">
        <v>2008</v>
      </c>
      <c r="E385" t="s">
        <v>2391</v>
      </c>
      <c r="F385" t="s">
        <v>1146</v>
      </c>
    </row>
    <row r="386" spans="1:6" x14ac:dyDescent="0.2">
      <c r="A386">
        <v>12216</v>
      </c>
      <c r="B386" t="s">
        <v>1499</v>
      </c>
      <c r="C386" t="s">
        <v>1138</v>
      </c>
      <c r="D386" t="s">
        <v>2008</v>
      </c>
      <c r="E386" t="s">
        <v>2392</v>
      </c>
      <c r="F386" t="s">
        <v>1159</v>
      </c>
    </row>
    <row r="387" spans="1:6" x14ac:dyDescent="0.2">
      <c r="A387">
        <v>11388</v>
      </c>
      <c r="B387" t="s">
        <v>1500</v>
      </c>
      <c r="C387" t="s">
        <v>1138</v>
      </c>
      <c r="D387" t="s">
        <v>2008</v>
      </c>
      <c r="E387" t="s">
        <v>2393</v>
      </c>
      <c r="F387" t="s">
        <v>1151</v>
      </c>
    </row>
    <row r="388" spans="1:6" x14ac:dyDescent="0.2">
      <c r="A388">
        <v>1628</v>
      </c>
      <c r="B388" t="s">
        <v>1501</v>
      </c>
      <c r="C388" t="s">
        <v>1138</v>
      </c>
      <c r="D388" t="s">
        <v>2008</v>
      </c>
      <c r="E388" t="s">
        <v>2394</v>
      </c>
      <c r="F388" t="s">
        <v>1139</v>
      </c>
    </row>
    <row r="389" spans="1:6" x14ac:dyDescent="0.2">
      <c r="A389">
        <v>7222</v>
      </c>
      <c r="B389" t="s">
        <v>1502</v>
      </c>
      <c r="C389" t="s">
        <v>1138</v>
      </c>
      <c r="D389" t="s">
        <v>2008</v>
      </c>
      <c r="E389" t="s">
        <v>2395</v>
      </c>
      <c r="F389" t="s">
        <v>1139</v>
      </c>
    </row>
    <row r="390" spans="1:6" x14ac:dyDescent="0.2">
      <c r="A390">
        <v>5929</v>
      </c>
      <c r="B390" t="s">
        <v>1503</v>
      </c>
      <c r="C390" t="s">
        <v>1138</v>
      </c>
      <c r="D390" t="s">
        <v>2008</v>
      </c>
      <c r="E390" t="s">
        <v>2396</v>
      </c>
      <c r="F390" t="s">
        <v>1139</v>
      </c>
    </row>
    <row r="391" spans="1:6" x14ac:dyDescent="0.2">
      <c r="A391">
        <v>6123</v>
      </c>
      <c r="B391" t="s">
        <v>1504</v>
      </c>
      <c r="C391" t="s">
        <v>1138</v>
      </c>
      <c r="D391" t="s">
        <v>2008</v>
      </c>
      <c r="E391" t="s">
        <v>2397</v>
      </c>
      <c r="F391" t="s">
        <v>1144</v>
      </c>
    </row>
    <row r="392" spans="1:6" x14ac:dyDescent="0.2">
      <c r="A392">
        <v>587</v>
      </c>
      <c r="B392" t="s">
        <v>1505</v>
      </c>
      <c r="C392" t="s">
        <v>1138</v>
      </c>
      <c r="D392" t="s">
        <v>2008</v>
      </c>
      <c r="E392" t="s">
        <v>2398</v>
      </c>
      <c r="F392" t="s">
        <v>1139</v>
      </c>
    </row>
    <row r="393" spans="1:6" x14ac:dyDescent="0.2">
      <c r="A393">
        <v>1240</v>
      </c>
      <c r="B393" t="s">
        <v>1506</v>
      </c>
      <c r="C393" t="s">
        <v>1138</v>
      </c>
      <c r="D393" t="s">
        <v>2008</v>
      </c>
      <c r="E393" t="s">
        <v>2399</v>
      </c>
      <c r="F393" t="s">
        <v>1139</v>
      </c>
    </row>
    <row r="394" spans="1:6" x14ac:dyDescent="0.2">
      <c r="A394">
        <v>8806</v>
      </c>
      <c r="B394" t="s">
        <v>1507</v>
      </c>
      <c r="C394" t="s">
        <v>1138</v>
      </c>
      <c r="D394" t="s">
        <v>2008</v>
      </c>
      <c r="E394" t="s">
        <v>2400</v>
      </c>
      <c r="F394" t="s">
        <v>1139</v>
      </c>
    </row>
    <row r="395" spans="1:6" x14ac:dyDescent="0.2">
      <c r="A395">
        <v>341</v>
      </c>
      <c r="B395" t="s">
        <v>1180</v>
      </c>
      <c r="C395" t="s">
        <v>1138</v>
      </c>
      <c r="D395" t="s">
        <v>2008</v>
      </c>
      <c r="E395" t="s">
        <v>2401</v>
      </c>
      <c r="F395" t="s">
        <v>1139</v>
      </c>
    </row>
    <row r="396" spans="1:6" x14ac:dyDescent="0.2">
      <c r="A396">
        <v>3064</v>
      </c>
      <c r="B396" t="s">
        <v>1409</v>
      </c>
      <c r="C396" t="s">
        <v>1138</v>
      </c>
      <c r="D396" t="s">
        <v>2008</v>
      </c>
      <c r="E396" t="s">
        <v>2402</v>
      </c>
      <c r="F396" t="s">
        <v>1139</v>
      </c>
    </row>
    <row r="397" spans="1:6" x14ac:dyDescent="0.2">
      <c r="A397">
        <v>10614</v>
      </c>
      <c r="B397" t="s">
        <v>1489</v>
      </c>
      <c r="C397" t="s">
        <v>1138</v>
      </c>
      <c r="D397" t="s">
        <v>2008</v>
      </c>
      <c r="E397" t="s">
        <v>2403</v>
      </c>
      <c r="F397" t="s">
        <v>1139</v>
      </c>
    </row>
    <row r="398" spans="1:6" x14ac:dyDescent="0.2">
      <c r="A398">
        <v>10563</v>
      </c>
      <c r="B398" t="s">
        <v>1180</v>
      </c>
      <c r="C398" t="s">
        <v>1138</v>
      </c>
      <c r="D398" t="s">
        <v>2008</v>
      </c>
      <c r="E398" t="s">
        <v>2404</v>
      </c>
      <c r="F398" t="s">
        <v>1139</v>
      </c>
    </row>
    <row r="399" spans="1:6" x14ac:dyDescent="0.2">
      <c r="A399">
        <v>11002</v>
      </c>
      <c r="B399" t="s">
        <v>1508</v>
      </c>
      <c r="C399" t="s">
        <v>1138</v>
      </c>
      <c r="D399" t="s">
        <v>2008</v>
      </c>
      <c r="E399" t="s">
        <v>2405</v>
      </c>
      <c r="F399" t="s">
        <v>1139</v>
      </c>
    </row>
    <row r="400" spans="1:6" x14ac:dyDescent="0.2">
      <c r="A400">
        <v>11486</v>
      </c>
      <c r="B400" t="s">
        <v>1180</v>
      </c>
      <c r="C400" t="s">
        <v>1138</v>
      </c>
      <c r="D400" t="s">
        <v>2008</v>
      </c>
      <c r="E400" t="s">
        <v>2406</v>
      </c>
      <c r="F400" t="s">
        <v>1139</v>
      </c>
    </row>
    <row r="401" spans="1:6" x14ac:dyDescent="0.2">
      <c r="A401">
        <v>1759</v>
      </c>
      <c r="B401" t="s">
        <v>1509</v>
      </c>
      <c r="C401" t="s">
        <v>1138</v>
      </c>
      <c r="D401" t="s">
        <v>2008</v>
      </c>
      <c r="E401" t="s">
        <v>2407</v>
      </c>
      <c r="F401" t="s">
        <v>1139</v>
      </c>
    </row>
    <row r="402" spans="1:6" x14ac:dyDescent="0.2">
      <c r="A402">
        <v>10659</v>
      </c>
      <c r="B402" t="s">
        <v>1510</v>
      </c>
      <c r="C402" t="s">
        <v>1138</v>
      </c>
      <c r="D402" t="s">
        <v>2008</v>
      </c>
      <c r="E402" t="s">
        <v>2408</v>
      </c>
      <c r="F402" t="s">
        <v>1139</v>
      </c>
    </row>
    <row r="403" spans="1:6" x14ac:dyDescent="0.2">
      <c r="A403">
        <v>8899</v>
      </c>
      <c r="B403" t="s">
        <v>1511</v>
      </c>
      <c r="C403" t="s">
        <v>1138</v>
      </c>
      <c r="D403" t="s">
        <v>2008</v>
      </c>
      <c r="E403" t="s">
        <v>2409</v>
      </c>
      <c r="F403" t="s">
        <v>1139</v>
      </c>
    </row>
    <row r="404" spans="1:6" x14ac:dyDescent="0.2">
      <c r="A404">
        <v>3315</v>
      </c>
      <c r="B404" t="s">
        <v>1512</v>
      </c>
      <c r="C404" t="s">
        <v>1138</v>
      </c>
      <c r="D404" t="s">
        <v>2008</v>
      </c>
      <c r="E404" t="s">
        <v>2410</v>
      </c>
      <c r="F404" t="s">
        <v>1139</v>
      </c>
    </row>
    <row r="405" spans="1:6" x14ac:dyDescent="0.2">
      <c r="A405">
        <v>10051</v>
      </c>
      <c r="B405" t="s">
        <v>1513</v>
      </c>
      <c r="C405" t="s">
        <v>1138</v>
      </c>
      <c r="D405" t="s">
        <v>2008</v>
      </c>
      <c r="E405" t="s">
        <v>2411</v>
      </c>
      <c r="F405" t="s">
        <v>1139</v>
      </c>
    </row>
    <row r="406" spans="1:6" x14ac:dyDescent="0.2">
      <c r="A406">
        <v>6402</v>
      </c>
      <c r="B406" t="s">
        <v>1429</v>
      </c>
      <c r="C406" t="s">
        <v>1138</v>
      </c>
      <c r="D406" t="s">
        <v>2008</v>
      </c>
      <c r="E406" t="s">
        <v>2412</v>
      </c>
      <c r="F406" t="s">
        <v>1139</v>
      </c>
    </row>
    <row r="407" spans="1:6" x14ac:dyDescent="0.2">
      <c r="A407">
        <v>8707</v>
      </c>
      <c r="B407" t="s">
        <v>1514</v>
      </c>
      <c r="C407" t="s">
        <v>1136</v>
      </c>
      <c r="D407" t="s">
        <v>1137</v>
      </c>
      <c r="E407" t="s">
        <v>2413</v>
      </c>
      <c r="F407" t="s">
        <v>1139</v>
      </c>
    </row>
    <row r="408" spans="1:6" x14ac:dyDescent="0.2">
      <c r="A408">
        <v>1025</v>
      </c>
      <c r="B408" t="s">
        <v>1515</v>
      </c>
      <c r="C408" t="s">
        <v>1136</v>
      </c>
      <c r="D408" t="s">
        <v>1137</v>
      </c>
      <c r="E408" t="s">
        <v>2243</v>
      </c>
      <c r="F408" t="s">
        <v>1139</v>
      </c>
    </row>
    <row r="409" spans="1:6" x14ac:dyDescent="0.2">
      <c r="A409">
        <v>8831</v>
      </c>
      <c r="B409" t="s">
        <v>1180</v>
      </c>
      <c r="C409" t="s">
        <v>1136</v>
      </c>
      <c r="D409" t="s">
        <v>1137</v>
      </c>
      <c r="E409" t="s">
        <v>2414</v>
      </c>
      <c r="F409" t="s">
        <v>1139</v>
      </c>
    </row>
    <row r="410" spans="1:6" x14ac:dyDescent="0.2">
      <c r="A410">
        <v>10679</v>
      </c>
      <c r="B410" t="s">
        <v>1180</v>
      </c>
      <c r="C410" t="s">
        <v>1136</v>
      </c>
      <c r="D410" t="s">
        <v>1137</v>
      </c>
      <c r="E410" t="s">
        <v>2415</v>
      </c>
      <c r="F410" t="s">
        <v>1139</v>
      </c>
    </row>
    <row r="411" spans="1:6" x14ac:dyDescent="0.2">
      <c r="A411">
        <v>5007</v>
      </c>
      <c r="B411" t="s">
        <v>1180</v>
      </c>
      <c r="C411" t="s">
        <v>1136</v>
      </c>
      <c r="D411" t="s">
        <v>1137</v>
      </c>
      <c r="E411" t="s">
        <v>2416</v>
      </c>
      <c r="F411" t="s">
        <v>1139</v>
      </c>
    </row>
    <row r="412" spans="1:6" x14ac:dyDescent="0.2">
      <c r="A412">
        <v>9854</v>
      </c>
      <c r="B412" t="s">
        <v>1180</v>
      </c>
      <c r="C412" t="s">
        <v>1136</v>
      </c>
      <c r="D412" t="s">
        <v>1137</v>
      </c>
      <c r="E412" t="s">
        <v>2417</v>
      </c>
      <c r="F412" t="s">
        <v>1139</v>
      </c>
    </row>
    <row r="413" spans="1:6" x14ac:dyDescent="0.2">
      <c r="A413">
        <v>376</v>
      </c>
      <c r="B413" t="s">
        <v>1516</v>
      </c>
      <c r="C413" t="s">
        <v>1136</v>
      </c>
      <c r="D413" t="s">
        <v>1137</v>
      </c>
      <c r="E413" t="s">
        <v>2418</v>
      </c>
      <c r="F413" t="s">
        <v>1139</v>
      </c>
    </row>
    <row r="414" spans="1:6" x14ac:dyDescent="0.2">
      <c r="A414">
        <v>5417</v>
      </c>
      <c r="B414" t="s">
        <v>1517</v>
      </c>
      <c r="C414" t="s">
        <v>1136</v>
      </c>
      <c r="D414" t="s">
        <v>1137</v>
      </c>
      <c r="E414" t="s">
        <v>2419</v>
      </c>
      <c r="F414" t="s">
        <v>1139</v>
      </c>
    </row>
    <row r="415" spans="1:6" x14ac:dyDescent="0.2">
      <c r="A415">
        <v>10759</v>
      </c>
      <c r="B415" t="s">
        <v>1518</v>
      </c>
      <c r="C415" t="s">
        <v>1136</v>
      </c>
      <c r="D415" t="s">
        <v>1137</v>
      </c>
      <c r="E415" t="s">
        <v>2420</v>
      </c>
      <c r="F415" t="s">
        <v>1139</v>
      </c>
    </row>
    <row r="416" spans="1:6" x14ac:dyDescent="0.2">
      <c r="A416">
        <v>8541</v>
      </c>
      <c r="B416" t="s">
        <v>1180</v>
      </c>
      <c r="C416" t="s">
        <v>1136</v>
      </c>
      <c r="D416" t="s">
        <v>1137</v>
      </c>
      <c r="E416" t="s">
        <v>2303</v>
      </c>
      <c r="F416" t="s">
        <v>1139</v>
      </c>
    </row>
    <row r="417" spans="1:6" x14ac:dyDescent="0.2">
      <c r="A417">
        <v>3752</v>
      </c>
      <c r="B417" t="s">
        <v>1519</v>
      </c>
      <c r="C417" t="s">
        <v>1136</v>
      </c>
      <c r="D417" t="s">
        <v>1137</v>
      </c>
      <c r="E417" t="s">
        <v>2421</v>
      </c>
      <c r="F417" t="s">
        <v>1139</v>
      </c>
    </row>
    <row r="418" spans="1:6" x14ac:dyDescent="0.2">
      <c r="A418">
        <v>4673</v>
      </c>
      <c r="B418" t="s">
        <v>1520</v>
      </c>
      <c r="C418" t="s">
        <v>1136</v>
      </c>
      <c r="D418" t="s">
        <v>1137</v>
      </c>
      <c r="E418" t="s">
        <v>2422</v>
      </c>
      <c r="F418" t="s">
        <v>1139</v>
      </c>
    </row>
    <row r="419" spans="1:6" x14ac:dyDescent="0.2">
      <c r="A419">
        <v>5367</v>
      </c>
      <c r="B419" t="s">
        <v>1521</v>
      </c>
      <c r="C419" t="s">
        <v>1136</v>
      </c>
      <c r="D419" t="s">
        <v>1137</v>
      </c>
      <c r="E419" t="s">
        <v>2423</v>
      </c>
      <c r="F419" t="s">
        <v>1139</v>
      </c>
    </row>
    <row r="420" spans="1:6" x14ac:dyDescent="0.2">
      <c r="A420">
        <v>10485</v>
      </c>
      <c r="B420" t="s">
        <v>1180</v>
      </c>
      <c r="C420" t="s">
        <v>1136</v>
      </c>
      <c r="D420" t="s">
        <v>1137</v>
      </c>
      <c r="E420" t="s">
        <v>2424</v>
      </c>
      <c r="F420" t="s">
        <v>1139</v>
      </c>
    </row>
    <row r="421" spans="1:6" x14ac:dyDescent="0.2">
      <c r="A421">
        <v>9272</v>
      </c>
      <c r="B421" t="s">
        <v>1522</v>
      </c>
      <c r="C421" t="s">
        <v>1136</v>
      </c>
      <c r="D421" t="s">
        <v>1137</v>
      </c>
      <c r="E421" t="s">
        <v>2425</v>
      </c>
      <c r="F421" t="s">
        <v>1139</v>
      </c>
    </row>
    <row r="422" spans="1:6" x14ac:dyDescent="0.2">
      <c r="A422">
        <v>647</v>
      </c>
      <c r="B422" t="s">
        <v>1523</v>
      </c>
      <c r="C422" t="s">
        <v>1138</v>
      </c>
      <c r="D422" t="s">
        <v>1137</v>
      </c>
      <c r="E422" t="s">
        <v>2426</v>
      </c>
      <c r="F422" t="s">
        <v>1139</v>
      </c>
    </row>
    <row r="423" spans="1:6" x14ac:dyDescent="0.2">
      <c r="A423">
        <v>6398</v>
      </c>
      <c r="B423" t="s">
        <v>1524</v>
      </c>
      <c r="C423" t="s">
        <v>1138</v>
      </c>
      <c r="D423" t="s">
        <v>1137</v>
      </c>
      <c r="E423" t="s">
        <v>2427</v>
      </c>
      <c r="F423" t="s">
        <v>1139</v>
      </c>
    </row>
    <row r="424" spans="1:6" x14ac:dyDescent="0.2">
      <c r="A424">
        <v>4209</v>
      </c>
      <c r="B424" t="s">
        <v>1525</v>
      </c>
      <c r="C424" t="s">
        <v>1138</v>
      </c>
      <c r="D424" t="s">
        <v>1137</v>
      </c>
      <c r="E424" t="s">
        <v>2428</v>
      </c>
      <c r="F424" t="s">
        <v>1139</v>
      </c>
    </row>
    <row r="425" spans="1:6" x14ac:dyDescent="0.2">
      <c r="A425">
        <v>8917</v>
      </c>
      <c r="B425" t="s">
        <v>1180</v>
      </c>
      <c r="C425" t="s">
        <v>1138</v>
      </c>
      <c r="D425" t="s">
        <v>1137</v>
      </c>
      <c r="E425" t="s">
        <v>2429</v>
      </c>
      <c r="F425" t="s">
        <v>1139</v>
      </c>
    </row>
    <row r="426" spans="1:6" x14ac:dyDescent="0.2">
      <c r="A426">
        <v>7784</v>
      </c>
      <c r="B426" t="s">
        <v>1180</v>
      </c>
      <c r="C426" t="s">
        <v>1138</v>
      </c>
      <c r="D426" t="s">
        <v>1137</v>
      </c>
      <c r="E426" t="s">
        <v>2430</v>
      </c>
      <c r="F426" t="s">
        <v>1139</v>
      </c>
    </row>
    <row r="427" spans="1:6" x14ac:dyDescent="0.2">
      <c r="A427">
        <v>1425</v>
      </c>
      <c r="B427" t="s">
        <v>1526</v>
      </c>
      <c r="C427" t="s">
        <v>1138</v>
      </c>
      <c r="D427" t="s">
        <v>1137</v>
      </c>
      <c r="E427" t="s">
        <v>2431</v>
      </c>
      <c r="F427" t="s">
        <v>1139</v>
      </c>
    </row>
    <row r="428" spans="1:6" x14ac:dyDescent="0.2">
      <c r="A428">
        <v>2737</v>
      </c>
      <c r="B428" t="s">
        <v>1180</v>
      </c>
      <c r="C428" t="s">
        <v>1138</v>
      </c>
      <c r="D428" t="s">
        <v>1137</v>
      </c>
      <c r="E428" t="s">
        <v>2432</v>
      </c>
      <c r="F428" t="s">
        <v>1139</v>
      </c>
    </row>
    <row r="429" spans="1:6" x14ac:dyDescent="0.2">
      <c r="A429">
        <v>6543</v>
      </c>
      <c r="B429" t="s">
        <v>1508</v>
      </c>
      <c r="C429" t="s">
        <v>1138</v>
      </c>
      <c r="D429" t="s">
        <v>1137</v>
      </c>
      <c r="E429" t="s">
        <v>2433</v>
      </c>
      <c r="F429" t="s">
        <v>1139</v>
      </c>
    </row>
    <row r="430" spans="1:6" x14ac:dyDescent="0.2">
      <c r="A430">
        <v>3990</v>
      </c>
      <c r="B430" t="s">
        <v>1409</v>
      </c>
      <c r="C430" t="s">
        <v>1138</v>
      </c>
      <c r="D430" t="s">
        <v>1137</v>
      </c>
      <c r="E430" t="s">
        <v>2434</v>
      </c>
      <c r="F430" t="s">
        <v>1139</v>
      </c>
    </row>
    <row r="431" spans="1:6" x14ac:dyDescent="0.2">
      <c r="A431">
        <v>9204</v>
      </c>
      <c r="B431" t="s">
        <v>1313</v>
      </c>
      <c r="C431" t="s">
        <v>1138</v>
      </c>
      <c r="D431" t="s">
        <v>1137</v>
      </c>
      <c r="E431" t="s">
        <v>2435</v>
      </c>
      <c r="F431" t="s">
        <v>1139</v>
      </c>
    </row>
    <row r="432" spans="1:6" x14ac:dyDescent="0.2">
      <c r="A432">
        <v>11761</v>
      </c>
      <c r="B432" t="s">
        <v>1527</v>
      </c>
      <c r="C432" t="s">
        <v>1138</v>
      </c>
      <c r="D432" t="s">
        <v>1137</v>
      </c>
      <c r="E432" t="s">
        <v>2337</v>
      </c>
      <c r="F432" t="s">
        <v>1139</v>
      </c>
    </row>
    <row r="433" spans="1:6" x14ac:dyDescent="0.2">
      <c r="A433">
        <v>9554</v>
      </c>
      <c r="B433" t="s">
        <v>1528</v>
      </c>
      <c r="C433" t="s">
        <v>1138</v>
      </c>
      <c r="D433" t="s">
        <v>1137</v>
      </c>
      <c r="E433" t="s">
        <v>2436</v>
      </c>
      <c r="F433" t="s">
        <v>1139</v>
      </c>
    </row>
    <row r="434" spans="1:6" x14ac:dyDescent="0.2">
      <c r="A434">
        <v>5118</v>
      </c>
      <c r="B434" t="s">
        <v>1180</v>
      </c>
      <c r="C434" t="s">
        <v>1138</v>
      </c>
      <c r="D434" t="s">
        <v>1137</v>
      </c>
      <c r="E434" t="s">
        <v>2437</v>
      </c>
      <c r="F434" t="s">
        <v>1139</v>
      </c>
    </row>
    <row r="435" spans="1:6" x14ac:dyDescent="0.2">
      <c r="A435">
        <v>5506</v>
      </c>
      <c r="B435" t="s">
        <v>1188</v>
      </c>
      <c r="C435" t="s">
        <v>1138</v>
      </c>
      <c r="D435" t="s">
        <v>1137</v>
      </c>
      <c r="E435" t="s">
        <v>2438</v>
      </c>
      <c r="F435" t="s">
        <v>1139</v>
      </c>
    </row>
    <row r="436" spans="1:6" x14ac:dyDescent="0.2">
      <c r="A436">
        <v>1423</v>
      </c>
      <c r="B436" t="s">
        <v>1529</v>
      </c>
      <c r="C436" t="s">
        <v>1138</v>
      </c>
      <c r="D436" t="s">
        <v>1137</v>
      </c>
      <c r="E436" t="s">
        <v>2439</v>
      </c>
      <c r="F436" t="s">
        <v>1139</v>
      </c>
    </row>
    <row r="437" spans="1:6" x14ac:dyDescent="0.2">
      <c r="A437">
        <v>138</v>
      </c>
      <c r="B437" t="s">
        <v>1530</v>
      </c>
      <c r="C437" t="s">
        <v>1138</v>
      </c>
      <c r="D437" t="s">
        <v>1137</v>
      </c>
      <c r="E437" t="s">
        <v>2440</v>
      </c>
      <c r="F437" t="s">
        <v>1139</v>
      </c>
    </row>
    <row r="438" spans="1:6" x14ac:dyDescent="0.2">
      <c r="A438">
        <v>6360</v>
      </c>
      <c r="B438" t="s">
        <v>1531</v>
      </c>
      <c r="C438" t="s">
        <v>1138</v>
      </c>
      <c r="D438" t="s">
        <v>1137</v>
      </c>
      <c r="E438" t="s">
        <v>2339</v>
      </c>
      <c r="F438" t="s">
        <v>1139</v>
      </c>
    </row>
    <row r="439" spans="1:6" x14ac:dyDescent="0.2">
      <c r="A439">
        <v>2053</v>
      </c>
      <c r="B439" t="s">
        <v>1532</v>
      </c>
      <c r="C439" t="s">
        <v>1138</v>
      </c>
      <c r="D439" t="s">
        <v>1137</v>
      </c>
      <c r="E439" t="s">
        <v>2441</v>
      </c>
      <c r="F439" t="s">
        <v>1139</v>
      </c>
    </row>
    <row r="440" spans="1:6" x14ac:dyDescent="0.2">
      <c r="A440">
        <v>10344</v>
      </c>
      <c r="B440" t="s">
        <v>1180</v>
      </c>
      <c r="C440" t="s">
        <v>1138</v>
      </c>
      <c r="D440" t="s">
        <v>1137</v>
      </c>
      <c r="E440" t="s">
        <v>2442</v>
      </c>
      <c r="F440" t="s">
        <v>1146</v>
      </c>
    </row>
    <row r="441" spans="1:6" x14ac:dyDescent="0.2">
      <c r="A441">
        <v>3375</v>
      </c>
      <c r="B441" t="s">
        <v>1190</v>
      </c>
      <c r="C441" t="s">
        <v>1138</v>
      </c>
      <c r="D441" t="s">
        <v>1137</v>
      </c>
      <c r="E441" t="s">
        <v>2443</v>
      </c>
      <c r="F441" t="s">
        <v>1146</v>
      </c>
    </row>
    <row r="442" spans="1:6" x14ac:dyDescent="0.2">
      <c r="A442">
        <v>1339</v>
      </c>
      <c r="B442" t="s">
        <v>1533</v>
      </c>
      <c r="C442" t="s">
        <v>1138</v>
      </c>
      <c r="D442" t="s">
        <v>1137</v>
      </c>
      <c r="E442" t="s">
        <v>2444</v>
      </c>
      <c r="F442" t="s">
        <v>1155</v>
      </c>
    </row>
    <row r="443" spans="1:6" x14ac:dyDescent="0.2">
      <c r="A443">
        <v>7247</v>
      </c>
      <c r="B443" t="s">
        <v>1180</v>
      </c>
      <c r="C443" t="s">
        <v>1138</v>
      </c>
      <c r="D443" t="s">
        <v>1137</v>
      </c>
      <c r="E443" t="s">
        <v>2445</v>
      </c>
      <c r="F443" t="s">
        <v>1145</v>
      </c>
    </row>
    <row r="444" spans="1:6" x14ac:dyDescent="0.2">
      <c r="A444">
        <v>1273</v>
      </c>
      <c r="B444" t="s">
        <v>1534</v>
      </c>
      <c r="C444" t="s">
        <v>1138</v>
      </c>
      <c r="D444" t="s">
        <v>1137</v>
      </c>
      <c r="E444" t="s">
        <v>2446</v>
      </c>
      <c r="F444" t="s">
        <v>1140</v>
      </c>
    </row>
    <row r="445" spans="1:6" x14ac:dyDescent="0.2">
      <c r="A445">
        <v>6277</v>
      </c>
      <c r="B445" t="s">
        <v>1535</v>
      </c>
      <c r="C445" t="s">
        <v>1138</v>
      </c>
      <c r="D445" t="s">
        <v>1137</v>
      </c>
      <c r="E445" t="s">
        <v>2447</v>
      </c>
      <c r="F445" t="s">
        <v>1140</v>
      </c>
    </row>
    <row r="446" spans="1:6" x14ac:dyDescent="0.2">
      <c r="A446">
        <v>7701</v>
      </c>
      <c r="B446" t="s">
        <v>1536</v>
      </c>
      <c r="C446" t="s">
        <v>1138</v>
      </c>
      <c r="D446" t="s">
        <v>1137</v>
      </c>
      <c r="E446" t="s">
        <v>2448</v>
      </c>
      <c r="F446" t="s">
        <v>1139</v>
      </c>
    </row>
    <row r="447" spans="1:6" x14ac:dyDescent="0.2">
      <c r="A447">
        <v>4126</v>
      </c>
      <c r="B447" t="s">
        <v>1537</v>
      </c>
      <c r="C447" t="s">
        <v>1138</v>
      </c>
      <c r="D447" t="s">
        <v>1137</v>
      </c>
      <c r="E447" t="s">
        <v>2449</v>
      </c>
      <c r="F447" t="s">
        <v>1139</v>
      </c>
    </row>
    <row r="448" spans="1:6" x14ac:dyDescent="0.2">
      <c r="A448">
        <v>9528</v>
      </c>
      <c r="B448" t="s">
        <v>1538</v>
      </c>
      <c r="C448" t="s">
        <v>1138</v>
      </c>
      <c r="D448" t="s">
        <v>1137</v>
      </c>
      <c r="E448" t="s">
        <v>2450</v>
      </c>
      <c r="F448" t="s">
        <v>1151</v>
      </c>
    </row>
    <row r="449" spans="1:6" x14ac:dyDescent="0.2">
      <c r="A449">
        <v>1853</v>
      </c>
      <c r="B449" t="s">
        <v>1539</v>
      </c>
      <c r="C449" t="s">
        <v>1138</v>
      </c>
      <c r="D449" t="s">
        <v>1137</v>
      </c>
      <c r="E449" t="s">
        <v>2451</v>
      </c>
      <c r="F449" t="s">
        <v>1139</v>
      </c>
    </row>
    <row r="450" spans="1:6" x14ac:dyDescent="0.2">
      <c r="A450">
        <v>11149</v>
      </c>
      <c r="B450" t="s">
        <v>1540</v>
      </c>
      <c r="C450" t="s">
        <v>1138</v>
      </c>
      <c r="D450" t="s">
        <v>1137</v>
      </c>
      <c r="E450" t="s">
        <v>2452</v>
      </c>
      <c r="F450" t="s">
        <v>1139</v>
      </c>
    </row>
    <row r="451" spans="1:6" x14ac:dyDescent="0.2">
      <c r="A451">
        <v>5828</v>
      </c>
      <c r="B451" t="s">
        <v>1541</v>
      </c>
      <c r="C451" t="s">
        <v>1138</v>
      </c>
      <c r="D451" t="s">
        <v>1137</v>
      </c>
      <c r="E451" t="s">
        <v>2453</v>
      </c>
      <c r="F451" t="s">
        <v>1139</v>
      </c>
    </row>
    <row r="452" spans="1:6" x14ac:dyDescent="0.2">
      <c r="A452">
        <v>6887</v>
      </c>
      <c r="B452" t="s">
        <v>1180</v>
      </c>
      <c r="C452" t="s">
        <v>1138</v>
      </c>
      <c r="D452" t="s">
        <v>1137</v>
      </c>
      <c r="E452" t="s">
        <v>2454</v>
      </c>
      <c r="F452" t="s">
        <v>1139</v>
      </c>
    </row>
    <row r="453" spans="1:6" x14ac:dyDescent="0.2">
      <c r="A453">
        <v>4781</v>
      </c>
      <c r="B453" t="s">
        <v>1542</v>
      </c>
      <c r="C453" t="s">
        <v>1138</v>
      </c>
      <c r="D453" t="s">
        <v>1137</v>
      </c>
      <c r="E453" t="s">
        <v>2455</v>
      </c>
      <c r="F453" t="s">
        <v>1139</v>
      </c>
    </row>
    <row r="454" spans="1:6" x14ac:dyDescent="0.2">
      <c r="A454">
        <v>10668</v>
      </c>
      <c r="B454" t="s">
        <v>1180</v>
      </c>
      <c r="C454" t="s">
        <v>1138</v>
      </c>
      <c r="D454" t="s">
        <v>1137</v>
      </c>
      <c r="E454" t="s">
        <v>2456</v>
      </c>
      <c r="F454" t="s">
        <v>1139</v>
      </c>
    </row>
    <row r="455" spans="1:6" x14ac:dyDescent="0.2">
      <c r="A455">
        <v>5421</v>
      </c>
      <c r="B455" t="s">
        <v>1543</v>
      </c>
      <c r="C455" t="s">
        <v>1138</v>
      </c>
      <c r="D455" t="s">
        <v>1137</v>
      </c>
      <c r="E455" t="s">
        <v>2457</v>
      </c>
      <c r="F455" t="s">
        <v>1139</v>
      </c>
    </row>
    <row r="456" spans="1:6" x14ac:dyDescent="0.2">
      <c r="A456">
        <v>10200</v>
      </c>
      <c r="B456" t="s">
        <v>1544</v>
      </c>
      <c r="C456" t="s">
        <v>1138</v>
      </c>
      <c r="D456" t="s">
        <v>1137</v>
      </c>
      <c r="E456" t="s">
        <v>2458</v>
      </c>
      <c r="F456" t="s">
        <v>1139</v>
      </c>
    </row>
    <row r="457" spans="1:6" x14ac:dyDescent="0.2">
      <c r="A457">
        <v>11254</v>
      </c>
      <c r="B457" t="s">
        <v>1545</v>
      </c>
      <c r="C457" t="s">
        <v>1138</v>
      </c>
      <c r="D457" t="s">
        <v>1137</v>
      </c>
      <c r="E457" t="s">
        <v>2459</v>
      </c>
      <c r="F457" t="s">
        <v>1139</v>
      </c>
    </row>
    <row r="458" spans="1:6" x14ac:dyDescent="0.2">
      <c r="A458">
        <v>11106</v>
      </c>
      <c r="B458" t="s">
        <v>1546</v>
      </c>
      <c r="C458" t="s">
        <v>1138</v>
      </c>
      <c r="D458" t="s">
        <v>1137</v>
      </c>
      <c r="E458" t="s">
        <v>2460</v>
      </c>
      <c r="F458" t="s">
        <v>1139</v>
      </c>
    </row>
    <row r="459" spans="1:6" x14ac:dyDescent="0.2">
      <c r="A459">
        <v>6149</v>
      </c>
      <c r="B459" t="s">
        <v>1547</v>
      </c>
      <c r="C459" t="s">
        <v>1138</v>
      </c>
      <c r="D459" t="s">
        <v>1137</v>
      </c>
      <c r="E459" t="s">
        <v>2461</v>
      </c>
      <c r="F459" t="s">
        <v>1139</v>
      </c>
    </row>
    <row r="460" spans="1:6" x14ac:dyDescent="0.2">
      <c r="A460">
        <v>1473</v>
      </c>
      <c r="B460" t="s">
        <v>1548</v>
      </c>
      <c r="C460" t="s">
        <v>1138</v>
      </c>
      <c r="D460" t="s">
        <v>1137</v>
      </c>
      <c r="E460" t="s">
        <v>2462</v>
      </c>
      <c r="F460" t="s">
        <v>1139</v>
      </c>
    </row>
    <row r="461" spans="1:6" x14ac:dyDescent="0.2">
      <c r="A461">
        <v>7454</v>
      </c>
      <c r="B461" t="s">
        <v>1549</v>
      </c>
      <c r="C461" t="s">
        <v>1161</v>
      </c>
      <c r="D461" t="s">
        <v>2008</v>
      </c>
      <c r="E461" t="s">
        <v>2463</v>
      </c>
      <c r="F461" t="s">
        <v>1139</v>
      </c>
    </row>
    <row r="462" spans="1:6" x14ac:dyDescent="0.2">
      <c r="A462">
        <v>5138</v>
      </c>
      <c r="B462" t="s">
        <v>1550</v>
      </c>
      <c r="C462" t="s">
        <v>1161</v>
      </c>
      <c r="D462" t="s">
        <v>2008</v>
      </c>
      <c r="E462" t="s">
        <v>2464</v>
      </c>
      <c r="F462" t="s">
        <v>1139</v>
      </c>
    </row>
    <row r="463" spans="1:6" x14ac:dyDescent="0.2">
      <c r="A463">
        <v>8696</v>
      </c>
      <c r="B463" t="s">
        <v>1551</v>
      </c>
      <c r="C463" t="s">
        <v>1161</v>
      </c>
      <c r="D463" t="s">
        <v>2008</v>
      </c>
      <c r="E463" t="s">
        <v>2465</v>
      </c>
      <c r="F463" t="s">
        <v>1139</v>
      </c>
    </row>
    <row r="464" spans="1:6" x14ac:dyDescent="0.2">
      <c r="A464">
        <v>2329</v>
      </c>
      <c r="B464" t="s">
        <v>1180</v>
      </c>
      <c r="C464" t="s">
        <v>1161</v>
      </c>
      <c r="D464" t="s">
        <v>2008</v>
      </c>
      <c r="E464" t="s">
        <v>2466</v>
      </c>
      <c r="F464" t="s">
        <v>1146</v>
      </c>
    </row>
    <row r="465" spans="1:6" x14ac:dyDescent="0.2">
      <c r="A465">
        <v>12431</v>
      </c>
      <c r="B465" t="s">
        <v>1523</v>
      </c>
      <c r="C465" t="s">
        <v>1161</v>
      </c>
      <c r="D465" t="s">
        <v>2008</v>
      </c>
      <c r="E465" t="s">
        <v>2467</v>
      </c>
      <c r="F465" t="s">
        <v>1155</v>
      </c>
    </row>
    <row r="466" spans="1:6" x14ac:dyDescent="0.2">
      <c r="A466">
        <v>10860</v>
      </c>
      <c r="B466" t="s">
        <v>1552</v>
      </c>
      <c r="C466" t="s">
        <v>1161</v>
      </c>
      <c r="D466" t="s">
        <v>2008</v>
      </c>
      <c r="E466" t="s">
        <v>2468</v>
      </c>
      <c r="F466" t="s">
        <v>1146</v>
      </c>
    </row>
    <row r="467" spans="1:6" x14ac:dyDescent="0.2">
      <c r="A467">
        <v>12094</v>
      </c>
      <c r="B467" t="s">
        <v>1180</v>
      </c>
      <c r="C467" t="s">
        <v>1161</v>
      </c>
      <c r="D467" t="s">
        <v>2008</v>
      </c>
      <c r="E467" t="s">
        <v>2469</v>
      </c>
      <c r="F467" t="s">
        <v>1140</v>
      </c>
    </row>
    <row r="468" spans="1:6" x14ac:dyDescent="0.2">
      <c r="A468">
        <v>5088</v>
      </c>
      <c r="B468" t="s">
        <v>1180</v>
      </c>
      <c r="C468" t="s">
        <v>1161</v>
      </c>
      <c r="D468" t="s">
        <v>2008</v>
      </c>
      <c r="E468" t="s">
        <v>2470</v>
      </c>
      <c r="F468" t="s">
        <v>1147</v>
      </c>
    </row>
    <row r="469" spans="1:6" x14ac:dyDescent="0.2">
      <c r="A469">
        <v>2200</v>
      </c>
      <c r="B469" t="s">
        <v>1553</v>
      </c>
      <c r="C469" t="s">
        <v>1161</v>
      </c>
      <c r="D469" t="s">
        <v>2008</v>
      </c>
      <c r="E469" t="s">
        <v>2471</v>
      </c>
      <c r="F469" t="s">
        <v>1142</v>
      </c>
    </row>
    <row r="470" spans="1:6" x14ac:dyDescent="0.2">
      <c r="A470">
        <v>10966</v>
      </c>
      <c r="B470" t="s">
        <v>1554</v>
      </c>
      <c r="C470" t="s">
        <v>1161</v>
      </c>
      <c r="D470" t="s">
        <v>2008</v>
      </c>
      <c r="E470" t="s">
        <v>2472</v>
      </c>
      <c r="F470" t="s">
        <v>1155</v>
      </c>
    </row>
    <row r="471" spans="1:6" x14ac:dyDescent="0.2">
      <c r="A471">
        <v>3997</v>
      </c>
      <c r="B471" t="s">
        <v>1555</v>
      </c>
      <c r="C471" t="s">
        <v>1161</v>
      </c>
      <c r="D471" t="s">
        <v>2008</v>
      </c>
      <c r="E471" t="s">
        <v>2473</v>
      </c>
      <c r="F471" t="s">
        <v>1140</v>
      </c>
    </row>
    <row r="472" spans="1:6" x14ac:dyDescent="0.2">
      <c r="A472">
        <v>8746</v>
      </c>
      <c r="B472" t="s">
        <v>1556</v>
      </c>
      <c r="C472" t="s">
        <v>1161</v>
      </c>
      <c r="D472" t="s">
        <v>2008</v>
      </c>
      <c r="E472" t="s">
        <v>2474</v>
      </c>
      <c r="F472" t="s">
        <v>1168</v>
      </c>
    </row>
    <row r="473" spans="1:6" x14ac:dyDescent="0.2">
      <c r="A473">
        <v>3687</v>
      </c>
      <c r="B473" t="s">
        <v>1557</v>
      </c>
      <c r="C473" t="s">
        <v>1161</v>
      </c>
      <c r="D473" t="s">
        <v>2008</v>
      </c>
      <c r="E473" t="s">
        <v>2475</v>
      </c>
      <c r="F473" t="s">
        <v>1144</v>
      </c>
    </row>
    <row r="474" spans="1:6" x14ac:dyDescent="0.2">
      <c r="A474">
        <v>9162</v>
      </c>
      <c r="B474" t="s">
        <v>1558</v>
      </c>
      <c r="C474" t="s">
        <v>1161</v>
      </c>
      <c r="D474" t="s">
        <v>2008</v>
      </c>
      <c r="E474" t="s">
        <v>2476</v>
      </c>
      <c r="F474" t="s">
        <v>1146</v>
      </c>
    </row>
    <row r="475" spans="1:6" x14ac:dyDescent="0.2">
      <c r="A475">
        <v>8993</v>
      </c>
      <c r="B475" t="s">
        <v>1180</v>
      </c>
      <c r="C475" t="s">
        <v>1161</v>
      </c>
      <c r="D475" t="s">
        <v>2008</v>
      </c>
      <c r="E475" t="s">
        <v>2477</v>
      </c>
      <c r="F475" t="s">
        <v>1168</v>
      </c>
    </row>
    <row r="476" spans="1:6" x14ac:dyDescent="0.2">
      <c r="A476">
        <v>5875</v>
      </c>
      <c r="B476" t="s">
        <v>1559</v>
      </c>
      <c r="C476" t="s">
        <v>1161</v>
      </c>
      <c r="D476" t="s">
        <v>2008</v>
      </c>
      <c r="E476" t="s">
        <v>2478</v>
      </c>
      <c r="F476" t="s">
        <v>1144</v>
      </c>
    </row>
    <row r="477" spans="1:6" x14ac:dyDescent="0.2">
      <c r="A477">
        <v>2502</v>
      </c>
      <c r="B477" t="s">
        <v>1180</v>
      </c>
      <c r="C477" t="s">
        <v>1161</v>
      </c>
      <c r="D477" t="s">
        <v>2008</v>
      </c>
      <c r="E477" t="s">
        <v>2479</v>
      </c>
      <c r="F477" t="s">
        <v>1139</v>
      </c>
    </row>
    <row r="478" spans="1:6" x14ac:dyDescent="0.2">
      <c r="A478">
        <v>9563</v>
      </c>
      <c r="B478" t="s">
        <v>1239</v>
      </c>
      <c r="C478" t="s">
        <v>1161</v>
      </c>
      <c r="D478" t="s">
        <v>2008</v>
      </c>
      <c r="E478" t="s">
        <v>2480</v>
      </c>
      <c r="F478" t="s">
        <v>1146</v>
      </c>
    </row>
    <row r="479" spans="1:6" x14ac:dyDescent="0.2">
      <c r="A479">
        <v>7259</v>
      </c>
      <c r="B479" t="s">
        <v>1560</v>
      </c>
      <c r="C479" t="s">
        <v>1161</v>
      </c>
      <c r="D479" t="s">
        <v>2008</v>
      </c>
      <c r="E479" t="s">
        <v>2481</v>
      </c>
      <c r="F479" t="s">
        <v>1146</v>
      </c>
    </row>
    <row r="480" spans="1:6" x14ac:dyDescent="0.2">
      <c r="A480">
        <v>3131</v>
      </c>
      <c r="B480" t="s">
        <v>1561</v>
      </c>
      <c r="C480" t="s">
        <v>1161</v>
      </c>
      <c r="D480" t="s">
        <v>2008</v>
      </c>
      <c r="E480" t="s">
        <v>2482</v>
      </c>
      <c r="F480" t="s">
        <v>1139</v>
      </c>
    </row>
    <row r="481" spans="1:6" x14ac:dyDescent="0.2">
      <c r="A481">
        <v>4140</v>
      </c>
      <c r="B481" t="s">
        <v>1562</v>
      </c>
      <c r="C481" t="s">
        <v>1161</v>
      </c>
      <c r="D481" t="s">
        <v>2008</v>
      </c>
      <c r="E481" t="s">
        <v>2483</v>
      </c>
      <c r="F481" t="s">
        <v>1140</v>
      </c>
    </row>
    <row r="482" spans="1:6" x14ac:dyDescent="0.2">
      <c r="A482">
        <v>4539</v>
      </c>
      <c r="B482" t="s">
        <v>1563</v>
      </c>
      <c r="C482" t="s">
        <v>1161</v>
      </c>
      <c r="D482" t="s">
        <v>2008</v>
      </c>
      <c r="E482" t="s">
        <v>2484</v>
      </c>
      <c r="F482" t="s">
        <v>1142</v>
      </c>
    </row>
    <row r="483" spans="1:6" x14ac:dyDescent="0.2">
      <c r="A483">
        <v>6071</v>
      </c>
      <c r="B483" t="s">
        <v>1564</v>
      </c>
      <c r="C483" t="s">
        <v>1161</v>
      </c>
      <c r="D483" t="s">
        <v>2008</v>
      </c>
      <c r="E483" t="s">
        <v>2485</v>
      </c>
      <c r="F483" t="s">
        <v>1140</v>
      </c>
    </row>
    <row r="484" spans="1:6" x14ac:dyDescent="0.2">
      <c r="A484">
        <v>8730</v>
      </c>
      <c r="B484" t="s">
        <v>1180</v>
      </c>
      <c r="C484" t="s">
        <v>1161</v>
      </c>
      <c r="D484" t="s">
        <v>2008</v>
      </c>
      <c r="E484" t="s">
        <v>2486</v>
      </c>
      <c r="F484" t="s">
        <v>1139</v>
      </c>
    </row>
    <row r="485" spans="1:6" x14ac:dyDescent="0.2">
      <c r="A485">
        <v>9634</v>
      </c>
      <c r="B485" t="s">
        <v>1565</v>
      </c>
      <c r="C485" t="s">
        <v>1161</v>
      </c>
      <c r="D485" t="s">
        <v>2008</v>
      </c>
      <c r="E485" t="s">
        <v>2487</v>
      </c>
      <c r="F485" t="s">
        <v>1146</v>
      </c>
    </row>
    <row r="486" spans="1:6" x14ac:dyDescent="0.2">
      <c r="A486">
        <v>8010</v>
      </c>
      <c r="B486" t="s">
        <v>1566</v>
      </c>
      <c r="C486" t="s">
        <v>1161</v>
      </c>
      <c r="D486" t="s">
        <v>2008</v>
      </c>
      <c r="E486" t="s">
        <v>2488</v>
      </c>
      <c r="F486" t="s">
        <v>1139</v>
      </c>
    </row>
    <row r="487" spans="1:6" x14ac:dyDescent="0.2">
      <c r="A487">
        <v>3484</v>
      </c>
      <c r="B487" t="s">
        <v>1567</v>
      </c>
      <c r="C487" t="s">
        <v>1161</v>
      </c>
      <c r="D487" t="s">
        <v>2008</v>
      </c>
      <c r="E487" t="s">
        <v>2489</v>
      </c>
      <c r="F487" t="s">
        <v>1140</v>
      </c>
    </row>
    <row r="488" spans="1:6" x14ac:dyDescent="0.2">
      <c r="A488">
        <v>7307</v>
      </c>
      <c r="B488" t="s">
        <v>1568</v>
      </c>
      <c r="C488" t="s">
        <v>1161</v>
      </c>
      <c r="D488" t="s">
        <v>2008</v>
      </c>
      <c r="E488" t="s">
        <v>2490</v>
      </c>
      <c r="F488" t="s">
        <v>1147</v>
      </c>
    </row>
    <row r="489" spans="1:6" x14ac:dyDescent="0.2">
      <c r="A489">
        <v>1975</v>
      </c>
      <c r="B489" t="s">
        <v>1180</v>
      </c>
      <c r="C489" t="s">
        <v>1161</v>
      </c>
      <c r="D489" t="s">
        <v>2008</v>
      </c>
      <c r="E489" t="s">
        <v>2491</v>
      </c>
      <c r="F489" t="s">
        <v>1139</v>
      </c>
    </row>
    <row r="490" spans="1:6" x14ac:dyDescent="0.2">
      <c r="A490">
        <v>629</v>
      </c>
      <c r="B490" t="s">
        <v>1569</v>
      </c>
      <c r="C490" t="s">
        <v>1161</v>
      </c>
      <c r="D490" t="s">
        <v>2008</v>
      </c>
      <c r="E490" t="s">
        <v>2492</v>
      </c>
      <c r="F490" t="s">
        <v>1148</v>
      </c>
    </row>
    <row r="491" spans="1:6" x14ac:dyDescent="0.2">
      <c r="A491">
        <v>11753</v>
      </c>
      <c r="B491" t="s">
        <v>1570</v>
      </c>
      <c r="C491" t="s">
        <v>1161</v>
      </c>
      <c r="D491" t="s">
        <v>2008</v>
      </c>
      <c r="E491" t="s">
        <v>2493</v>
      </c>
      <c r="F491" t="s">
        <v>1139</v>
      </c>
    </row>
    <row r="492" spans="1:6" x14ac:dyDescent="0.2">
      <c r="A492">
        <v>5375</v>
      </c>
      <c r="B492" t="s">
        <v>1571</v>
      </c>
      <c r="C492" t="s">
        <v>1161</v>
      </c>
      <c r="D492" t="s">
        <v>2008</v>
      </c>
      <c r="E492" t="s">
        <v>2494</v>
      </c>
      <c r="F492" t="s">
        <v>1146</v>
      </c>
    </row>
    <row r="493" spans="1:6" x14ac:dyDescent="0.2">
      <c r="A493">
        <v>1695</v>
      </c>
      <c r="B493" t="s">
        <v>1572</v>
      </c>
      <c r="C493" t="s">
        <v>1161</v>
      </c>
      <c r="D493" t="s">
        <v>2008</v>
      </c>
      <c r="E493" t="s">
        <v>2495</v>
      </c>
      <c r="F493" t="s">
        <v>1151</v>
      </c>
    </row>
    <row r="494" spans="1:6" x14ac:dyDescent="0.2">
      <c r="A494">
        <v>9884</v>
      </c>
      <c r="B494" t="s">
        <v>1573</v>
      </c>
      <c r="C494" t="s">
        <v>1161</v>
      </c>
      <c r="D494" t="s">
        <v>2008</v>
      </c>
      <c r="E494" t="s">
        <v>2496</v>
      </c>
      <c r="F494" t="s">
        <v>1139</v>
      </c>
    </row>
    <row r="495" spans="1:6" x14ac:dyDescent="0.2">
      <c r="A495">
        <v>8498</v>
      </c>
      <c r="B495" t="s">
        <v>1574</v>
      </c>
      <c r="C495" t="s">
        <v>1161</v>
      </c>
      <c r="D495" t="s">
        <v>2008</v>
      </c>
      <c r="E495" t="s">
        <v>2497</v>
      </c>
      <c r="F495" t="s">
        <v>1142</v>
      </c>
    </row>
    <row r="496" spans="1:6" x14ac:dyDescent="0.2">
      <c r="A496">
        <v>7534</v>
      </c>
      <c r="B496" t="s">
        <v>1180</v>
      </c>
      <c r="C496" t="s">
        <v>1161</v>
      </c>
      <c r="D496" t="s">
        <v>2008</v>
      </c>
      <c r="E496" t="s">
        <v>2498</v>
      </c>
      <c r="F496" t="s">
        <v>1139</v>
      </c>
    </row>
    <row r="497" spans="1:6" x14ac:dyDescent="0.2">
      <c r="A497">
        <v>123</v>
      </c>
      <c r="B497" t="s">
        <v>1575</v>
      </c>
      <c r="C497" t="s">
        <v>1161</v>
      </c>
      <c r="D497" t="s">
        <v>2008</v>
      </c>
      <c r="E497" t="s">
        <v>2499</v>
      </c>
      <c r="F497" t="s">
        <v>1139</v>
      </c>
    </row>
    <row r="498" spans="1:6" x14ac:dyDescent="0.2">
      <c r="A498">
        <v>8925</v>
      </c>
      <c r="B498" t="s">
        <v>1576</v>
      </c>
      <c r="C498" t="s">
        <v>1161</v>
      </c>
      <c r="D498" t="s">
        <v>2008</v>
      </c>
      <c r="E498" t="s">
        <v>2500</v>
      </c>
      <c r="F498" t="s">
        <v>1144</v>
      </c>
    </row>
    <row r="499" spans="1:6" x14ac:dyDescent="0.2">
      <c r="A499">
        <v>5981</v>
      </c>
      <c r="B499" t="s">
        <v>1577</v>
      </c>
      <c r="C499" t="s">
        <v>1161</v>
      </c>
      <c r="D499" t="s">
        <v>2008</v>
      </c>
      <c r="E499" t="s">
        <v>2501</v>
      </c>
      <c r="F499" t="s">
        <v>1139</v>
      </c>
    </row>
    <row r="500" spans="1:6" x14ac:dyDescent="0.2">
      <c r="A500">
        <v>7347</v>
      </c>
      <c r="B500" t="s">
        <v>1578</v>
      </c>
      <c r="C500" t="s">
        <v>1161</v>
      </c>
      <c r="D500" t="s">
        <v>2008</v>
      </c>
      <c r="E500" t="s">
        <v>2502</v>
      </c>
      <c r="F500" t="s">
        <v>1140</v>
      </c>
    </row>
    <row r="501" spans="1:6" x14ac:dyDescent="0.2">
      <c r="A501">
        <v>12069</v>
      </c>
      <c r="B501" t="s">
        <v>1579</v>
      </c>
      <c r="C501" t="s">
        <v>1136</v>
      </c>
      <c r="D501" t="s">
        <v>1137</v>
      </c>
      <c r="E501" t="s">
        <v>2503</v>
      </c>
      <c r="F501" t="s">
        <v>1139</v>
      </c>
    </row>
    <row r="502" spans="1:6" x14ac:dyDescent="0.2">
      <c r="A502">
        <v>11339</v>
      </c>
      <c r="B502" t="s">
        <v>1580</v>
      </c>
      <c r="C502" t="s">
        <v>1136</v>
      </c>
      <c r="D502" t="s">
        <v>1137</v>
      </c>
      <c r="E502" t="s">
        <v>2504</v>
      </c>
      <c r="F502" t="s">
        <v>1147</v>
      </c>
    </row>
    <row r="503" spans="1:6" x14ac:dyDescent="0.2">
      <c r="A503">
        <v>10166</v>
      </c>
      <c r="B503" t="s">
        <v>1485</v>
      </c>
      <c r="C503" t="s">
        <v>1136</v>
      </c>
      <c r="D503" t="s">
        <v>1137</v>
      </c>
      <c r="E503" t="s">
        <v>2505</v>
      </c>
      <c r="F503" t="s">
        <v>1139</v>
      </c>
    </row>
    <row r="504" spans="1:6" x14ac:dyDescent="0.2">
      <c r="A504">
        <v>3091</v>
      </c>
      <c r="B504" t="s">
        <v>1581</v>
      </c>
      <c r="C504" t="s">
        <v>1136</v>
      </c>
      <c r="D504" t="s">
        <v>1137</v>
      </c>
      <c r="E504" t="s">
        <v>2506</v>
      </c>
      <c r="F504" t="s">
        <v>1155</v>
      </c>
    </row>
    <row r="505" spans="1:6" x14ac:dyDescent="0.2">
      <c r="A505">
        <v>1070</v>
      </c>
      <c r="B505" t="s">
        <v>1582</v>
      </c>
      <c r="C505" t="s">
        <v>1136</v>
      </c>
      <c r="D505" t="s">
        <v>1137</v>
      </c>
      <c r="E505" t="s">
        <v>2507</v>
      </c>
      <c r="F505" t="s">
        <v>1139</v>
      </c>
    </row>
    <row r="506" spans="1:6" x14ac:dyDescent="0.2">
      <c r="A506">
        <v>6871</v>
      </c>
      <c r="B506" t="s">
        <v>1583</v>
      </c>
      <c r="C506" t="s">
        <v>1136</v>
      </c>
      <c r="D506" t="s">
        <v>1137</v>
      </c>
      <c r="E506" t="s">
        <v>2508</v>
      </c>
      <c r="F506" t="s">
        <v>1144</v>
      </c>
    </row>
    <row r="507" spans="1:6" x14ac:dyDescent="0.2">
      <c r="A507">
        <v>2339</v>
      </c>
      <c r="B507" t="s">
        <v>1180</v>
      </c>
      <c r="C507" t="s">
        <v>1136</v>
      </c>
      <c r="D507" t="s">
        <v>1137</v>
      </c>
      <c r="E507" t="s">
        <v>2509</v>
      </c>
      <c r="F507" t="s">
        <v>1139</v>
      </c>
    </row>
    <row r="508" spans="1:6" x14ac:dyDescent="0.2">
      <c r="A508">
        <v>4232</v>
      </c>
      <c r="B508" t="s">
        <v>1584</v>
      </c>
      <c r="C508" t="s">
        <v>1136</v>
      </c>
      <c r="D508" t="s">
        <v>1137</v>
      </c>
      <c r="E508" t="s">
        <v>2510</v>
      </c>
      <c r="F508" t="s">
        <v>1170</v>
      </c>
    </row>
    <row r="509" spans="1:6" x14ac:dyDescent="0.2">
      <c r="A509">
        <v>8986</v>
      </c>
      <c r="B509" t="s">
        <v>1180</v>
      </c>
      <c r="C509" t="s">
        <v>1136</v>
      </c>
      <c r="D509" t="s">
        <v>1137</v>
      </c>
      <c r="E509" t="s">
        <v>2511</v>
      </c>
      <c r="F509" t="s">
        <v>1139</v>
      </c>
    </row>
    <row r="510" spans="1:6" x14ac:dyDescent="0.2">
      <c r="A510">
        <v>6746</v>
      </c>
      <c r="B510" t="s">
        <v>1585</v>
      </c>
      <c r="C510" t="s">
        <v>1136</v>
      </c>
      <c r="D510" t="s">
        <v>1137</v>
      </c>
      <c r="E510" t="s">
        <v>2512</v>
      </c>
      <c r="F510" t="s">
        <v>1139</v>
      </c>
    </row>
    <row r="511" spans="1:6" x14ac:dyDescent="0.2">
      <c r="A511">
        <v>3207</v>
      </c>
      <c r="B511" t="s">
        <v>1586</v>
      </c>
      <c r="C511" t="s">
        <v>1138</v>
      </c>
      <c r="D511" t="s">
        <v>1137</v>
      </c>
      <c r="E511" t="s">
        <v>2513</v>
      </c>
      <c r="F511" t="s">
        <v>1139</v>
      </c>
    </row>
    <row r="512" spans="1:6" x14ac:dyDescent="0.2">
      <c r="A512">
        <v>12310</v>
      </c>
      <c r="B512" t="s">
        <v>1587</v>
      </c>
      <c r="C512" t="s">
        <v>1138</v>
      </c>
      <c r="D512" t="s">
        <v>1137</v>
      </c>
      <c r="E512" t="s">
        <v>2514</v>
      </c>
      <c r="F512" t="s">
        <v>1140</v>
      </c>
    </row>
    <row r="513" spans="1:6" x14ac:dyDescent="0.2">
      <c r="A513">
        <v>8397</v>
      </c>
      <c r="B513" t="s">
        <v>1319</v>
      </c>
      <c r="C513" t="s">
        <v>1138</v>
      </c>
      <c r="D513" t="s">
        <v>1137</v>
      </c>
      <c r="E513" t="s">
        <v>2515</v>
      </c>
      <c r="F513" t="s">
        <v>1139</v>
      </c>
    </row>
    <row r="514" spans="1:6" x14ac:dyDescent="0.2">
      <c r="A514">
        <v>6306</v>
      </c>
      <c r="B514" t="s">
        <v>1588</v>
      </c>
      <c r="C514" t="s">
        <v>1138</v>
      </c>
      <c r="D514" t="s">
        <v>1137</v>
      </c>
      <c r="E514" t="s">
        <v>2516</v>
      </c>
      <c r="F514" t="s">
        <v>1139</v>
      </c>
    </row>
    <row r="515" spans="1:6" x14ac:dyDescent="0.2">
      <c r="A515">
        <v>8002</v>
      </c>
      <c r="B515" t="s">
        <v>1589</v>
      </c>
      <c r="C515" t="s">
        <v>1138</v>
      </c>
      <c r="D515" t="s">
        <v>1137</v>
      </c>
      <c r="E515" t="s">
        <v>2517</v>
      </c>
      <c r="F515" t="s">
        <v>1139</v>
      </c>
    </row>
    <row r="516" spans="1:6" x14ac:dyDescent="0.2">
      <c r="A516">
        <v>12382</v>
      </c>
      <c r="B516" t="s">
        <v>1590</v>
      </c>
      <c r="C516" t="s">
        <v>1138</v>
      </c>
      <c r="D516" t="s">
        <v>1137</v>
      </c>
      <c r="E516" t="s">
        <v>2518</v>
      </c>
      <c r="F516" t="s">
        <v>1139</v>
      </c>
    </row>
    <row r="517" spans="1:6" x14ac:dyDescent="0.2">
      <c r="A517">
        <v>7844</v>
      </c>
      <c r="B517" t="s">
        <v>1591</v>
      </c>
      <c r="C517" t="s">
        <v>1138</v>
      </c>
      <c r="D517" t="s">
        <v>1137</v>
      </c>
      <c r="E517" t="s">
        <v>2519</v>
      </c>
      <c r="F517" t="s">
        <v>1139</v>
      </c>
    </row>
    <row r="518" spans="1:6" x14ac:dyDescent="0.2">
      <c r="A518">
        <v>12291</v>
      </c>
      <c r="B518" t="s">
        <v>1592</v>
      </c>
      <c r="C518" t="s">
        <v>1138</v>
      </c>
      <c r="D518" t="s">
        <v>1137</v>
      </c>
      <c r="E518" t="s">
        <v>2520</v>
      </c>
      <c r="F518" t="s">
        <v>1139</v>
      </c>
    </row>
    <row r="519" spans="1:6" x14ac:dyDescent="0.2">
      <c r="A519">
        <v>6523</v>
      </c>
      <c r="B519" t="s">
        <v>1180</v>
      </c>
      <c r="C519" t="s">
        <v>1138</v>
      </c>
      <c r="D519" t="s">
        <v>1137</v>
      </c>
      <c r="E519" t="s">
        <v>2521</v>
      </c>
      <c r="F519" t="s">
        <v>1139</v>
      </c>
    </row>
    <row r="520" spans="1:6" x14ac:dyDescent="0.2">
      <c r="A520">
        <v>4867</v>
      </c>
      <c r="B520" t="s">
        <v>1180</v>
      </c>
      <c r="C520" t="s">
        <v>1138</v>
      </c>
      <c r="D520" t="s">
        <v>1137</v>
      </c>
      <c r="E520" t="s">
        <v>2522</v>
      </c>
      <c r="F520" t="s">
        <v>1152</v>
      </c>
    </row>
    <row r="521" spans="1:6" x14ac:dyDescent="0.2">
      <c r="A521">
        <v>5301</v>
      </c>
      <c r="B521" t="s">
        <v>1593</v>
      </c>
      <c r="C521" t="s">
        <v>1138</v>
      </c>
      <c r="D521" t="s">
        <v>1137</v>
      </c>
      <c r="E521" t="s">
        <v>2523</v>
      </c>
      <c r="F521" t="s">
        <v>1139</v>
      </c>
    </row>
    <row r="522" spans="1:6" x14ac:dyDescent="0.2">
      <c r="A522">
        <v>4784</v>
      </c>
      <c r="B522" t="s">
        <v>1594</v>
      </c>
      <c r="C522" t="s">
        <v>1138</v>
      </c>
      <c r="D522" t="s">
        <v>1137</v>
      </c>
      <c r="E522" t="s">
        <v>2524</v>
      </c>
      <c r="F522" t="s">
        <v>1171</v>
      </c>
    </row>
    <row r="523" spans="1:6" x14ac:dyDescent="0.2">
      <c r="A523">
        <v>7446</v>
      </c>
      <c r="B523" t="s">
        <v>1595</v>
      </c>
      <c r="C523" t="s">
        <v>1138</v>
      </c>
      <c r="D523" t="s">
        <v>1137</v>
      </c>
      <c r="E523" t="s">
        <v>2525</v>
      </c>
      <c r="F523" t="s">
        <v>1143</v>
      </c>
    </row>
    <row r="524" spans="1:6" x14ac:dyDescent="0.2">
      <c r="A524">
        <v>11455</v>
      </c>
      <c r="B524" t="s">
        <v>1565</v>
      </c>
      <c r="C524" t="s">
        <v>1138</v>
      </c>
      <c r="D524" t="s">
        <v>1137</v>
      </c>
      <c r="E524" t="s">
        <v>2526</v>
      </c>
      <c r="F524" t="s">
        <v>1159</v>
      </c>
    </row>
    <row r="525" spans="1:6" x14ac:dyDescent="0.2">
      <c r="A525">
        <v>5364</v>
      </c>
      <c r="B525" t="s">
        <v>1596</v>
      </c>
      <c r="C525" t="s">
        <v>1138</v>
      </c>
      <c r="D525" t="s">
        <v>1137</v>
      </c>
      <c r="E525" t="s">
        <v>2527</v>
      </c>
      <c r="F525" t="s">
        <v>1152</v>
      </c>
    </row>
    <row r="526" spans="1:6" x14ac:dyDescent="0.2">
      <c r="A526">
        <v>259</v>
      </c>
      <c r="B526" t="s">
        <v>1597</v>
      </c>
      <c r="C526" t="s">
        <v>1138</v>
      </c>
      <c r="D526" t="s">
        <v>1137</v>
      </c>
      <c r="E526" t="s">
        <v>2528</v>
      </c>
      <c r="F526" t="s">
        <v>1172</v>
      </c>
    </row>
    <row r="527" spans="1:6" x14ac:dyDescent="0.2">
      <c r="A527">
        <v>11290</v>
      </c>
      <c r="B527" t="s">
        <v>1598</v>
      </c>
      <c r="C527" t="s">
        <v>1138</v>
      </c>
      <c r="D527" t="s">
        <v>1137</v>
      </c>
      <c r="E527" t="s">
        <v>2529</v>
      </c>
      <c r="F527" t="s">
        <v>1146</v>
      </c>
    </row>
    <row r="528" spans="1:6" x14ac:dyDescent="0.2">
      <c r="A528">
        <v>8517</v>
      </c>
      <c r="B528" t="s">
        <v>1599</v>
      </c>
      <c r="C528" t="s">
        <v>1138</v>
      </c>
      <c r="D528" t="s">
        <v>1137</v>
      </c>
      <c r="E528" t="s">
        <v>2530</v>
      </c>
      <c r="F528" t="s">
        <v>1142</v>
      </c>
    </row>
    <row r="529" spans="1:6" x14ac:dyDescent="0.2">
      <c r="A529">
        <v>7407</v>
      </c>
      <c r="B529" t="s">
        <v>1600</v>
      </c>
      <c r="C529" t="s">
        <v>1138</v>
      </c>
      <c r="D529" t="s">
        <v>1137</v>
      </c>
      <c r="E529" t="s">
        <v>2531</v>
      </c>
      <c r="F529" t="s">
        <v>1140</v>
      </c>
    </row>
    <row r="530" spans="1:6" x14ac:dyDescent="0.2">
      <c r="A530">
        <v>5965</v>
      </c>
      <c r="B530" t="s">
        <v>1601</v>
      </c>
      <c r="C530" t="s">
        <v>1138</v>
      </c>
      <c r="D530" t="s">
        <v>1137</v>
      </c>
      <c r="E530" t="s">
        <v>2532</v>
      </c>
      <c r="F530" t="s">
        <v>1146</v>
      </c>
    </row>
    <row r="531" spans="1:6" x14ac:dyDescent="0.2">
      <c r="A531">
        <v>8677</v>
      </c>
      <c r="B531" t="s">
        <v>1602</v>
      </c>
      <c r="C531" t="s">
        <v>1138</v>
      </c>
      <c r="D531" t="s">
        <v>1137</v>
      </c>
      <c r="E531" t="s">
        <v>2533</v>
      </c>
      <c r="F531" t="s">
        <v>1139</v>
      </c>
    </row>
    <row r="532" spans="1:6" x14ac:dyDescent="0.2">
      <c r="A532">
        <v>10093</v>
      </c>
      <c r="B532" t="s">
        <v>1603</v>
      </c>
      <c r="C532" t="s">
        <v>1138</v>
      </c>
      <c r="D532" t="s">
        <v>1137</v>
      </c>
      <c r="E532" t="s">
        <v>2534</v>
      </c>
      <c r="F532" t="s">
        <v>1153</v>
      </c>
    </row>
    <row r="533" spans="1:6" x14ac:dyDescent="0.2">
      <c r="A533">
        <v>12119</v>
      </c>
      <c r="B533" t="s">
        <v>1604</v>
      </c>
      <c r="C533" t="s">
        <v>1138</v>
      </c>
      <c r="D533" t="s">
        <v>1137</v>
      </c>
      <c r="E533" t="s">
        <v>2535</v>
      </c>
      <c r="F533" t="s">
        <v>1139</v>
      </c>
    </row>
    <row r="534" spans="1:6" x14ac:dyDescent="0.2">
      <c r="A534">
        <v>8274</v>
      </c>
      <c r="B534" t="s">
        <v>1605</v>
      </c>
      <c r="C534" t="s">
        <v>1138</v>
      </c>
      <c r="D534" t="s">
        <v>1137</v>
      </c>
      <c r="E534" t="s">
        <v>2536</v>
      </c>
      <c r="F534" t="s">
        <v>1142</v>
      </c>
    </row>
    <row r="535" spans="1:6" x14ac:dyDescent="0.2">
      <c r="A535">
        <v>2291</v>
      </c>
      <c r="B535" t="s">
        <v>1606</v>
      </c>
      <c r="C535" t="s">
        <v>1138</v>
      </c>
      <c r="D535" t="s">
        <v>1137</v>
      </c>
      <c r="E535" t="s">
        <v>2537</v>
      </c>
      <c r="F535" t="s">
        <v>1140</v>
      </c>
    </row>
    <row r="536" spans="1:6" x14ac:dyDescent="0.2">
      <c r="A536">
        <v>11310</v>
      </c>
      <c r="B536" t="s">
        <v>1607</v>
      </c>
      <c r="C536" t="s">
        <v>1138</v>
      </c>
      <c r="D536" t="s">
        <v>1137</v>
      </c>
      <c r="E536" t="s">
        <v>2538</v>
      </c>
      <c r="F536" t="s">
        <v>1162</v>
      </c>
    </row>
    <row r="537" spans="1:6" x14ac:dyDescent="0.2">
      <c r="A537">
        <v>155</v>
      </c>
      <c r="B537" t="s">
        <v>1608</v>
      </c>
      <c r="C537" t="s">
        <v>1138</v>
      </c>
      <c r="D537" t="s">
        <v>1137</v>
      </c>
      <c r="E537" t="s">
        <v>2539</v>
      </c>
      <c r="F537" t="s">
        <v>1173</v>
      </c>
    </row>
    <row r="538" spans="1:6" x14ac:dyDescent="0.2">
      <c r="A538">
        <v>4998</v>
      </c>
      <c r="B538" t="s">
        <v>1180</v>
      </c>
      <c r="C538" t="s">
        <v>1138</v>
      </c>
      <c r="D538" t="s">
        <v>1137</v>
      </c>
      <c r="E538" t="s">
        <v>2540</v>
      </c>
      <c r="F538" t="s">
        <v>1147</v>
      </c>
    </row>
    <row r="539" spans="1:6" x14ac:dyDescent="0.2">
      <c r="A539">
        <v>7720</v>
      </c>
      <c r="B539" t="s">
        <v>1609</v>
      </c>
      <c r="C539" t="s">
        <v>1138</v>
      </c>
      <c r="D539" t="s">
        <v>1137</v>
      </c>
      <c r="E539" t="s">
        <v>2541</v>
      </c>
      <c r="F539" t="s">
        <v>1140</v>
      </c>
    </row>
    <row r="540" spans="1:6" x14ac:dyDescent="0.2">
      <c r="A540">
        <v>3099</v>
      </c>
      <c r="B540" t="s">
        <v>1610</v>
      </c>
      <c r="C540" t="s">
        <v>1138</v>
      </c>
      <c r="D540" t="s">
        <v>1137</v>
      </c>
      <c r="E540" t="s">
        <v>2542</v>
      </c>
      <c r="F540" t="s">
        <v>1142</v>
      </c>
    </row>
    <row r="541" spans="1:6" x14ac:dyDescent="0.2">
      <c r="A541">
        <v>5011</v>
      </c>
      <c r="B541" t="s">
        <v>1611</v>
      </c>
      <c r="C541" t="s">
        <v>1138</v>
      </c>
      <c r="D541" t="s">
        <v>1137</v>
      </c>
      <c r="E541" t="s">
        <v>2543</v>
      </c>
      <c r="F541" t="s">
        <v>1144</v>
      </c>
    </row>
    <row r="542" spans="1:6" x14ac:dyDescent="0.2">
      <c r="A542">
        <v>2643</v>
      </c>
      <c r="B542" t="s">
        <v>1486</v>
      </c>
      <c r="C542" t="s">
        <v>1138</v>
      </c>
      <c r="D542" t="s">
        <v>1137</v>
      </c>
      <c r="E542" t="s">
        <v>2544</v>
      </c>
      <c r="F542" t="s">
        <v>1146</v>
      </c>
    </row>
    <row r="543" spans="1:6" x14ac:dyDescent="0.2">
      <c r="A543">
        <v>9501</v>
      </c>
      <c r="B543" t="s">
        <v>1299</v>
      </c>
      <c r="C543" t="s">
        <v>1138</v>
      </c>
      <c r="D543" t="s">
        <v>1137</v>
      </c>
      <c r="E543" t="s">
        <v>2545</v>
      </c>
      <c r="F543" t="s">
        <v>1155</v>
      </c>
    </row>
    <row r="544" spans="1:6" x14ac:dyDescent="0.2">
      <c r="A544">
        <v>9760</v>
      </c>
      <c r="B544" t="s">
        <v>1483</v>
      </c>
      <c r="C544" t="s">
        <v>1138</v>
      </c>
      <c r="D544" t="s">
        <v>1137</v>
      </c>
      <c r="E544" t="s">
        <v>2546</v>
      </c>
      <c r="F544" t="s">
        <v>1146</v>
      </c>
    </row>
    <row r="545" spans="1:6" x14ac:dyDescent="0.2">
      <c r="A545">
        <v>11793</v>
      </c>
      <c r="B545" t="s">
        <v>1612</v>
      </c>
      <c r="C545" t="s">
        <v>1138</v>
      </c>
      <c r="D545" t="s">
        <v>1137</v>
      </c>
      <c r="E545" t="s">
        <v>2547</v>
      </c>
      <c r="F545" t="s">
        <v>1146</v>
      </c>
    </row>
    <row r="546" spans="1:6" x14ac:dyDescent="0.2">
      <c r="A546">
        <v>7273</v>
      </c>
      <c r="B546" t="s">
        <v>1180</v>
      </c>
      <c r="C546" t="s">
        <v>1138</v>
      </c>
      <c r="D546" t="s">
        <v>1137</v>
      </c>
      <c r="E546" t="s">
        <v>2548</v>
      </c>
      <c r="F546" t="s">
        <v>1147</v>
      </c>
    </row>
    <row r="547" spans="1:6" x14ac:dyDescent="0.2">
      <c r="A547">
        <v>3329</v>
      </c>
      <c r="B547" t="s">
        <v>1613</v>
      </c>
      <c r="C547" t="s">
        <v>1138</v>
      </c>
      <c r="D547" t="s">
        <v>1137</v>
      </c>
      <c r="E547" t="s">
        <v>2549</v>
      </c>
      <c r="F547" t="s">
        <v>1145</v>
      </c>
    </row>
    <row r="548" spans="1:6" x14ac:dyDescent="0.2">
      <c r="A548">
        <v>9429</v>
      </c>
      <c r="B548" t="s">
        <v>1614</v>
      </c>
      <c r="C548" t="s">
        <v>1138</v>
      </c>
      <c r="D548" t="s">
        <v>1137</v>
      </c>
      <c r="E548" t="s">
        <v>2550</v>
      </c>
      <c r="F548" t="s">
        <v>1153</v>
      </c>
    </row>
    <row r="549" spans="1:6" x14ac:dyDescent="0.2">
      <c r="A549">
        <v>437</v>
      </c>
      <c r="B549" t="s">
        <v>1615</v>
      </c>
      <c r="C549" t="s">
        <v>1138</v>
      </c>
      <c r="D549" t="s">
        <v>1137</v>
      </c>
      <c r="E549" t="s">
        <v>2551</v>
      </c>
      <c r="F549" t="s">
        <v>1152</v>
      </c>
    </row>
    <row r="550" spans="1:6" x14ac:dyDescent="0.2">
      <c r="A550">
        <v>2538</v>
      </c>
      <c r="B550" t="s">
        <v>1616</v>
      </c>
      <c r="C550" t="s">
        <v>1138</v>
      </c>
      <c r="D550" t="s">
        <v>1137</v>
      </c>
      <c r="E550" t="s">
        <v>2552</v>
      </c>
      <c r="F550" t="s">
        <v>1146</v>
      </c>
    </row>
    <row r="551" spans="1:6" x14ac:dyDescent="0.2">
      <c r="A551">
        <v>4280</v>
      </c>
      <c r="B551" t="s">
        <v>1617</v>
      </c>
      <c r="C551" t="s">
        <v>1138</v>
      </c>
      <c r="D551" t="s">
        <v>1137</v>
      </c>
      <c r="E551" t="s">
        <v>2553</v>
      </c>
      <c r="F551" t="s">
        <v>1146</v>
      </c>
    </row>
    <row r="552" spans="1:6" x14ac:dyDescent="0.2">
      <c r="A552">
        <v>2813</v>
      </c>
      <c r="B552" t="s">
        <v>1180</v>
      </c>
      <c r="C552" t="s">
        <v>1138</v>
      </c>
      <c r="D552" t="s">
        <v>1137</v>
      </c>
      <c r="E552" t="s">
        <v>2554</v>
      </c>
      <c r="F552" t="s">
        <v>1143</v>
      </c>
    </row>
    <row r="553" spans="1:6" x14ac:dyDescent="0.2">
      <c r="A553">
        <v>4249</v>
      </c>
      <c r="B553" t="s">
        <v>1618</v>
      </c>
      <c r="C553" t="s">
        <v>1138</v>
      </c>
      <c r="D553" t="s">
        <v>1137</v>
      </c>
      <c r="E553" t="s">
        <v>2555</v>
      </c>
      <c r="F553" t="s">
        <v>1139</v>
      </c>
    </row>
    <row r="554" spans="1:6" x14ac:dyDescent="0.2">
      <c r="A554">
        <v>9697</v>
      </c>
      <c r="B554" t="s">
        <v>1619</v>
      </c>
      <c r="C554" t="s">
        <v>1138</v>
      </c>
      <c r="D554" t="s">
        <v>1137</v>
      </c>
      <c r="E554" t="s">
        <v>2556</v>
      </c>
      <c r="F554" t="s">
        <v>1146</v>
      </c>
    </row>
    <row r="555" spans="1:6" x14ac:dyDescent="0.2">
      <c r="A555">
        <v>27</v>
      </c>
      <c r="B555" t="s">
        <v>1620</v>
      </c>
      <c r="C555" t="s">
        <v>1138</v>
      </c>
      <c r="D555" t="s">
        <v>1137</v>
      </c>
      <c r="E555" t="s">
        <v>2557</v>
      </c>
      <c r="F555" t="s">
        <v>1139</v>
      </c>
    </row>
    <row r="556" spans="1:6" x14ac:dyDescent="0.2">
      <c r="A556">
        <v>5274</v>
      </c>
      <c r="B556" t="s">
        <v>1621</v>
      </c>
      <c r="C556" t="s">
        <v>1138</v>
      </c>
      <c r="D556" t="s">
        <v>1137</v>
      </c>
      <c r="E556" t="s">
        <v>2558</v>
      </c>
      <c r="F556" t="s">
        <v>1148</v>
      </c>
    </row>
    <row r="557" spans="1:6" x14ac:dyDescent="0.2">
      <c r="A557">
        <v>11273</v>
      </c>
      <c r="B557" t="s">
        <v>1593</v>
      </c>
      <c r="C557" t="s">
        <v>1138</v>
      </c>
      <c r="D557" t="s">
        <v>1137</v>
      </c>
      <c r="E557" t="s">
        <v>2559</v>
      </c>
      <c r="F557" t="s">
        <v>1139</v>
      </c>
    </row>
    <row r="558" spans="1:6" x14ac:dyDescent="0.2">
      <c r="A558">
        <v>7141</v>
      </c>
      <c r="B558" t="s">
        <v>1622</v>
      </c>
      <c r="C558" t="s">
        <v>1161</v>
      </c>
      <c r="D558" t="s">
        <v>2008</v>
      </c>
      <c r="E558" t="s">
        <v>2560</v>
      </c>
      <c r="F558" t="s">
        <v>1139</v>
      </c>
    </row>
    <row r="559" spans="1:6" x14ac:dyDescent="0.2">
      <c r="A559">
        <v>6172</v>
      </c>
      <c r="B559" t="s">
        <v>1489</v>
      </c>
      <c r="C559" t="s">
        <v>1161</v>
      </c>
      <c r="D559" t="s">
        <v>2008</v>
      </c>
      <c r="E559" t="s">
        <v>2561</v>
      </c>
      <c r="F559" t="s">
        <v>1156</v>
      </c>
    </row>
    <row r="560" spans="1:6" x14ac:dyDescent="0.2">
      <c r="A560">
        <v>2741</v>
      </c>
      <c r="B560" t="s">
        <v>1623</v>
      </c>
      <c r="C560" t="s">
        <v>1161</v>
      </c>
      <c r="D560" t="s">
        <v>2008</v>
      </c>
      <c r="E560" t="s">
        <v>2562</v>
      </c>
      <c r="F560" t="s">
        <v>1139</v>
      </c>
    </row>
    <row r="561" spans="1:6" x14ac:dyDescent="0.2">
      <c r="A561">
        <v>1180</v>
      </c>
      <c r="B561" t="s">
        <v>1624</v>
      </c>
      <c r="C561" t="s">
        <v>1161</v>
      </c>
      <c r="D561" t="s">
        <v>2008</v>
      </c>
      <c r="E561" t="s">
        <v>2563</v>
      </c>
      <c r="F561" t="s">
        <v>1156</v>
      </c>
    </row>
    <row r="562" spans="1:6" x14ac:dyDescent="0.2">
      <c r="A562">
        <v>6875</v>
      </c>
      <c r="B562" t="s">
        <v>1625</v>
      </c>
      <c r="C562" t="s">
        <v>1161</v>
      </c>
      <c r="D562" t="s">
        <v>2008</v>
      </c>
      <c r="E562" t="s">
        <v>2564</v>
      </c>
      <c r="F562" t="s">
        <v>1139</v>
      </c>
    </row>
    <row r="563" spans="1:6" x14ac:dyDescent="0.2">
      <c r="A563">
        <v>10864</v>
      </c>
      <c r="B563" t="s">
        <v>1626</v>
      </c>
      <c r="C563" t="s">
        <v>1161</v>
      </c>
      <c r="D563" t="s">
        <v>2008</v>
      </c>
      <c r="E563" t="s">
        <v>2565</v>
      </c>
      <c r="F563" t="s">
        <v>1140</v>
      </c>
    </row>
    <row r="564" spans="1:6" x14ac:dyDescent="0.2">
      <c r="A564">
        <v>242</v>
      </c>
      <c r="B564" t="s">
        <v>1627</v>
      </c>
      <c r="C564" t="s">
        <v>1161</v>
      </c>
      <c r="D564" t="s">
        <v>2008</v>
      </c>
      <c r="E564" t="s">
        <v>2566</v>
      </c>
      <c r="F564" t="s">
        <v>1145</v>
      </c>
    </row>
    <row r="565" spans="1:6" x14ac:dyDescent="0.2">
      <c r="A565">
        <v>9002</v>
      </c>
      <c r="B565" t="s">
        <v>1410</v>
      </c>
      <c r="C565" t="s">
        <v>1161</v>
      </c>
      <c r="D565" t="s">
        <v>2008</v>
      </c>
      <c r="E565" t="s">
        <v>2567</v>
      </c>
      <c r="F565" t="s">
        <v>1140</v>
      </c>
    </row>
    <row r="566" spans="1:6" x14ac:dyDescent="0.2">
      <c r="A566">
        <v>9145</v>
      </c>
      <c r="B566" t="s">
        <v>1316</v>
      </c>
      <c r="C566" t="s">
        <v>1161</v>
      </c>
      <c r="D566" t="s">
        <v>2008</v>
      </c>
      <c r="E566" t="s">
        <v>2568</v>
      </c>
      <c r="F566" t="s">
        <v>1140</v>
      </c>
    </row>
    <row r="567" spans="1:6" x14ac:dyDescent="0.2">
      <c r="A567">
        <v>7887</v>
      </c>
      <c r="B567" t="s">
        <v>1628</v>
      </c>
      <c r="C567" t="s">
        <v>1161</v>
      </c>
      <c r="D567" t="s">
        <v>2008</v>
      </c>
      <c r="E567" t="s">
        <v>2569</v>
      </c>
      <c r="F567" t="s">
        <v>1146</v>
      </c>
    </row>
    <row r="568" spans="1:6" x14ac:dyDescent="0.2">
      <c r="A568">
        <v>2817</v>
      </c>
      <c r="B568" t="s">
        <v>1629</v>
      </c>
      <c r="C568" t="s">
        <v>1161</v>
      </c>
      <c r="D568" t="s">
        <v>2008</v>
      </c>
      <c r="E568" t="s">
        <v>2570</v>
      </c>
      <c r="F568" t="s">
        <v>1146</v>
      </c>
    </row>
    <row r="569" spans="1:6" x14ac:dyDescent="0.2">
      <c r="A569">
        <v>2013</v>
      </c>
      <c r="B569" t="s">
        <v>1630</v>
      </c>
      <c r="C569" t="s">
        <v>1161</v>
      </c>
      <c r="D569" t="s">
        <v>2008</v>
      </c>
      <c r="E569" t="s">
        <v>2571</v>
      </c>
      <c r="F569" t="s">
        <v>1151</v>
      </c>
    </row>
    <row r="570" spans="1:6" x14ac:dyDescent="0.2">
      <c r="A570">
        <v>10041</v>
      </c>
      <c r="B570" t="s">
        <v>1180</v>
      </c>
      <c r="C570" t="s">
        <v>1136</v>
      </c>
      <c r="D570" t="s">
        <v>1137</v>
      </c>
      <c r="E570" t="s">
        <v>2572</v>
      </c>
      <c r="F570" t="s">
        <v>1139</v>
      </c>
    </row>
    <row r="571" spans="1:6" x14ac:dyDescent="0.2">
      <c r="A571">
        <v>6268</v>
      </c>
      <c r="B571" t="s">
        <v>1205</v>
      </c>
      <c r="C571" t="s">
        <v>1136</v>
      </c>
      <c r="D571" t="s">
        <v>1137</v>
      </c>
      <c r="E571" t="s">
        <v>2573</v>
      </c>
      <c r="F571" t="s">
        <v>1139</v>
      </c>
    </row>
    <row r="572" spans="1:6" x14ac:dyDescent="0.2">
      <c r="A572">
        <v>6636</v>
      </c>
      <c r="B572" t="s">
        <v>1180</v>
      </c>
      <c r="C572" t="s">
        <v>1136</v>
      </c>
      <c r="D572" t="s">
        <v>1137</v>
      </c>
      <c r="E572" t="s">
        <v>2574</v>
      </c>
      <c r="F572" t="s">
        <v>1155</v>
      </c>
    </row>
    <row r="573" spans="1:6" x14ac:dyDescent="0.2">
      <c r="A573">
        <v>7468</v>
      </c>
      <c r="B573" t="s">
        <v>1631</v>
      </c>
      <c r="C573" t="s">
        <v>1136</v>
      </c>
      <c r="D573" t="s">
        <v>1137</v>
      </c>
      <c r="E573" t="s">
        <v>2575</v>
      </c>
      <c r="F573" t="s">
        <v>1139</v>
      </c>
    </row>
    <row r="574" spans="1:6" x14ac:dyDescent="0.2">
      <c r="A574">
        <v>10588</v>
      </c>
      <c r="B574" t="s">
        <v>1632</v>
      </c>
      <c r="C574" t="s">
        <v>1136</v>
      </c>
      <c r="D574" t="s">
        <v>1137</v>
      </c>
      <c r="E574" t="s">
        <v>2576</v>
      </c>
      <c r="F574" t="s">
        <v>1140</v>
      </c>
    </row>
    <row r="575" spans="1:6" x14ac:dyDescent="0.2">
      <c r="A575">
        <v>6280</v>
      </c>
      <c r="B575" t="s">
        <v>1529</v>
      </c>
      <c r="C575" t="s">
        <v>1136</v>
      </c>
      <c r="D575" t="s">
        <v>1137</v>
      </c>
      <c r="E575" t="s">
        <v>2577</v>
      </c>
      <c r="F575" t="s">
        <v>1155</v>
      </c>
    </row>
    <row r="576" spans="1:6" x14ac:dyDescent="0.2">
      <c r="A576">
        <v>1989</v>
      </c>
      <c r="B576" t="s">
        <v>1633</v>
      </c>
      <c r="C576" t="s">
        <v>1136</v>
      </c>
      <c r="D576" t="s">
        <v>1137</v>
      </c>
      <c r="E576" t="s">
        <v>2578</v>
      </c>
      <c r="F576" t="s">
        <v>1139</v>
      </c>
    </row>
    <row r="577" spans="1:6" x14ac:dyDescent="0.2">
      <c r="A577">
        <v>633</v>
      </c>
      <c r="B577" t="s">
        <v>1634</v>
      </c>
      <c r="C577" t="s">
        <v>1136</v>
      </c>
      <c r="D577" t="s">
        <v>1137</v>
      </c>
      <c r="E577" t="s">
        <v>2579</v>
      </c>
      <c r="F577" t="s">
        <v>1147</v>
      </c>
    </row>
    <row r="578" spans="1:6" x14ac:dyDescent="0.2">
      <c r="A578">
        <v>146</v>
      </c>
      <c r="B578" t="s">
        <v>1635</v>
      </c>
      <c r="C578" t="s">
        <v>1136</v>
      </c>
      <c r="D578" t="s">
        <v>1137</v>
      </c>
      <c r="E578" t="s">
        <v>2580</v>
      </c>
      <c r="F578" t="s">
        <v>1139</v>
      </c>
    </row>
    <row r="579" spans="1:6" x14ac:dyDescent="0.2">
      <c r="A579">
        <v>9918</v>
      </c>
      <c r="B579" t="s">
        <v>1636</v>
      </c>
      <c r="C579" t="s">
        <v>1138</v>
      </c>
      <c r="D579" t="s">
        <v>1137</v>
      </c>
      <c r="E579" t="s">
        <v>2581</v>
      </c>
      <c r="F579" t="s">
        <v>1140</v>
      </c>
    </row>
    <row r="580" spans="1:6" x14ac:dyDescent="0.2">
      <c r="A580">
        <v>6517</v>
      </c>
      <c r="B580" t="s">
        <v>1637</v>
      </c>
      <c r="C580" t="s">
        <v>1138</v>
      </c>
      <c r="D580" t="s">
        <v>1137</v>
      </c>
      <c r="E580" t="s">
        <v>2582</v>
      </c>
      <c r="F580" t="s">
        <v>1139</v>
      </c>
    </row>
    <row r="581" spans="1:6" x14ac:dyDescent="0.2">
      <c r="A581">
        <v>8398</v>
      </c>
      <c r="B581" t="s">
        <v>1594</v>
      </c>
      <c r="C581" t="s">
        <v>1138</v>
      </c>
      <c r="D581" t="s">
        <v>1137</v>
      </c>
      <c r="E581" t="s">
        <v>2583</v>
      </c>
      <c r="F581" t="s">
        <v>1146</v>
      </c>
    </row>
    <row r="582" spans="1:6" x14ac:dyDescent="0.2">
      <c r="A582">
        <v>8360</v>
      </c>
      <c r="B582" t="s">
        <v>1638</v>
      </c>
      <c r="C582" t="s">
        <v>1138</v>
      </c>
      <c r="D582" t="s">
        <v>1137</v>
      </c>
      <c r="E582" t="s">
        <v>2584</v>
      </c>
      <c r="F582" t="s">
        <v>1139</v>
      </c>
    </row>
    <row r="583" spans="1:6" x14ac:dyDescent="0.2">
      <c r="A583">
        <v>8103</v>
      </c>
      <c r="B583" t="s">
        <v>1639</v>
      </c>
      <c r="C583" t="s">
        <v>1138</v>
      </c>
      <c r="D583" t="s">
        <v>1137</v>
      </c>
      <c r="E583" t="s">
        <v>2585</v>
      </c>
      <c r="F583" t="s">
        <v>1165</v>
      </c>
    </row>
    <row r="584" spans="1:6" x14ac:dyDescent="0.2">
      <c r="A584">
        <v>3125</v>
      </c>
      <c r="B584" t="s">
        <v>1640</v>
      </c>
      <c r="C584" t="s">
        <v>1138</v>
      </c>
      <c r="D584" t="s">
        <v>1137</v>
      </c>
      <c r="E584" t="s">
        <v>2586</v>
      </c>
      <c r="F584" t="s">
        <v>1139</v>
      </c>
    </row>
    <row r="585" spans="1:6" x14ac:dyDescent="0.2">
      <c r="A585">
        <v>4899</v>
      </c>
      <c r="B585" t="s">
        <v>1641</v>
      </c>
      <c r="C585" t="s">
        <v>1138</v>
      </c>
      <c r="D585" t="s">
        <v>1137</v>
      </c>
      <c r="E585" t="s">
        <v>2587</v>
      </c>
      <c r="F585" t="s">
        <v>1146</v>
      </c>
    </row>
    <row r="586" spans="1:6" x14ac:dyDescent="0.2">
      <c r="A586">
        <v>10632</v>
      </c>
      <c r="B586" t="s">
        <v>1594</v>
      </c>
      <c r="C586" t="s">
        <v>1138</v>
      </c>
      <c r="D586" t="s">
        <v>2008</v>
      </c>
      <c r="E586" t="s">
        <v>2588</v>
      </c>
      <c r="F586" t="s">
        <v>1146</v>
      </c>
    </row>
    <row r="587" spans="1:6" x14ac:dyDescent="0.2">
      <c r="A587">
        <v>9154</v>
      </c>
      <c r="B587" t="s">
        <v>1642</v>
      </c>
      <c r="C587" t="s">
        <v>1138</v>
      </c>
      <c r="D587" t="s">
        <v>2008</v>
      </c>
      <c r="E587" t="s">
        <v>2589</v>
      </c>
      <c r="F587" t="s">
        <v>1155</v>
      </c>
    </row>
    <row r="588" spans="1:6" x14ac:dyDescent="0.2">
      <c r="A588">
        <v>9897</v>
      </c>
      <c r="B588" t="s">
        <v>1643</v>
      </c>
      <c r="C588" t="s">
        <v>1138</v>
      </c>
      <c r="D588" t="s">
        <v>2008</v>
      </c>
      <c r="E588" t="s">
        <v>2590</v>
      </c>
      <c r="F588" t="s">
        <v>1155</v>
      </c>
    </row>
    <row r="589" spans="1:6" x14ac:dyDescent="0.2">
      <c r="A589">
        <v>11198</v>
      </c>
      <c r="B589" t="s">
        <v>1644</v>
      </c>
      <c r="C589" t="s">
        <v>1138</v>
      </c>
      <c r="D589" t="s">
        <v>2008</v>
      </c>
      <c r="E589" t="s">
        <v>2591</v>
      </c>
      <c r="F589" t="s">
        <v>1140</v>
      </c>
    </row>
    <row r="590" spans="1:6" x14ac:dyDescent="0.2">
      <c r="A590">
        <v>1753</v>
      </c>
      <c r="B590" t="s">
        <v>1409</v>
      </c>
      <c r="C590" t="s">
        <v>1138</v>
      </c>
      <c r="D590" t="s">
        <v>2008</v>
      </c>
      <c r="E590" t="s">
        <v>2592</v>
      </c>
      <c r="F590" t="s">
        <v>1147</v>
      </c>
    </row>
    <row r="591" spans="1:6" x14ac:dyDescent="0.2">
      <c r="A591">
        <v>2790</v>
      </c>
      <c r="B591" t="s">
        <v>1645</v>
      </c>
      <c r="C591" t="s">
        <v>1138</v>
      </c>
      <c r="D591" t="s">
        <v>2008</v>
      </c>
      <c r="E591" t="s">
        <v>2593</v>
      </c>
      <c r="F591" t="s">
        <v>1139</v>
      </c>
    </row>
    <row r="592" spans="1:6" x14ac:dyDescent="0.2">
      <c r="A592">
        <v>1756</v>
      </c>
      <c r="B592" t="s">
        <v>1646</v>
      </c>
      <c r="C592" t="s">
        <v>1138</v>
      </c>
      <c r="D592" t="s">
        <v>2008</v>
      </c>
      <c r="E592" t="s">
        <v>2594</v>
      </c>
      <c r="F592" t="s">
        <v>1139</v>
      </c>
    </row>
    <row r="593" spans="1:6" x14ac:dyDescent="0.2">
      <c r="A593">
        <v>10042</v>
      </c>
      <c r="B593" t="s">
        <v>1647</v>
      </c>
      <c r="C593" t="s">
        <v>1138</v>
      </c>
      <c r="D593" t="s">
        <v>2008</v>
      </c>
      <c r="E593" t="s">
        <v>2595</v>
      </c>
      <c r="F593" t="s">
        <v>1152</v>
      </c>
    </row>
    <row r="594" spans="1:6" x14ac:dyDescent="0.2">
      <c r="A594">
        <v>9698</v>
      </c>
      <c r="B594" t="s">
        <v>1234</v>
      </c>
      <c r="C594" t="s">
        <v>1138</v>
      </c>
      <c r="D594" t="s">
        <v>2008</v>
      </c>
      <c r="E594" t="s">
        <v>2596</v>
      </c>
      <c r="F594" t="s">
        <v>1160</v>
      </c>
    </row>
    <row r="595" spans="1:6" x14ac:dyDescent="0.2">
      <c r="A595">
        <v>4768</v>
      </c>
      <c r="B595" t="s">
        <v>1648</v>
      </c>
      <c r="C595" t="s">
        <v>1136</v>
      </c>
      <c r="D595" t="s">
        <v>1137</v>
      </c>
      <c r="E595" t="s">
        <v>2597</v>
      </c>
      <c r="F595" t="s">
        <v>1139</v>
      </c>
    </row>
    <row r="596" spans="1:6" x14ac:dyDescent="0.2">
      <c r="A596">
        <v>9037</v>
      </c>
      <c r="B596" t="s">
        <v>1649</v>
      </c>
      <c r="C596" t="s">
        <v>1138</v>
      </c>
      <c r="D596" t="s">
        <v>2008</v>
      </c>
      <c r="E596" t="s">
        <v>2598</v>
      </c>
      <c r="F596" t="s">
        <v>1162</v>
      </c>
    </row>
    <row r="597" spans="1:6" x14ac:dyDescent="0.2">
      <c r="A597">
        <v>5783</v>
      </c>
      <c r="B597" t="s">
        <v>1198</v>
      </c>
      <c r="C597" t="s">
        <v>1138</v>
      </c>
      <c r="D597" t="s">
        <v>2008</v>
      </c>
      <c r="E597" t="s">
        <v>2599</v>
      </c>
      <c r="F597" t="s">
        <v>1139</v>
      </c>
    </row>
    <row r="598" spans="1:6" x14ac:dyDescent="0.2">
      <c r="A598">
        <v>20755</v>
      </c>
      <c r="B598" t="s">
        <v>1650</v>
      </c>
      <c r="C598" t="s">
        <v>1138</v>
      </c>
      <c r="D598" t="s">
        <v>1137</v>
      </c>
      <c r="E598" t="s">
        <v>2600</v>
      </c>
      <c r="F598" t="s">
        <v>1146</v>
      </c>
    </row>
    <row r="599" spans="1:6" x14ac:dyDescent="0.2">
      <c r="A599">
        <v>19492</v>
      </c>
      <c r="B599" t="s">
        <v>1651</v>
      </c>
      <c r="C599" t="s">
        <v>1138</v>
      </c>
      <c r="D599" t="s">
        <v>1137</v>
      </c>
      <c r="E599" t="s">
        <v>2601</v>
      </c>
      <c r="F599" t="s">
        <v>1139</v>
      </c>
    </row>
    <row r="600" spans="1:6" x14ac:dyDescent="0.2">
      <c r="A600">
        <v>19491</v>
      </c>
      <c r="B600" t="s">
        <v>1652</v>
      </c>
      <c r="C600" t="s">
        <v>1138</v>
      </c>
      <c r="D600" t="s">
        <v>2008</v>
      </c>
      <c r="E600" t="s">
        <v>2602</v>
      </c>
      <c r="F600" t="s">
        <v>1146</v>
      </c>
    </row>
    <row r="601" spans="1:6" x14ac:dyDescent="0.2">
      <c r="A601">
        <v>19490</v>
      </c>
      <c r="B601" t="s">
        <v>1653</v>
      </c>
      <c r="C601" t="s">
        <v>1136</v>
      </c>
      <c r="D601" t="s">
        <v>2008</v>
      </c>
      <c r="E601" t="s">
        <v>2387</v>
      </c>
      <c r="F601" t="s">
        <v>1146</v>
      </c>
    </row>
    <row r="602" spans="1:6" x14ac:dyDescent="0.2">
      <c r="A602">
        <v>19489</v>
      </c>
      <c r="B602" t="s">
        <v>1654</v>
      </c>
      <c r="C602" t="s">
        <v>1161</v>
      </c>
      <c r="D602" t="s">
        <v>1137</v>
      </c>
      <c r="E602" t="s">
        <v>2603</v>
      </c>
      <c r="F602" t="s">
        <v>1143</v>
      </c>
    </row>
    <row r="603" spans="1:6" x14ac:dyDescent="0.2">
      <c r="A603">
        <v>19488</v>
      </c>
      <c r="B603" t="s">
        <v>1655</v>
      </c>
      <c r="C603" t="s">
        <v>1138</v>
      </c>
      <c r="D603" t="s">
        <v>2008</v>
      </c>
      <c r="E603" t="s">
        <v>2604</v>
      </c>
      <c r="F603" t="s">
        <v>1139</v>
      </c>
    </row>
    <row r="604" spans="1:6" x14ac:dyDescent="0.2">
      <c r="A604">
        <v>19487</v>
      </c>
      <c r="B604" t="s">
        <v>1656</v>
      </c>
      <c r="C604" t="s">
        <v>1136</v>
      </c>
      <c r="D604" t="s">
        <v>1137</v>
      </c>
      <c r="E604" t="s">
        <v>2605</v>
      </c>
      <c r="F604" t="s">
        <v>1140</v>
      </c>
    </row>
    <row r="605" spans="1:6" x14ac:dyDescent="0.2">
      <c r="A605">
        <v>19486</v>
      </c>
      <c r="B605" t="s">
        <v>1657</v>
      </c>
      <c r="C605" t="s">
        <v>1161</v>
      </c>
      <c r="D605" t="s">
        <v>2008</v>
      </c>
      <c r="E605" t="s">
        <v>2606</v>
      </c>
      <c r="F605" t="s">
        <v>1139</v>
      </c>
    </row>
    <row r="606" spans="1:6" x14ac:dyDescent="0.2">
      <c r="A606">
        <v>19485</v>
      </c>
      <c r="B606" t="s">
        <v>1658</v>
      </c>
      <c r="C606" t="s">
        <v>1161</v>
      </c>
      <c r="D606" t="s">
        <v>1137</v>
      </c>
      <c r="E606" t="s">
        <v>2607</v>
      </c>
      <c r="F606" t="s">
        <v>1140</v>
      </c>
    </row>
    <row r="607" spans="1:6" x14ac:dyDescent="0.2">
      <c r="A607">
        <v>19484</v>
      </c>
      <c r="B607" t="s">
        <v>1659</v>
      </c>
      <c r="C607" t="s">
        <v>1161</v>
      </c>
      <c r="D607" t="s">
        <v>2008</v>
      </c>
      <c r="E607" t="s">
        <v>2608</v>
      </c>
      <c r="F607" t="s">
        <v>1146</v>
      </c>
    </row>
    <row r="608" spans="1:6" x14ac:dyDescent="0.2">
      <c r="A608">
        <v>19483</v>
      </c>
      <c r="B608" t="s">
        <v>1660</v>
      </c>
      <c r="C608" t="s">
        <v>1161</v>
      </c>
      <c r="D608" t="s">
        <v>1137</v>
      </c>
      <c r="E608" t="s">
        <v>2609</v>
      </c>
      <c r="F608" t="s">
        <v>1139</v>
      </c>
    </row>
    <row r="609" spans="1:6" x14ac:dyDescent="0.2">
      <c r="A609">
        <v>19482</v>
      </c>
      <c r="B609" t="s">
        <v>1661</v>
      </c>
      <c r="C609" t="s">
        <v>1138</v>
      </c>
      <c r="D609" t="s">
        <v>2008</v>
      </c>
      <c r="E609" t="s">
        <v>2610</v>
      </c>
      <c r="F609" t="s">
        <v>1147</v>
      </c>
    </row>
    <row r="610" spans="1:6" x14ac:dyDescent="0.2">
      <c r="A610">
        <v>19481</v>
      </c>
      <c r="B610" t="s">
        <v>1662</v>
      </c>
      <c r="C610" t="s">
        <v>1161</v>
      </c>
      <c r="D610" t="s">
        <v>2008</v>
      </c>
      <c r="E610" t="s">
        <v>2611</v>
      </c>
      <c r="F610" t="s">
        <v>1139</v>
      </c>
    </row>
    <row r="611" spans="1:6" x14ac:dyDescent="0.2">
      <c r="A611">
        <v>19480</v>
      </c>
      <c r="B611" t="s">
        <v>1663</v>
      </c>
      <c r="C611" t="s">
        <v>1161</v>
      </c>
      <c r="D611" t="s">
        <v>1137</v>
      </c>
      <c r="E611" t="s">
        <v>2612</v>
      </c>
      <c r="F611" t="s">
        <v>1163</v>
      </c>
    </row>
    <row r="612" spans="1:6" x14ac:dyDescent="0.2">
      <c r="A612">
        <v>19479</v>
      </c>
      <c r="B612" t="s">
        <v>1664</v>
      </c>
      <c r="C612" t="s">
        <v>1161</v>
      </c>
      <c r="D612" t="s">
        <v>2008</v>
      </c>
      <c r="E612" t="s">
        <v>2613</v>
      </c>
      <c r="F612" t="s">
        <v>1153</v>
      </c>
    </row>
    <row r="613" spans="1:6" x14ac:dyDescent="0.2">
      <c r="A613">
        <v>19478</v>
      </c>
      <c r="B613" t="s">
        <v>1665</v>
      </c>
      <c r="C613" t="s">
        <v>1161</v>
      </c>
      <c r="D613" t="s">
        <v>1137</v>
      </c>
      <c r="E613" t="s">
        <v>2614</v>
      </c>
      <c r="F613" t="s">
        <v>1159</v>
      </c>
    </row>
    <row r="614" spans="1:6" x14ac:dyDescent="0.2">
      <c r="A614">
        <v>19477</v>
      </c>
      <c r="B614" t="s">
        <v>1666</v>
      </c>
      <c r="C614" t="s">
        <v>1161</v>
      </c>
      <c r="D614" t="s">
        <v>1137</v>
      </c>
      <c r="E614" t="s">
        <v>2615</v>
      </c>
      <c r="F614" t="s">
        <v>1139</v>
      </c>
    </row>
    <row r="615" spans="1:6" x14ac:dyDescent="0.2">
      <c r="A615">
        <v>19476</v>
      </c>
      <c r="B615" t="s">
        <v>1667</v>
      </c>
      <c r="C615" t="s">
        <v>1161</v>
      </c>
      <c r="D615" t="s">
        <v>2008</v>
      </c>
      <c r="E615" t="s">
        <v>2616</v>
      </c>
      <c r="F615" t="s">
        <v>1139</v>
      </c>
    </row>
    <row r="616" spans="1:6" x14ac:dyDescent="0.2">
      <c r="A616">
        <v>19475</v>
      </c>
      <c r="B616" t="s">
        <v>1668</v>
      </c>
      <c r="C616" t="s">
        <v>1138</v>
      </c>
      <c r="D616" t="s">
        <v>1137</v>
      </c>
      <c r="E616" t="s">
        <v>2617</v>
      </c>
      <c r="F616" t="s">
        <v>1140</v>
      </c>
    </row>
    <row r="617" spans="1:6" x14ac:dyDescent="0.2">
      <c r="A617">
        <v>19474</v>
      </c>
      <c r="B617" t="s">
        <v>1669</v>
      </c>
      <c r="C617" t="s">
        <v>1138</v>
      </c>
      <c r="D617" t="s">
        <v>2008</v>
      </c>
      <c r="E617" t="s">
        <v>2618</v>
      </c>
      <c r="F617" t="s">
        <v>1153</v>
      </c>
    </row>
    <row r="618" spans="1:6" x14ac:dyDescent="0.2">
      <c r="A618">
        <v>19473</v>
      </c>
      <c r="B618" t="s">
        <v>1670</v>
      </c>
      <c r="C618" t="s">
        <v>1161</v>
      </c>
      <c r="D618" t="s">
        <v>2008</v>
      </c>
      <c r="E618" t="s">
        <v>2619</v>
      </c>
      <c r="F618" t="s">
        <v>1139</v>
      </c>
    </row>
    <row r="619" spans="1:6" x14ac:dyDescent="0.2">
      <c r="A619">
        <v>19472</v>
      </c>
      <c r="B619" t="s">
        <v>1671</v>
      </c>
      <c r="C619" t="s">
        <v>1161</v>
      </c>
      <c r="D619" t="s">
        <v>1137</v>
      </c>
      <c r="E619" t="s">
        <v>2620</v>
      </c>
      <c r="F619" t="s">
        <v>1146</v>
      </c>
    </row>
    <row r="620" spans="1:6" x14ac:dyDescent="0.2">
      <c r="A620">
        <v>19471</v>
      </c>
      <c r="B620" t="s">
        <v>1672</v>
      </c>
      <c r="C620" t="s">
        <v>1161</v>
      </c>
      <c r="D620" t="s">
        <v>2008</v>
      </c>
      <c r="E620" t="s">
        <v>2621</v>
      </c>
      <c r="F620" t="s">
        <v>1139</v>
      </c>
    </row>
    <row r="621" spans="1:6" x14ac:dyDescent="0.2">
      <c r="A621">
        <v>19470</v>
      </c>
      <c r="B621" t="s">
        <v>1673</v>
      </c>
      <c r="C621" t="s">
        <v>1161</v>
      </c>
      <c r="D621" t="s">
        <v>1137</v>
      </c>
      <c r="E621" t="s">
        <v>2622</v>
      </c>
      <c r="F621" t="s">
        <v>1146</v>
      </c>
    </row>
    <row r="622" spans="1:6" x14ac:dyDescent="0.2">
      <c r="A622">
        <v>19469</v>
      </c>
      <c r="B622" t="s">
        <v>1674</v>
      </c>
      <c r="C622" t="s">
        <v>1161</v>
      </c>
      <c r="D622" t="s">
        <v>2008</v>
      </c>
      <c r="E622" t="s">
        <v>2623</v>
      </c>
      <c r="F622" t="s">
        <v>1149</v>
      </c>
    </row>
    <row r="623" spans="1:6" x14ac:dyDescent="0.2">
      <c r="A623">
        <v>19468</v>
      </c>
      <c r="B623" t="s">
        <v>1675</v>
      </c>
      <c r="C623" t="s">
        <v>1161</v>
      </c>
      <c r="D623" t="s">
        <v>1137</v>
      </c>
      <c r="E623" t="s">
        <v>2624</v>
      </c>
      <c r="F623" t="s">
        <v>1139</v>
      </c>
    </row>
    <row r="624" spans="1:6" x14ac:dyDescent="0.2">
      <c r="A624">
        <v>19467</v>
      </c>
      <c r="B624" t="s">
        <v>1676</v>
      </c>
      <c r="C624" t="s">
        <v>1138</v>
      </c>
      <c r="D624" t="s">
        <v>2008</v>
      </c>
      <c r="E624" t="s">
        <v>2625</v>
      </c>
      <c r="F624" t="s">
        <v>1145</v>
      </c>
    </row>
    <row r="625" spans="1:6" x14ac:dyDescent="0.2">
      <c r="A625">
        <v>19466</v>
      </c>
      <c r="B625" t="s">
        <v>1677</v>
      </c>
      <c r="C625" t="s">
        <v>1161</v>
      </c>
      <c r="D625" t="s">
        <v>1137</v>
      </c>
      <c r="E625" t="s">
        <v>2626</v>
      </c>
      <c r="F625" t="s">
        <v>1139</v>
      </c>
    </row>
    <row r="626" spans="1:6" x14ac:dyDescent="0.2">
      <c r="A626">
        <v>19465</v>
      </c>
      <c r="B626" t="s">
        <v>1678</v>
      </c>
      <c r="C626" t="s">
        <v>1161</v>
      </c>
      <c r="D626" t="s">
        <v>2008</v>
      </c>
      <c r="E626" t="s">
        <v>2627</v>
      </c>
      <c r="F626" t="s">
        <v>1139</v>
      </c>
    </row>
    <row r="627" spans="1:6" x14ac:dyDescent="0.2">
      <c r="A627">
        <v>19464</v>
      </c>
      <c r="B627" t="s">
        <v>1679</v>
      </c>
      <c r="C627" t="s">
        <v>1138</v>
      </c>
      <c r="D627" t="s">
        <v>2008</v>
      </c>
      <c r="E627" t="s">
        <v>2628</v>
      </c>
      <c r="F627" t="s">
        <v>1139</v>
      </c>
    </row>
    <row r="628" spans="1:6" x14ac:dyDescent="0.2">
      <c r="A628">
        <v>19463</v>
      </c>
      <c r="B628" t="s">
        <v>1680</v>
      </c>
      <c r="C628" t="s">
        <v>1138</v>
      </c>
      <c r="D628" t="s">
        <v>1137</v>
      </c>
      <c r="E628" t="s">
        <v>2629</v>
      </c>
      <c r="F628" t="s">
        <v>1139</v>
      </c>
    </row>
    <row r="629" spans="1:6" x14ac:dyDescent="0.2">
      <c r="A629">
        <v>19462</v>
      </c>
      <c r="B629" t="s">
        <v>1681</v>
      </c>
      <c r="C629" t="s">
        <v>1138</v>
      </c>
      <c r="D629" t="s">
        <v>2008</v>
      </c>
      <c r="E629" t="s">
        <v>2630</v>
      </c>
      <c r="F629" t="s">
        <v>1139</v>
      </c>
    </row>
    <row r="630" spans="1:6" x14ac:dyDescent="0.2">
      <c r="A630">
        <v>19461</v>
      </c>
      <c r="B630" t="s">
        <v>1682</v>
      </c>
      <c r="C630" t="s">
        <v>1138</v>
      </c>
      <c r="D630" t="s">
        <v>1137</v>
      </c>
      <c r="E630" t="s">
        <v>2631</v>
      </c>
      <c r="F630" t="s">
        <v>1139</v>
      </c>
    </row>
    <row r="631" spans="1:6" x14ac:dyDescent="0.2">
      <c r="A631">
        <v>19460</v>
      </c>
      <c r="B631" t="s">
        <v>1683</v>
      </c>
      <c r="C631" t="s">
        <v>1138</v>
      </c>
      <c r="D631" t="s">
        <v>2008</v>
      </c>
      <c r="E631" t="s">
        <v>2632</v>
      </c>
      <c r="F631" t="s">
        <v>1155</v>
      </c>
    </row>
    <row r="632" spans="1:6" x14ac:dyDescent="0.2">
      <c r="A632">
        <v>19459</v>
      </c>
      <c r="B632" t="s">
        <v>1684</v>
      </c>
      <c r="C632" t="s">
        <v>1138</v>
      </c>
      <c r="D632" t="s">
        <v>2008</v>
      </c>
      <c r="E632" t="s">
        <v>2126</v>
      </c>
      <c r="F632" t="s">
        <v>1139</v>
      </c>
    </row>
    <row r="633" spans="1:6" x14ac:dyDescent="0.2">
      <c r="A633">
        <v>19458</v>
      </c>
      <c r="B633" t="s">
        <v>1685</v>
      </c>
      <c r="C633" t="s">
        <v>1161</v>
      </c>
      <c r="D633" t="s">
        <v>1137</v>
      </c>
      <c r="E633" t="s">
        <v>2633</v>
      </c>
      <c r="F633" t="s">
        <v>1139</v>
      </c>
    </row>
    <row r="634" spans="1:6" x14ac:dyDescent="0.2">
      <c r="A634">
        <v>19457</v>
      </c>
      <c r="B634" t="s">
        <v>1686</v>
      </c>
      <c r="C634" t="s">
        <v>1161</v>
      </c>
      <c r="D634" t="s">
        <v>2008</v>
      </c>
      <c r="E634" t="s">
        <v>2634</v>
      </c>
      <c r="F634" t="s">
        <v>1139</v>
      </c>
    </row>
    <row r="635" spans="1:6" x14ac:dyDescent="0.2">
      <c r="A635">
        <v>19456</v>
      </c>
      <c r="B635" t="s">
        <v>1687</v>
      </c>
      <c r="C635" t="s">
        <v>1161</v>
      </c>
      <c r="D635" t="s">
        <v>2008</v>
      </c>
      <c r="E635" t="s">
        <v>2635</v>
      </c>
      <c r="F635" t="s">
        <v>1139</v>
      </c>
    </row>
    <row r="636" spans="1:6" x14ac:dyDescent="0.2">
      <c r="A636">
        <v>19455</v>
      </c>
      <c r="B636" t="s">
        <v>1688</v>
      </c>
      <c r="C636" t="s">
        <v>1138</v>
      </c>
      <c r="D636" t="s">
        <v>1137</v>
      </c>
      <c r="E636" t="s">
        <v>2636</v>
      </c>
      <c r="F636" t="s">
        <v>1139</v>
      </c>
    </row>
    <row r="637" spans="1:6" x14ac:dyDescent="0.2">
      <c r="A637">
        <v>19454</v>
      </c>
      <c r="B637" t="s">
        <v>1689</v>
      </c>
      <c r="C637" t="s">
        <v>1138</v>
      </c>
      <c r="D637" t="s">
        <v>2008</v>
      </c>
      <c r="E637" t="s">
        <v>2637</v>
      </c>
      <c r="F637" t="s">
        <v>1139</v>
      </c>
    </row>
    <row r="638" spans="1:6" x14ac:dyDescent="0.2">
      <c r="A638">
        <v>19453</v>
      </c>
      <c r="B638" t="s">
        <v>1690</v>
      </c>
      <c r="C638" t="s">
        <v>1138</v>
      </c>
      <c r="D638" t="s">
        <v>2008</v>
      </c>
      <c r="E638" t="s">
        <v>2638</v>
      </c>
      <c r="F638" t="s">
        <v>1139</v>
      </c>
    </row>
    <row r="639" spans="1:6" x14ac:dyDescent="0.2">
      <c r="A639">
        <v>19452</v>
      </c>
      <c r="B639" t="s">
        <v>1691</v>
      </c>
      <c r="C639" t="s">
        <v>1136</v>
      </c>
      <c r="D639" t="s">
        <v>1137</v>
      </c>
      <c r="E639" t="s">
        <v>2639</v>
      </c>
      <c r="F639" t="s">
        <v>1139</v>
      </c>
    </row>
    <row r="640" spans="1:6" x14ac:dyDescent="0.2">
      <c r="A640">
        <v>19451</v>
      </c>
      <c r="B640" t="s">
        <v>1692</v>
      </c>
      <c r="C640" t="s">
        <v>1136</v>
      </c>
      <c r="D640" t="s">
        <v>2008</v>
      </c>
      <c r="E640" t="s">
        <v>2640</v>
      </c>
      <c r="F640" t="s">
        <v>1139</v>
      </c>
    </row>
    <row r="641" spans="1:6" x14ac:dyDescent="0.2">
      <c r="A641">
        <v>19450</v>
      </c>
      <c r="B641" t="s">
        <v>1693</v>
      </c>
      <c r="C641" t="s">
        <v>1136</v>
      </c>
      <c r="D641" t="s">
        <v>1137</v>
      </c>
      <c r="E641" t="s">
        <v>2641</v>
      </c>
      <c r="F641" t="s">
        <v>1139</v>
      </c>
    </row>
    <row r="642" spans="1:6" x14ac:dyDescent="0.2">
      <c r="A642">
        <v>19449</v>
      </c>
      <c r="B642" t="s">
        <v>1694</v>
      </c>
      <c r="C642" t="s">
        <v>1138</v>
      </c>
      <c r="D642" t="s">
        <v>2008</v>
      </c>
      <c r="E642" t="s">
        <v>2642</v>
      </c>
      <c r="F642" t="s">
        <v>1139</v>
      </c>
    </row>
    <row r="643" spans="1:6" x14ac:dyDescent="0.2">
      <c r="A643">
        <v>19448</v>
      </c>
      <c r="B643" t="s">
        <v>1695</v>
      </c>
      <c r="C643" t="s">
        <v>1161</v>
      </c>
      <c r="D643" t="s">
        <v>1137</v>
      </c>
      <c r="E643" t="s">
        <v>2643</v>
      </c>
      <c r="F643" t="s">
        <v>1139</v>
      </c>
    </row>
    <row r="644" spans="1:6" x14ac:dyDescent="0.2">
      <c r="A644">
        <v>19447</v>
      </c>
      <c r="B644" t="s">
        <v>1696</v>
      </c>
      <c r="C644" t="s">
        <v>1161</v>
      </c>
      <c r="D644" t="s">
        <v>2008</v>
      </c>
      <c r="E644" t="s">
        <v>2644</v>
      </c>
      <c r="F644" t="s">
        <v>1139</v>
      </c>
    </row>
    <row r="645" spans="1:6" x14ac:dyDescent="0.2">
      <c r="A645">
        <v>19446</v>
      </c>
      <c r="B645" t="s">
        <v>1697</v>
      </c>
      <c r="C645" t="s">
        <v>1161</v>
      </c>
      <c r="D645" t="s">
        <v>2008</v>
      </c>
      <c r="E645" t="s">
        <v>2645</v>
      </c>
      <c r="F645" t="s">
        <v>1139</v>
      </c>
    </row>
    <row r="646" spans="1:6" x14ac:dyDescent="0.2">
      <c r="A646">
        <v>9083</v>
      </c>
      <c r="B646" t="s">
        <v>1698</v>
      </c>
      <c r="C646" t="s">
        <v>1136</v>
      </c>
      <c r="D646" t="s">
        <v>1137</v>
      </c>
      <c r="E646" t="s">
        <v>2646</v>
      </c>
      <c r="F646" t="s">
        <v>1139</v>
      </c>
    </row>
    <row r="647" spans="1:6" x14ac:dyDescent="0.2">
      <c r="A647">
        <v>4741</v>
      </c>
      <c r="B647" t="s">
        <v>1180</v>
      </c>
      <c r="C647" t="s">
        <v>1136</v>
      </c>
      <c r="D647" t="s">
        <v>1137</v>
      </c>
      <c r="E647" t="s">
        <v>2647</v>
      </c>
      <c r="F647" t="s">
        <v>1139</v>
      </c>
    </row>
    <row r="648" spans="1:6" x14ac:dyDescent="0.2">
      <c r="A648">
        <v>639</v>
      </c>
      <c r="B648" t="s">
        <v>1699</v>
      </c>
      <c r="C648" t="s">
        <v>1136</v>
      </c>
      <c r="D648" t="s">
        <v>1137</v>
      </c>
      <c r="E648" t="s">
        <v>2648</v>
      </c>
      <c r="F648" t="s">
        <v>1139</v>
      </c>
    </row>
    <row r="649" spans="1:6" x14ac:dyDescent="0.2">
      <c r="A649">
        <v>9702</v>
      </c>
      <c r="B649" t="s">
        <v>1700</v>
      </c>
      <c r="C649" t="s">
        <v>1136</v>
      </c>
      <c r="D649" t="s">
        <v>1137</v>
      </c>
      <c r="E649" t="s">
        <v>2649</v>
      </c>
      <c r="F649" t="s">
        <v>1139</v>
      </c>
    </row>
    <row r="650" spans="1:6" x14ac:dyDescent="0.2">
      <c r="A650">
        <v>9114</v>
      </c>
      <c r="B650" t="s">
        <v>1180</v>
      </c>
      <c r="C650" t="s">
        <v>1136</v>
      </c>
      <c r="D650" t="s">
        <v>1137</v>
      </c>
      <c r="E650" t="s">
        <v>2650</v>
      </c>
      <c r="F650" t="s">
        <v>1139</v>
      </c>
    </row>
    <row r="651" spans="1:6" x14ac:dyDescent="0.2">
      <c r="A651">
        <v>1362</v>
      </c>
      <c r="B651" t="s">
        <v>1701</v>
      </c>
      <c r="C651" t="s">
        <v>1136</v>
      </c>
      <c r="D651" t="s">
        <v>1137</v>
      </c>
      <c r="E651" t="s">
        <v>2651</v>
      </c>
      <c r="F651" t="s">
        <v>1139</v>
      </c>
    </row>
    <row r="652" spans="1:6" x14ac:dyDescent="0.2">
      <c r="A652">
        <v>8011</v>
      </c>
      <c r="B652" t="s">
        <v>1432</v>
      </c>
      <c r="C652" t="s">
        <v>1136</v>
      </c>
      <c r="D652" t="s">
        <v>1137</v>
      </c>
      <c r="E652" t="s">
        <v>2652</v>
      </c>
      <c r="F652" t="s">
        <v>1139</v>
      </c>
    </row>
    <row r="653" spans="1:6" x14ac:dyDescent="0.2">
      <c r="A653">
        <v>7884</v>
      </c>
      <c r="B653" t="s">
        <v>1431</v>
      </c>
      <c r="C653" t="s">
        <v>1161</v>
      </c>
      <c r="D653" t="s">
        <v>2008</v>
      </c>
      <c r="E653" t="s">
        <v>2653</v>
      </c>
      <c r="F653" t="s">
        <v>1139</v>
      </c>
    </row>
    <row r="654" spans="1:6" x14ac:dyDescent="0.2">
      <c r="A654">
        <v>289</v>
      </c>
      <c r="B654" t="s">
        <v>1702</v>
      </c>
      <c r="C654" t="s">
        <v>1161</v>
      </c>
      <c r="D654" t="s">
        <v>2008</v>
      </c>
      <c r="E654" t="s">
        <v>2654</v>
      </c>
      <c r="F654" t="s">
        <v>1152</v>
      </c>
    </row>
    <row r="655" spans="1:6" x14ac:dyDescent="0.2">
      <c r="A655">
        <v>1182</v>
      </c>
      <c r="B655" t="s">
        <v>1180</v>
      </c>
      <c r="C655" t="s">
        <v>1161</v>
      </c>
      <c r="D655" t="s">
        <v>2008</v>
      </c>
      <c r="E655" t="s">
        <v>2655</v>
      </c>
      <c r="F655" t="s">
        <v>1139</v>
      </c>
    </row>
    <row r="656" spans="1:6" x14ac:dyDescent="0.2">
      <c r="A656">
        <v>717</v>
      </c>
      <c r="B656" t="s">
        <v>1703</v>
      </c>
      <c r="C656" t="s">
        <v>1161</v>
      </c>
      <c r="D656" t="s">
        <v>2008</v>
      </c>
      <c r="E656" t="s">
        <v>2656</v>
      </c>
      <c r="F656" t="s">
        <v>1139</v>
      </c>
    </row>
    <row r="657" spans="1:6" x14ac:dyDescent="0.2">
      <c r="A657">
        <v>20423</v>
      </c>
      <c r="B657" t="s">
        <v>1704</v>
      </c>
      <c r="C657" t="s">
        <v>1161</v>
      </c>
      <c r="D657" t="s">
        <v>2008</v>
      </c>
      <c r="E657" t="s">
        <v>2657</v>
      </c>
      <c r="F657" t="s">
        <v>1139</v>
      </c>
    </row>
    <row r="658" spans="1:6" x14ac:dyDescent="0.2">
      <c r="A658">
        <v>5801</v>
      </c>
      <c r="B658" t="s">
        <v>1705</v>
      </c>
      <c r="C658" t="s">
        <v>1161</v>
      </c>
      <c r="D658" t="s">
        <v>2008</v>
      </c>
      <c r="E658" t="s">
        <v>2658</v>
      </c>
      <c r="F658" t="s">
        <v>1139</v>
      </c>
    </row>
    <row r="659" spans="1:6" x14ac:dyDescent="0.2">
      <c r="A659">
        <v>702</v>
      </c>
      <c r="B659" t="s">
        <v>1460</v>
      </c>
      <c r="C659" t="s">
        <v>1161</v>
      </c>
      <c r="D659" t="s">
        <v>2008</v>
      </c>
      <c r="E659" t="s">
        <v>2659</v>
      </c>
      <c r="F659" t="s">
        <v>1139</v>
      </c>
    </row>
    <row r="660" spans="1:6" x14ac:dyDescent="0.2">
      <c r="A660">
        <v>6951</v>
      </c>
      <c r="B660" t="s">
        <v>1594</v>
      </c>
      <c r="C660" t="s">
        <v>1161</v>
      </c>
      <c r="D660" t="s">
        <v>2008</v>
      </c>
      <c r="E660" t="s">
        <v>2660</v>
      </c>
      <c r="F660" t="s">
        <v>1139</v>
      </c>
    </row>
    <row r="661" spans="1:6" x14ac:dyDescent="0.2">
      <c r="A661">
        <v>6780</v>
      </c>
      <c r="B661" t="s">
        <v>1706</v>
      </c>
      <c r="C661" t="s">
        <v>1161</v>
      </c>
      <c r="D661" t="s">
        <v>2008</v>
      </c>
      <c r="E661" t="s">
        <v>2661</v>
      </c>
      <c r="F661" t="s">
        <v>1139</v>
      </c>
    </row>
    <row r="662" spans="1:6" x14ac:dyDescent="0.2">
      <c r="A662">
        <v>6422</v>
      </c>
      <c r="B662" t="s">
        <v>1707</v>
      </c>
      <c r="C662" t="s">
        <v>1161</v>
      </c>
      <c r="D662" t="s">
        <v>2008</v>
      </c>
      <c r="E662" t="s">
        <v>2662</v>
      </c>
      <c r="F662" t="s">
        <v>1139</v>
      </c>
    </row>
    <row r="663" spans="1:6" x14ac:dyDescent="0.2">
      <c r="A663">
        <v>5384</v>
      </c>
      <c r="B663" t="s">
        <v>1445</v>
      </c>
      <c r="C663" t="s">
        <v>1161</v>
      </c>
      <c r="D663" t="s">
        <v>2008</v>
      </c>
      <c r="E663" t="s">
        <v>2663</v>
      </c>
      <c r="F663" t="s">
        <v>1142</v>
      </c>
    </row>
    <row r="664" spans="1:6" x14ac:dyDescent="0.2">
      <c r="A664">
        <v>2985</v>
      </c>
      <c r="B664" t="s">
        <v>1708</v>
      </c>
      <c r="C664" t="s">
        <v>1161</v>
      </c>
      <c r="D664" t="s">
        <v>2008</v>
      </c>
      <c r="E664" t="s">
        <v>2664</v>
      </c>
      <c r="F664" t="s">
        <v>1154</v>
      </c>
    </row>
    <row r="665" spans="1:6" x14ac:dyDescent="0.2">
      <c r="A665">
        <v>18349</v>
      </c>
      <c r="B665" t="s">
        <v>1709</v>
      </c>
      <c r="C665" t="s">
        <v>1161</v>
      </c>
      <c r="D665" t="s">
        <v>2008</v>
      </c>
      <c r="E665" t="s">
        <v>2665</v>
      </c>
      <c r="F665" t="s">
        <v>1140</v>
      </c>
    </row>
    <row r="666" spans="1:6" x14ac:dyDescent="0.2">
      <c r="A666">
        <v>11286</v>
      </c>
      <c r="B666" t="s">
        <v>1710</v>
      </c>
      <c r="C666" t="s">
        <v>1161</v>
      </c>
      <c r="D666" t="s">
        <v>2008</v>
      </c>
      <c r="E666" t="s">
        <v>2666</v>
      </c>
      <c r="F666" t="s">
        <v>1155</v>
      </c>
    </row>
    <row r="667" spans="1:6" x14ac:dyDescent="0.2">
      <c r="A667">
        <v>489</v>
      </c>
      <c r="B667" t="s">
        <v>1711</v>
      </c>
      <c r="C667" t="s">
        <v>1161</v>
      </c>
      <c r="D667" t="s">
        <v>2008</v>
      </c>
      <c r="E667" t="s">
        <v>2667</v>
      </c>
      <c r="F667" t="s">
        <v>1174</v>
      </c>
    </row>
    <row r="668" spans="1:6" x14ac:dyDescent="0.2">
      <c r="A668">
        <v>4510</v>
      </c>
      <c r="B668" t="s">
        <v>1712</v>
      </c>
      <c r="C668" t="s">
        <v>1161</v>
      </c>
      <c r="D668" t="s">
        <v>2008</v>
      </c>
      <c r="E668" t="s">
        <v>2668</v>
      </c>
      <c r="F668" t="s">
        <v>1152</v>
      </c>
    </row>
    <row r="669" spans="1:6" x14ac:dyDescent="0.2">
      <c r="A669">
        <v>9626</v>
      </c>
      <c r="B669" t="s">
        <v>1713</v>
      </c>
      <c r="C669" t="s">
        <v>1161</v>
      </c>
      <c r="D669" t="s">
        <v>2008</v>
      </c>
      <c r="E669" t="s">
        <v>2669</v>
      </c>
      <c r="F669" t="s">
        <v>1146</v>
      </c>
    </row>
    <row r="670" spans="1:6" x14ac:dyDescent="0.2">
      <c r="A670">
        <v>9494</v>
      </c>
      <c r="B670" t="s">
        <v>1714</v>
      </c>
      <c r="C670" t="s">
        <v>1161</v>
      </c>
      <c r="D670" t="s">
        <v>2008</v>
      </c>
      <c r="E670" t="s">
        <v>2670</v>
      </c>
      <c r="F670" t="s">
        <v>1158</v>
      </c>
    </row>
    <row r="671" spans="1:6" x14ac:dyDescent="0.2">
      <c r="A671">
        <v>1718</v>
      </c>
      <c r="B671" t="s">
        <v>1180</v>
      </c>
      <c r="C671" t="s">
        <v>1161</v>
      </c>
      <c r="D671" t="s">
        <v>2008</v>
      </c>
      <c r="E671" t="s">
        <v>2671</v>
      </c>
      <c r="F671" t="s">
        <v>1140</v>
      </c>
    </row>
    <row r="672" spans="1:6" x14ac:dyDescent="0.2">
      <c r="A672">
        <v>5295</v>
      </c>
      <c r="B672" t="s">
        <v>1594</v>
      </c>
      <c r="C672" t="s">
        <v>1161</v>
      </c>
      <c r="D672" t="s">
        <v>2008</v>
      </c>
      <c r="E672" t="s">
        <v>2672</v>
      </c>
      <c r="F672" t="s">
        <v>1153</v>
      </c>
    </row>
    <row r="673" spans="1:6" x14ac:dyDescent="0.2">
      <c r="A673">
        <v>3984</v>
      </c>
      <c r="B673" t="s">
        <v>1715</v>
      </c>
      <c r="C673" t="s">
        <v>1161</v>
      </c>
      <c r="D673" t="s">
        <v>2008</v>
      </c>
      <c r="E673" t="s">
        <v>2673</v>
      </c>
      <c r="F673" t="s">
        <v>1141</v>
      </c>
    </row>
    <row r="674" spans="1:6" x14ac:dyDescent="0.2">
      <c r="A674">
        <v>5270</v>
      </c>
      <c r="B674" t="s">
        <v>1716</v>
      </c>
      <c r="C674" t="s">
        <v>1161</v>
      </c>
      <c r="D674" t="s">
        <v>2008</v>
      </c>
      <c r="E674" t="s">
        <v>2674</v>
      </c>
      <c r="F674" t="s">
        <v>1147</v>
      </c>
    </row>
    <row r="675" spans="1:6" x14ac:dyDescent="0.2">
      <c r="A675">
        <v>1868</v>
      </c>
      <c r="B675" t="s">
        <v>1717</v>
      </c>
      <c r="C675" t="s">
        <v>1161</v>
      </c>
      <c r="D675" t="s">
        <v>2008</v>
      </c>
      <c r="E675" t="s">
        <v>2675</v>
      </c>
      <c r="F675" t="s">
        <v>1139</v>
      </c>
    </row>
    <row r="676" spans="1:6" x14ac:dyDescent="0.2">
      <c r="A676">
        <v>17446</v>
      </c>
      <c r="B676" t="s">
        <v>1718</v>
      </c>
      <c r="C676" t="s">
        <v>1161</v>
      </c>
      <c r="D676" t="s">
        <v>2008</v>
      </c>
      <c r="E676" t="s">
        <v>2676</v>
      </c>
      <c r="F676" t="s">
        <v>1142</v>
      </c>
    </row>
    <row r="677" spans="1:6" x14ac:dyDescent="0.2">
      <c r="A677">
        <v>10071</v>
      </c>
      <c r="B677" t="s">
        <v>1326</v>
      </c>
      <c r="C677" t="s">
        <v>1161</v>
      </c>
      <c r="D677" t="s">
        <v>2008</v>
      </c>
      <c r="E677" t="s">
        <v>2677</v>
      </c>
      <c r="F677" t="s">
        <v>1144</v>
      </c>
    </row>
    <row r="678" spans="1:6" x14ac:dyDescent="0.2">
      <c r="A678">
        <v>1271</v>
      </c>
      <c r="B678" t="s">
        <v>1719</v>
      </c>
      <c r="C678" t="s">
        <v>1161</v>
      </c>
      <c r="D678" t="s">
        <v>2008</v>
      </c>
      <c r="E678" t="s">
        <v>2678</v>
      </c>
      <c r="F678" t="s">
        <v>1156</v>
      </c>
    </row>
    <row r="679" spans="1:6" x14ac:dyDescent="0.2">
      <c r="A679">
        <v>11930</v>
      </c>
      <c r="B679" t="s">
        <v>1720</v>
      </c>
      <c r="C679" t="s">
        <v>1161</v>
      </c>
      <c r="D679" t="s">
        <v>2008</v>
      </c>
      <c r="E679" t="s">
        <v>2679</v>
      </c>
      <c r="F679" t="s">
        <v>1155</v>
      </c>
    </row>
    <row r="680" spans="1:6" x14ac:dyDescent="0.2">
      <c r="A680">
        <v>20529</v>
      </c>
      <c r="B680" t="s">
        <v>1721</v>
      </c>
      <c r="C680" t="s">
        <v>1161</v>
      </c>
      <c r="D680" t="s">
        <v>2008</v>
      </c>
      <c r="E680" t="s">
        <v>2680</v>
      </c>
      <c r="F680" t="s">
        <v>1140</v>
      </c>
    </row>
    <row r="681" spans="1:6" x14ac:dyDescent="0.2">
      <c r="A681">
        <v>8358</v>
      </c>
      <c r="B681" t="s">
        <v>1180</v>
      </c>
      <c r="C681" t="s">
        <v>1161</v>
      </c>
      <c r="D681" t="s">
        <v>2008</v>
      </c>
      <c r="E681" t="s">
        <v>2681</v>
      </c>
      <c r="F681" t="s">
        <v>1146</v>
      </c>
    </row>
    <row r="682" spans="1:6" x14ac:dyDescent="0.2">
      <c r="A682">
        <v>7705</v>
      </c>
      <c r="B682" t="s">
        <v>1722</v>
      </c>
      <c r="C682" t="s">
        <v>1161</v>
      </c>
      <c r="D682" t="s">
        <v>2008</v>
      </c>
      <c r="E682" t="s">
        <v>2682</v>
      </c>
      <c r="F682" t="s">
        <v>1147</v>
      </c>
    </row>
    <row r="683" spans="1:6" x14ac:dyDescent="0.2">
      <c r="A683">
        <v>17392</v>
      </c>
      <c r="B683" t="s">
        <v>1723</v>
      </c>
      <c r="C683" t="s">
        <v>1161</v>
      </c>
      <c r="D683" t="s">
        <v>2008</v>
      </c>
      <c r="E683" t="s">
        <v>2683</v>
      </c>
      <c r="F683" t="s">
        <v>1142</v>
      </c>
    </row>
    <row r="684" spans="1:6" x14ac:dyDescent="0.2">
      <c r="A684">
        <v>18276</v>
      </c>
      <c r="B684" t="s">
        <v>1724</v>
      </c>
      <c r="C684" t="s">
        <v>1161</v>
      </c>
      <c r="D684" t="s">
        <v>2008</v>
      </c>
      <c r="E684" t="s">
        <v>2390</v>
      </c>
      <c r="F684" t="s">
        <v>1142</v>
      </c>
    </row>
    <row r="685" spans="1:6" x14ac:dyDescent="0.2">
      <c r="A685">
        <v>7795</v>
      </c>
      <c r="B685" t="s">
        <v>1409</v>
      </c>
      <c r="C685" t="s">
        <v>1161</v>
      </c>
      <c r="D685" t="s">
        <v>2008</v>
      </c>
      <c r="E685" t="s">
        <v>2684</v>
      </c>
      <c r="F685" t="s">
        <v>1145</v>
      </c>
    </row>
    <row r="686" spans="1:6" x14ac:dyDescent="0.2">
      <c r="A686">
        <v>20655</v>
      </c>
      <c r="B686" t="s">
        <v>1725</v>
      </c>
      <c r="C686" t="s">
        <v>1161</v>
      </c>
      <c r="D686" t="s">
        <v>2008</v>
      </c>
      <c r="E686" t="s">
        <v>2685</v>
      </c>
      <c r="F686" t="s">
        <v>1146</v>
      </c>
    </row>
    <row r="687" spans="1:6" x14ac:dyDescent="0.2">
      <c r="A687">
        <v>2454</v>
      </c>
      <c r="B687" t="s">
        <v>1726</v>
      </c>
      <c r="C687" t="s">
        <v>1161</v>
      </c>
      <c r="D687" t="s">
        <v>2008</v>
      </c>
      <c r="E687" t="s">
        <v>2686</v>
      </c>
      <c r="F687" t="s">
        <v>1145</v>
      </c>
    </row>
    <row r="688" spans="1:6" x14ac:dyDescent="0.2">
      <c r="A688">
        <v>150</v>
      </c>
      <c r="B688" t="s">
        <v>1180</v>
      </c>
      <c r="C688" t="s">
        <v>1161</v>
      </c>
      <c r="D688" t="s">
        <v>2008</v>
      </c>
      <c r="E688" t="s">
        <v>2687</v>
      </c>
      <c r="F688" t="s">
        <v>1152</v>
      </c>
    </row>
    <row r="689" spans="1:6" x14ac:dyDescent="0.2">
      <c r="A689">
        <v>10671</v>
      </c>
      <c r="B689" t="s">
        <v>1727</v>
      </c>
      <c r="C689" t="s">
        <v>1161</v>
      </c>
      <c r="D689" t="s">
        <v>2008</v>
      </c>
      <c r="E689" t="s">
        <v>2688</v>
      </c>
      <c r="F689" t="s">
        <v>1139</v>
      </c>
    </row>
    <row r="690" spans="1:6" x14ac:dyDescent="0.2">
      <c r="A690">
        <v>11924</v>
      </c>
      <c r="B690" t="s">
        <v>1728</v>
      </c>
      <c r="C690" t="s">
        <v>1161</v>
      </c>
      <c r="D690" t="s">
        <v>2008</v>
      </c>
      <c r="E690" t="s">
        <v>2689</v>
      </c>
      <c r="F690" t="s">
        <v>1139</v>
      </c>
    </row>
    <row r="691" spans="1:6" x14ac:dyDescent="0.2">
      <c r="A691">
        <v>16086</v>
      </c>
      <c r="B691" t="s">
        <v>1729</v>
      </c>
      <c r="C691" t="s">
        <v>1161</v>
      </c>
      <c r="D691" t="s">
        <v>2008</v>
      </c>
      <c r="E691" t="s">
        <v>2690</v>
      </c>
      <c r="F691" t="s">
        <v>1139</v>
      </c>
    </row>
    <row r="692" spans="1:6" x14ac:dyDescent="0.2">
      <c r="A692">
        <v>19445</v>
      </c>
      <c r="B692" t="s">
        <v>1730</v>
      </c>
      <c r="C692" t="s">
        <v>1161</v>
      </c>
      <c r="D692" t="s">
        <v>1137</v>
      </c>
      <c r="E692" t="s">
        <v>2691</v>
      </c>
      <c r="F692" t="s">
        <v>1139</v>
      </c>
    </row>
    <row r="693" spans="1:6" x14ac:dyDescent="0.2">
      <c r="A693">
        <v>19444</v>
      </c>
      <c r="B693" t="s">
        <v>1731</v>
      </c>
      <c r="C693" t="s">
        <v>1161</v>
      </c>
      <c r="D693" t="s">
        <v>2008</v>
      </c>
      <c r="E693" t="s">
        <v>2692</v>
      </c>
      <c r="F693" t="s">
        <v>1139</v>
      </c>
    </row>
    <row r="694" spans="1:6" x14ac:dyDescent="0.2">
      <c r="A694">
        <v>19443</v>
      </c>
      <c r="B694" t="s">
        <v>1732</v>
      </c>
      <c r="C694" t="s">
        <v>1161</v>
      </c>
      <c r="D694" t="s">
        <v>2008</v>
      </c>
      <c r="E694" t="s">
        <v>2693</v>
      </c>
      <c r="F694" t="s">
        <v>1139</v>
      </c>
    </row>
    <row r="695" spans="1:6" x14ac:dyDescent="0.2">
      <c r="A695">
        <v>19442</v>
      </c>
      <c r="B695" t="s">
        <v>1733</v>
      </c>
      <c r="C695" t="s">
        <v>1161</v>
      </c>
      <c r="D695" t="s">
        <v>1137</v>
      </c>
      <c r="E695" t="s">
        <v>2694</v>
      </c>
      <c r="F695" t="s">
        <v>1139</v>
      </c>
    </row>
    <row r="696" spans="1:6" x14ac:dyDescent="0.2">
      <c r="A696">
        <v>19441</v>
      </c>
      <c r="B696" t="s">
        <v>1734</v>
      </c>
      <c r="C696" t="s">
        <v>1161</v>
      </c>
      <c r="D696" t="s">
        <v>2008</v>
      </c>
      <c r="E696" t="s">
        <v>2695</v>
      </c>
      <c r="F696" t="s">
        <v>1139</v>
      </c>
    </row>
    <row r="697" spans="1:6" x14ac:dyDescent="0.2">
      <c r="A697">
        <v>19440</v>
      </c>
      <c r="B697" t="s">
        <v>1735</v>
      </c>
      <c r="C697" t="s">
        <v>1161</v>
      </c>
      <c r="D697" t="s">
        <v>1137</v>
      </c>
      <c r="E697" t="s">
        <v>2696</v>
      </c>
      <c r="F697" t="s">
        <v>1139</v>
      </c>
    </row>
    <row r="698" spans="1:6" x14ac:dyDescent="0.2">
      <c r="A698">
        <v>19439</v>
      </c>
      <c r="B698" t="s">
        <v>1736</v>
      </c>
      <c r="C698" t="s">
        <v>1161</v>
      </c>
      <c r="D698" t="s">
        <v>2008</v>
      </c>
      <c r="E698" t="s">
        <v>2697</v>
      </c>
      <c r="F698" t="s">
        <v>1139</v>
      </c>
    </row>
    <row r="699" spans="1:6" x14ac:dyDescent="0.2">
      <c r="A699">
        <v>19438</v>
      </c>
      <c r="B699" t="s">
        <v>1737</v>
      </c>
      <c r="C699" t="s">
        <v>1136</v>
      </c>
      <c r="D699" t="s">
        <v>1137</v>
      </c>
      <c r="E699" t="s">
        <v>2698</v>
      </c>
      <c r="F699" t="s">
        <v>1139</v>
      </c>
    </row>
    <row r="700" spans="1:6" x14ac:dyDescent="0.2">
      <c r="A700">
        <v>19437</v>
      </c>
      <c r="B700" t="s">
        <v>1738</v>
      </c>
      <c r="C700" t="s">
        <v>1161</v>
      </c>
      <c r="D700" t="s">
        <v>2008</v>
      </c>
      <c r="E700" t="s">
        <v>2699</v>
      </c>
      <c r="F700" t="s">
        <v>1139</v>
      </c>
    </row>
    <row r="701" spans="1:6" x14ac:dyDescent="0.2">
      <c r="A701">
        <v>19436</v>
      </c>
      <c r="B701" t="s">
        <v>1739</v>
      </c>
      <c r="C701" t="s">
        <v>1136</v>
      </c>
      <c r="D701" t="s">
        <v>1137</v>
      </c>
      <c r="E701" t="s">
        <v>2700</v>
      </c>
      <c r="F701" t="s">
        <v>1139</v>
      </c>
    </row>
    <row r="702" spans="1:6" x14ac:dyDescent="0.2">
      <c r="A702">
        <v>19435</v>
      </c>
      <c r="B702" t="s">
        <v>1740</v>
      </c>
      <c r="C702" t="s">
        <v>1138</v>
      </c>
      <c r="D702" t="s">
        <v>2008</v>
      </c>
      <c r="E702" t="s">
        <v>2701</v>
      </c>
      <c r="F702" t="s">
        <v>1139</v>
      </c>
    </row>
    <row r="703" spans="1:6" x14ac:dyDescent="0.2">
      <c r="A703">
        <v>19434</v>
      </c>
      <c r="B703" t="s">
        <v>1741</v>
      </c>
      <c r="C703" t="s">
        <v>1161</v>
      </c>
      <c r="D703" t="s">
        <v>1137</v>
      </c>
      <c r="E703" t="s">
        <v>2702</v>
      </c>
      <c r="F703" t="s">
        <v>1139</v>
      </c>
    </row>
    <row r="704" spans="1:6" x14ac:dyDescent="0.2">
      <c r="A704">
        <v>19433</v>
      </c>
      <c r="B704" t="s">
        <v>1742</v>
      </c>
      <c r="C704" t="s">
        <v>1161</v>
      </c>
      <c r="D704" t="s">
        <v>2008</v>
      </c>
      <c r="E704" t="s">
        <v>2703</v>
      </c>
      <c r="F704" t="s">
        <v>1139</v>
      </c>
    </row>
    <row r="705" spans="1:6" x14ac:dyDescent="0.2">
      <c r="A705">
        <v>19432</v>
      </c>
      <c r="B705" t="s">
        <v>1743</v>
      </c>
      <c r="C705" t="s">
        <v>1161</v>
      </c>
      <c r="D705" t="s">
        <v>2008</v>
      </c>
      <c r="E705" t="s">
        <v>2704</v>
      </c>
      <c r="F705" t="s">
        <v>1145</v>
      </c>
    </row>
    <row r="706" spans="1:6" x14ac:dyDescent="0.2">
      <c r="A706">
        <v>19431</v>
      </c>
      <c r="B706" t="s">
        <v>1744</v>
      </c>
      <c r="C706" t="s">
        <v>1161</v>
      </c>
      <c r="D706" t="s">
        <v>2008</v>
      </c>
      <c r="E706" t="s">
        <v>2705</v>
      </c>
      <c r="F706" t="s">
        <v>1139</v>
      </c>
    </row>
    <row r="707" spans="1:6" x14ac:dyDescent="0.2">
      <c r="A707">
        <v>19430</v>
      </c>
      <c r="B707" t="s">
        <v>1745</v>
      </c>
      <c r="C707" t="s">
        <v>1161</v>
      </c>
      <c r="D707" t="s">
        <v>1137</v>
      </c>
      <c r="E707" t="s">
        <v>2706</v>
      </c>
      <c r="F707" t="s">
        <v>1139</v>
      </c>
    </row>
    <row r="708" spans="1:6" x14ac:dyDescent="0.2">
      <c r="A708">
        <v>19429</v>
      </c>
      <c r="B708" t="s">
        <v>1746</v>
      </c>
      <c r="C708" t="s">
        <v>1138</v>
      </c>
      <c r="D708" t="s">
        <v>2008</v>
      </c>
      <c r="E708" t="s">
        <v>2054</v>
      </c>
      <c r="F708" t="s">
        <v>1139</v>
      </c>
    </row>
    <row r="709" spans="1:6" x14ac:dyDescent="0.2">
      <c r="A709">
        <v>19428</v>
      </c>
      <c r="B709" t="s">
        <v>1747</v>
      </c>
      <c r="C709" t="s">
        <v>1138</v>
      </c>
      <c r="D709" t="s">
        <v>2008</v>
      </c>
      <c r="E709" t="s">
        <v>2047</v>
      </c>
      <c r="F709" t="s">
        <v>1139</v>
      </c>
    </row>
    <row r="710" spans="1:6" x14ac:dyDescent="0.2">
      <c r="A710">
        <v>19427</v>
      </c>
      <c r="B710" t="s">
        <v>1748</v>
      </c>
      <c r="C710" t="s">
        <v>1161</v>
      </c>
      <c r="D710" t="s">
        <v>2008</v>
      </c>
      <c r="E710" t="s">
        <v>2707</v>
      </c>
      <c r="F710" t="s">
        <v>1139</v>
      </c>
    </row>
    <row r="711" spans="1:6" x14ac:dyDescent="0.2">
      <c r="A711">
        <v>19426</v>
      </c>
      <c r="B711" t="s">
        <v>1749</v>
      </c>
      <c r="C711" t="s">
        <v>1138</v>
      </c>
      <c r="D711" t="s">
        <v>2008</v>
      </c>
      <c r="E711" t="s">
        <v>2708</v>
      </c>
      <c r="F711" t="s">
        <v>1140</v>
      </c>
    </row>
    <row r="712" spans="1:6" x14ac:dyDescent="0.2">
      <c r="A712">
        <v>19425</v>
      </c>
      <c r="B712" t="s">
        <v>1750</v>
      </c>
      <c r="C712" t="s">
        <v>1138</v>
      </c>
      <c r="D712" t="s">
        <v>1137</v>
      </c>
      <c r="E712" t="s">
        <v>2709</v>
      </c>
      <c r="F712" t="s">
        <v>1139</v>
      </c>
    </row>
    <row r="713" spans="1:6" x14ac:dyDescent="0.2">
      <c r="A713">
        <v>19424</v>
      </c>
      <c r="B713" t="s">
        <v>1751</v>
      </c>
      <c r="C713" t="s">
        <v>1138</v>
      </c>
      <c r="D713" t="s">
        <v>2008</v>
      </c>
      <c r="E713" t="s">
        <v>2710</v>
      </c>
      <c r="F713" t="s">
        <v>1139</v>
      </c>
    </row>
    <row r="714" spans="1:6" x14ac:dyDescent="0.2">
      <c r="A714">
        <v>19423</v>
      </c>
      <c r="B714" t="s">
        <v>1752</v>
      </c>
      <c r="C714" t="s">
        <v>1138</v>
      </c>
      <c r="D714" t="s">
        <v>2008</v>
      </c>
      <c r="E714" t="s">
        <v>2711</v>
      </c>
      <c r="F714" t="s">
        <v>1139</v>
      </c>
    </row>
    <row r="715" spans="1:6" x14ac:dyDescent="0.2">
      <c r="A715">
        <v>19422</v>
      </c>
      <c r="B715" t="s">
        <v>1753</v>
      </c>
      <c r="C715" t="s">
        <v>1138</v>
      </c>
      <c r="D715" t="s">
        <v>1137</v>
      </c>
      <c r="E715" t="s">
        <v>2712</v>
      </c>
      <c r="F715" t="s">
        <v>1139</v>
      </c>
    </row>
    <row r="716" spans="1:6" x14ac:dyDescent="0.2">
      <c r="A716">
        <v>19421</v>
      </c>
      <c r="B716" t="s">
        <v>1754</v>
      </c>
      <c r="C716" t="s">
        <v>1138</v>
      </c>
      <c r="D716" t="s">
        <v>2008</v>
      </c>
      <c r="E716" t="s">
        <v>2064</v>
      </c>
      <c r="F716" t="s">
        <v>1139</v>
      </c>
    </row>
    <row r="717" spans="1:6" x14ac:dyDescent="0.2">
      <c r="A717">
        <v>19420</v>
      </c>
      <c r="B717" t="s">
        <v>1755</v>
      </c>
      <c r="C717" t="s">
        <v>1136</v>
      </c>
      <c r="D717" t="s">
        <v>2008</v>
      </c>
      <c r="E717" t="s">
        <v>2713</v>
      </c>
      <c r="F717" t="s">
        <v>1139</v>
      </c>
    </row>
    <row r="718" spans="1:6" x14ac:dyDescent="0.2">
      <c r="A718">
        <v>19419</v>
      </c>
      <c r="B718" t="s">
        <v>1756</v>
      </c>
      <c r="C718" t="s">
        <v>1136</v>
      </c>
      <c r="D718" t="s">
        <v>1137</v>
      </c>
      <c r="E718" t="s">
        <v>2714</v>
      </c>
      <c r="F718" t="s">
        <v>1139</v>
      </c>
    </row>
    <row r="719" spans="1:6" x14ac:dyDescent="0.2">
      <c r="A719">
        <v>19418</v>
      </c>
      <c r="B719" t="s">
        <v>1757</v>
      </c>
      <c r="C719" t="s">
        <v>1138</v>
      </c>
      <c r="D719" t="s">
        <v>2008</v>
      </c>
      <c r="E719" t="s">
        <v>2715</v>
      </c>
      <c r="F719" t="s">
        <v>1139</v>
      </c>
    </row>
    <row r="720" spans="1:6" x14ac:dyDescent="0.2">
      <c r="A720">
        <v>19417</v>
      </c>
      <c r="B720" t="s">
        <v>1758</v>
      </c>
      <c r="C720" t="s">
        <v>1136</v>
      </c>
      <c r="D720" t="s">
        <v>1137</v>
      </c>
      <c r="E720" t="s">
        <v>2716</v>
      </c>
      <c r="F720" t="s">
        <v>1139</v>
      </c>
    </row>
    <row r="721" spans="1:6" x14ac:dyDescent="0.2">
      <c r="A721">
        <v>19416</v>
      </c>
      <c r="B721" t="s">
        <v>1759</v>
      </c>
      <c r="C721" t="s">
        <v>1136</v>
      </c>
      <c r="D721" t="s">
        <v>2008</v>
      </c>
      <c r="E721" t="s">
        <v>2717</v>
      </c>
      <c r="F721" t="s">
        <v>1140</v>
      </c>
    </row>
    <row r="722" spans="1:6" x14ac:dyDescent="0.2">
      <c r="A722">
        <v>19415</v>
      </c>
      <c r="B722" t="s">
        <v>1760</v>
      </c>
      <c r="C722" t="s">
        <v>1138</v>
      </c>
      <c r="D722" t="s">
        <v>1137</v>
      </c>
      <c r="E722" t="s">
        <v>2718</v>
      </c>
      <c r="F722" t="s">
        <v>1139</v>
      </c>
    </row>
    <row r="723" spans="1:6" x14ac:dyDescent="0.2">
      <c r="A723">
        <v>19414</v>
      </c>
      <c r="B723" t="s">
        <v>1761</v>
      </c>
      <c r="C723" t="s">
        <v>1161</v>
      </c>
      <c r="D723" t="s">
        <v>2008</v>
      </c>
      <c r="E723" t="s">
        <v>2719</v>
      </c>
      <c r="F723" t="s">
        <v>1139</v>
      </c>
    </row>
    <row r="724" spans="1:6" x14ac:dyDescent="0.2">
      <c r="A724">
        <v>19413</v>
      </c>
      <c r="B724" t="s">
        <v>1762</v>
      </c>
      <c r="C724" t="s">
        <v>1161</v>
      </c>
      <c r="D724" t="s">
        <v>2008</v>
      </c>
      <c r="E724" t="s">
        <v>2720</v>
      </c>
      <c r="F724" t="s">
        <v>1139</v>
      </c>
    </row>
    <row r="725" spans="1:6" x14ac:dyDescent="0.2">
      <c r="A725">
        <v>19412</v>
      </c>
      <c r="B725" t="s">
        <v>1763</v>
      </c>
      <c r="C725" t="s">
        <v>1161</v>
      </c>
      <c r="D725" t="s">
        <v>1137</v>
      </c>
      <c r="E725" t="s">
        <v>2721</v>
      </c>
      <c r="F725" t="s">
        <v>1139</v>
      </c>
    </row>
    <row r="726" spans="1:6" x14ac:dyDescent="0.2">
      <c r="A726">
        <v>19411</v>
      </c>
      <c r="B726" t="s">
        <v>1764</v>
      </c>
      <c r="C726" t="s">
        <v>1161</v>
      </c>
      <c r="D726" t="s">
        <v>2008</v>
      </c>
      <c r="E726" t="s">
        <v>2722</v>
      </c>
      <c r="F726" t="s">
        <v>1147</v>
      </c>
    </row>
    <row r="727" spans="1:6" x14ac:dyDescent="0.2">
      <c r="A727">
        <v>19410</v>
      </c>
      <c r="B727" t="s">
        <v>1765</v>
      </c>
      <c r="C727" t="s">
        <v>1161</v>
      </c>
      <c r="D727" t="s">
        <v>1137</v>
      </c>
      <c r="E727" t="s">
        <v>2723</v>
      </c>
      <c r="F727" t="s">
        <v>1139</v>
      </c>
    </row>
    <row r="728" spans="1:6" x14ac:dyDescent="0.2">
      <c r="A728">
        <v>19409</v>
      </c>
      <c r="B728" t="s">
        <v>1766</v>
      </c>
      <c r="C728" t="s">
        <v>1161</v>
      </c>
      <c r="D728" t="s">
        <v>2008</v>
      </c>
      <c r="E728" t="s">
        <v>2724</v>
      </c>
      <c r="F728" t="s">
        <v>1155</v>
      </c>
    </row>
    <row r="729" spans="1:6" x14ac:dyDescent="0.2">
      <c r="A729">
        <v>19408</v>
      </c>
      <c r="B729" t="s">
        <v>1767</v>
      </c>
      <c r="C729" t="s">
        <v>1138</v>
      </c>
      <c r="D729" t="s">
        <v>1137</v>
      </c>
      <c r="E729" t="s">
        <v>2725</v>
      </c>
      <c r="F729" t="s">
        <v>1139</v>
      </c>
    </row>
    <row r="730" spans="1:6" x14ac:dyDescent="0.2">
      <c r="A730">
        <v>19407</v>
      </c>
      <c r="B730" t="s">
        <v>1768</v>
      </c>
      <c r="C730" t="s">
        <v>1138</v>
      </c>
      <c r="D730" t="s">
        <v>2008</v>
      </c>
      <c r="E730" t="s">
        <v>2726</v>
      </c>
      <c r="F730" t="s">
        <v>1139</v>
      </c>
    </row>
    <row r="731" spans="1:6" x14ac:dyDescent="0.2">
      <c r="A731">
        <v>19406</v>
      </c>
      <c r="B731" t="s">
        <v>1769</v>
      </c>
      <c r="C731" t="s">
        <v>1138</v>
      </c>
      <c r="D731" t="s">
        <v>1137</v>
      </c>
      <c r="E731" t="s">
        <v>2727</v>
      </c>
      <c r="F731" t="s">
        <v>1139</v>
      </c>
    </row>
    <row r="732" spans="1:6" x14ac:dyDescent="0.2">
      <c r="A732">
        <v>19405</v>
      </c>
      <c r="B732" t="s">
        <v>1770</v>
      </c>
      <c r="C732" t="s">
        <v>1161</v>
      </c>
      <c r="D732" t="s">
        <v>2008</v>
      </c>
      <c r="E732" t="s">
        <v>2728</v>
      </c>
      <c r="F732" t="s">
        <v>1139</v>
      </c>
    </row>
    <row r="733" spans="1:6" x14ac:dyDescent="0.2">
      <c r="A733">
        <v>19404</v>
      </c>
      <c r="B733" t="s">
        <v>1771</v>
      </c>
      <c r="C733" t="s">
        <v>1138</v>
      </c>
      <c r="D733" t="s">
        <v>1137</v>
      </c>
      <c r="E733" t="s">
        <v>2729</v>
      </c>
      <c r="F733" t="s">
        <v>1139</v>
      </c>
    </row>
    <row r="734" spans="1:6" x14ac:dyDescent="0.2">
      <c r="A734">
        <v>19403</v>
      </c>
      <c r="B734" t="s">
        <v>1772</v>
      </c>
      <c r="C734" t="s">
        <v>1161</v>
      </c>
      <c r="D734" t="s">
        <v>2008</v>
      </c>
      <c r="E734" t="s">
        <v>2730</v>
      </c>
      <c r="F734" t="s">
        <v>1139</v>
      </c>
    </row>
    <row r="735" spans="1:6" x14ac:dyDescent="0.2">
      <c r="A735">
        <v>19402</v>
      </c>
      <c r="B735" t="s">
        <v>1773</v>
      </c>
      <c r="C735" t="s">
        <v>1161</v>
      </c>
      <c r="D735" t="s">
        <v>1137</v>
      </c>
      <c r="E735" t="s">
        <v>2731</v>
      </c>
      <c r="F735" t="s">
        <v>1139</v>
      </c>
    </row>
    <row r="736" spans="1:6" x14ac:dyDescent="0.2">
      <c r="A736">
        <v>19401</v>
      </c>
      <c r="B736" t="s">
        <v>1774</v>
      </c>
      <c r="C736" t="s">
        <v>1161</v>
      </c>
      <c r="D736" t="s">
        <v>2008</v>
      </c>
      <c r="E736" t="s">
        <v>2732</v>
      </c>
      <c r="F736" t="s">
        <v>1139</v>
      </c>
    </row>
    <row r="737" spans="1:6" x14ac:dyDescent="0.2">
      <c r="A737">
        <v>19400</v>
      </c>
      <c r="B737" t="s">
        <v>1775</v>
      </c>
      <c r="C737" t="s">
        <v>1161</v>
      </c>
      <c r="D737" t="s">
        <v>2008</v>
      </c>
      <c r="E737" t="s">
        <v>2733</v>
      </c>
      <c r="F737" t="s">
        <v>1146</v>
      </c>
    </row>
    <row r="738" spans="1:6" x14ac:dyDescent="0.2">
      <c r="A738">
        <v>19399</v>
      </c>
      <c r="B738" t="s">
        <v>1776</v>
      </c>
      <c r="C738" t="s">
        <v>1136</v>
      </c>
      <c r="D738" t="s">
        <v>2008</v>
      </c>
      <c r="E738" t="s">
        <v>2734</v>
      </c>
      <c r="F738" t="s">
        <v>1139</v>
      </c>
    </row>
    <row r="739" spans="1:6" x14ac:dyDescent="0.2">
      <c r="A739">
        <v>19398</v>
      </c>
      <c r="B739" t="s">
        <v>1777</v>
      </c>
      <c r="C739" t="s">
        <v>1136</v>
      </c>
      <c r="D739" t="s">
        <v>1137</v>
      </c>
      <c r="E739" t="s">
        <v>2735</v>
      </c>
      <c r="F739" t="s">
        <v>1139</v>
      </c>
    </row>
    <row r="740" spans="1:6" x14ac:dyDescent="0.2">
      <c r="A740">
        <v>19397</v>
      </c>
      <c r="B740" t="s">
        <v>1778</v>
      </c>
      <c r="C740" t="s">
        <v>1136</v>
      </c>
      <c r="D740" t="s">
        <v>2008</v>
      </c>
      <c r="E740" t="s">
        <v>2736</v>
      </c>
      <c r="F740" t="s">
        <v>1139</v>
      </c>
    </row>
    <row r="741" spans="1:6" x14ac:dyDescent="0.2">
      <c r="A741">
        <v>19396</v>
      </c>
      <c r="B741" t="s">
        <v>1779</v>
      </c>
      <c r="C741" t="s">
        <v>1136</v>
      </c>
      <c r="D741" t="s">
        <v>1137</v>
      </c>
      <c r="E741" t="s">
        <v>2737</v>
      </c>
      <c r="F741" t="s">
        <v>1139</v>
      </c>
    </row>
    <row r="742" spans="1:6" x14ac:dyDescent="0.2">
      <c r="A742">
        <v>19395</v>
      </c>
      <c r="B742" t="s">
        <v>1780</v>
      </c>
      <c r="C742" t="s">
        <v>1136</v>
      </c>
      <c r="D742" t="s">
        <v>2008</v>
      </c>
      <c r="E742" t="s">
        <v>2738</v>
      </c>
      <c r="F742" t="s">
        <v>1139</v>
      </c>
    </row>
    <row r="743" spans="1:6" x14ac:dyDescent="0.2">
      <c r="A743">
        <v>19394</v>
      </c>
      <c r="B743" t="s">
        <v>1781</v>
      </c>
      <c r="C743" t="s">
        <v>1136</v>
      </c>
      <c r="D743" t="s">
        <v>2008</v>
      </c>
      <c r="E743" t="s">
        <v>2739</v>
      </c>
      <c r="F743" t="s">
        <v>1146</v>
      </c>
    </row>
    <row r="744" spans="1:6" x14ac:dyDescent="0.2">
      <c r="A744">
        <v>19393</v>
      </c>
      <c r="B744" t="s">
        <v>1782</v>
      </c>
      <c r="C744" t="s">
        <v>1136</v>
      </c>
      <c r="D744" t="s">
        <v>1137</v>
      </c>
      <c r="E744" t="s">
        <v>2740</v>
      </c>
      <c r="F744" t="s">
        <v>1139</v>
      </c>
    </row>
    <row r="745" spans="1:6" x14ac:dyDescent="0.2">
      <c r="A745">
        <v>19392</v>
      </c>
      <c r="B745" t="s">
        <v>1783</v>
      </c>
      <c r="C745" t="s">
        <v>1136</v>
      </c>
      <c r="D745" t="s">
        <v>2008</v>
      </c>
      <c r="E745" t="s">
        <v>2741</v>
      </c>
      <c r="F745" t="s">
        <v>1139</v>
      </c>
    </row>
    <row r="746" spans="1:6" x14ac:dyDescent="0.2">
      <c r="A746">
        <v>19391</v>
      </c>
      <c r="B746" t="s">
        <v>1784</v>
      </c>
      <c r="C746" t="s">
        <v>1161</v>
      </c>
      <c r="D746" t="s">
        <v>1137</v>
      </c>
      <c r="E746" t="s">
        <v>2742</v>
      </c>
      <c r="F746" t="s">
        <v>1139</v>
      </c>
    </row>
    <row r="747" spans="1:6" x14ac:dyDescent="0.2">
      <c r="A747">
        <v>19390</v>
      </c>
      <c r="B747" t="s">
        <v>1785</v>
      </c>
      <c r="C747" t="s">
        <v>1136</v>
      </c>
      <c r="D747" t="s">
        <v>2008</v>
      </c>
      <c r="E747" t="s">
        <v>2743</v>
      </c>
      <c r="F747" t="s">
        <v>1139</v>
      </c>
    </row>
    <row r="748" spans="1:6" x14ac:dyDescent="0.2">
      <c r="A748">
        <v>19389</v>
      </c>
      <c r="B748" t="s">
        <v>1786</v>
      </c>
      <c r="C748" t="s">
        <v>1161</v>
      </c>
      <c r="D748" t="s">
        <v>2008</v>
      </c>
      <c r="E748" t="s">
        <v>2744</v>
      </c>
      <c r="F748" t="s">
        <v>1140</v>
      </c>
    </row>
    <row r="749" spans="1:6" x14ac:dyDescent="0.2">
      <c r="A749">
        <v>19388</v>
      </c>
      <c r="B749" t="s">
        <v>1787</v>
      </c>
      <c r="C749" t="s">
        <v>1161</v>
      </c>
      <c r="D749" t="s">
        <v>1137</v>
      </c>
      <c r="E749" t="s">
        <v>2745</v>
      </c>
      <c r="F749" t="s">
        <v>1139</v>
      </c>
    </row>
    <row r="750" spans="1:6" x14ac:dyDescent="0.2">
      <c r="A750">
        <v>19387</v>
      </c>
      <c r="B750" t="s">
        <v>1788</v>
      </c>
      <c r="C750" t="s">
        <v>1161</v>
      </c>
      <c r="D750" t="s">
        <v>2008</v>
      </c>
      <c r="E750" t="s">
        <v>2746</v>
      </c>
      <c r="F750" t="s">
        <v>1139</v>
      </c>
    </row>
    <row r="751" spans="1:6" x14ac:dyDescent="0.2">
      <c r="A751">
        <v>19386</v>
      </c>
      <c r="B751" t="s">
        <v>1789</v>
      </c>
      <c r="C751" t="s">
        <v>1161</v>
      </c>
      <c r="D751" t="s">
        <v>1137</v>
      </c>
      <c r="E751" t="s">
        <v>2747</v>
      </c>
      <c r="F751" t="s">
        <v>1139</v>
      </c>
    </row>
    <row r="752" spans="1:6" x14ac:dyDescent="0.2">
      <c r="A752">
        <v>19385</v>
      </c>
      <c r="B752" t="s">
        <v>1790</v>
      </c>
      <c r="C752" t="s">
        <v>1161</v>
      </c>
      <c r="D752" t="s">
        <v>2008</v>
      </c>
      <c r="E752" t="s">
        <v>2748</v>
      </c>
      <c r="F752" t="s">
        <v>1139</v>
      </c>
    </row>
    <row r="753" spans="1:6" x14ac:dyDescent="0.2">
      <c r="A753">
        <v>19384</v>
      </c>
      <c r="B753" t="s">
        <v>1791</v>
      </c>
      <c r="C753" t="s">
        <v>1136</v>
      </c>
      <c r="D753" t="s">
        <v>1137</v>
      </c>
      <c r="E753" t="s">
        <v>2749</v>
      </c>
      <c r="F753" t="s">
        <v>1139</v>
      </c>
    </row>
    <row r="754" spans="1:6" x14ac:dyDescent="0.2">
      <c r="A754">
        <v>19383</v>
      </c>
      <c r="B754" t="s">
        <v>1792</v>
      </c>
      <c r="C754" t="s">
        <v>1161</v>
      </c>
      <c r="D754" t="s">
        <v>2008</v>
      </c>
      <c r="E754" t="s">
        <v>2750</v>
      </c>
      <c r="F754" t="s">
        <v>1152</v>
      </c>
    </row>
    <row r="755" spans="1:6" x14ac:dyDescent="0.2">
      <c r="A755">
        <v>19382</v>
      </c>
      <c r="B755" t="s">
        <v>1793</v>
      </c>
      <c r="C755" t="s">
        <v>1161</v>
      </c>
      <c r="D755" t="s">
        <v>2008</v>
      </c>
      <c r="E755" t="s">
        <v>2751</v>
      </c>
      <c r="F755" t="s">
        <v>1160</v>
      </c>
    </row>
    <row r="756" spans="1:6" x14ac:dyDescent="0.2">
      <c r="A756">
        <v>19381</v>
      </c>
      <c r="B756" t="s">
        <v>1794</v>
      </c>
      <c r="C756" t="s">
        <v>1138</v>
      </c>
      <c r="D756" t="s">
        <v>2008</v>
      </c>
      <c r="E756" t="s">
        <v>2752</v>
      </c>
      <c r="F756" t="s">
        <v>1139</v>
      </c>
    </row>
    <row r="757" spans="1:6" x14ac:dyDescent="0.2">
      <c r="A757">
        <v>19380</v>
      </c>
      <c r="B757" t="s">
        <v>1795</v>
      </c>
      <c r="C757" t="s">
        <v>1138</v>
      </c>
      <c r="D757" t="s">
        <v>1137</v>
      </c>
      <c r="E757" t="s">
        <v>2753</v>
      </c>
      <c r="F757" t="s">
        <v>1139</v>
      </c>
    </row>
    <row r="758" spans="1:6" x14ac:dyDescent="0.2">
      <c r="A758">
        <v>19379</v>
      </c>
      <c r="B758" t="s">
        <v>1796</v>
      </c>
      <c r="C758" t="s">
        <v>1136</v>
      </c>
      <c r="D758" t="s">
        <v>2008</v>
      </c>
      <c r="E758" t="s">
        <v>2754</v>
      </c>
      <c r="F758" t="s">
        <v>1139</v>
      </c>
    </row>
    <row r="759" spans="1:6" x14ac:dyDescent="0.2">
      <c r="A759">
        <v>19378</v>
      </c>
      <c r="B759" t="s">
        <v>1797</v>
      </c>
      <c r="C759" t="s">
        <v>1138</v>
      </c>
      <c r="D759" t="s">
        <v>1137</v>
      </c>
      <c r="E759" t="s">
        <v>2755</v>
      </c>
      <c r="F759" t="s">
        <v>1139</v>
      </c>
    </row>
    <row r="760" spans="1:6" x14ac:dyDescent="0.2">
      <c r="A760">
        <v>19377</v>
      </c>
      <c r="B760" t="s">
        <v>1798</v>
      </c>
      <c r="C760" t="s">
        <v>1138</v>
      </c>
      <c r="D760" t="s">
        <v>2008</v>
      </c>
      <c r="E760" t="s">
        <v>2756</v>
      </c>
      <c r="F760" t="s">
        <v>1139</v>
      </c>
    </row>
    <row r="761" spans="1:6" x14ac:dyDescent="0.2">
      <c r="A761">
        <v>19376</v>
      </c>
      <c r="B761" t="s">
        <v>1799</v>
      </c>
      <c r="C761" t="s">
        <v>1161</v>
      </c>
      <c r="D761" t="s">
        <v>1137</v>
      </c>
      <c r="E761" t="s">
        <v>2757</v>
      </c>
      <c r="F761" t="s">
        <v>1146</v>
      </c>
    </row>
    <row r="762" spans="1:6" x14ac:dyDescent="0.2">
      <c r="A762">
        <v>19375</v>
      </c>
      <c r="B762" t="s">
        <v>1800</v>
      </c>
      <c r="C762" t="s">
        <v>1138</v>
      </c>
      <c r="D762" t="s">
        <v>2008</v>
      </c>
      <c r="E762" t="s">
        <v>2758</v>
      </c>
      <c r="F762" t="s">
        <v>1146</v>
      </c>
    </row>
    <row r="763" spans="1:6" x14ac:dyDescent="0.2">
      <c r="A763">
        <v>19374</v>
      </c>
      <c r="B763" t="s">
        <v>1801</v>
      </c>
      <c r="C763" t="s">
        <v>1138</v>
      </c>
      <c r="D763" t="s">
        <v>1137</v>
      </c>
      <c r="E763" t="s">
        <v>2759</v>
      </c>
      <c r="F763" t="s">
        <v>1146</v>
      </c>
    </row>
    <row r="764" spans="1:6" x14ac:dyDescent="0.2">
      <c r="A764">
        <v>19373</v>
      </c>
      <c r="B764" t="s">
        <v>1802</v>
      </c>
      <c r="C764" t="s">
        <v>1136</v>
      </c>
      <c r="D764" t="s">
        <v>2008</v>
      </c>
      <c r="E764" t="s">
        <v>2760</v>
      </c>
      <c r="F764" t="s">
        <v>1152</v>
      </c>
    </row>
    <row r="765" spans="1:6" x14ac:dyDescent="0.2">
      <c r="A765">
        <v>19372</v>
      </c>
      <c r="B765" t="s">
        <v>1803</v>
      </c>
      <c r="C765" t="s">
        <v>1136</v>
      </c>
      <c r="D765" t="s">
        <v>1137</v>
      </c>
      <c r="E765" t="s">
        <v>2761</v>
      </c>
      <c r="F765" t="s">
        <v>1146</v>
      </c>
    </row>
    <row r="766" spans="1:6" x14ac:dyDescent="0.2">
      <c r="A766">
        <v>19371</v>
      </c>
      <c r="B766" t="s">
        <v>1804</v>
      </c>
      <c r="C766" t="s">
        <v>1136</v>
      </c>
      <c r="D766" t="s">
        <v>2008</v>
      </c>
      <c r="E766" t="s">
        <v>2762</v>
      </c>
      <c r="F766" t="s">
        <v>1146</v>
      </c>
    </row>
    <row r="767" spans="1:6" x14ac:dyDescent="0.2">
      <c r="A767">
        <v>19370</v>
      </c>
      <c r="B767" t="s">
        <v>1805</v>
      </c>
      <c r="C767" t="s">
        <v>1161</v>
      </c>
      <c r="D767" t="s">
        <v>1137</v>
      </c>
      <c r="E767" t="s">
        <v>2763</v>
      </c>
      <c r="F767" t="s">
        <v>1140</v>
      </c>
    </row>
    <row r="768" spans="1:6" x14ac:dyDescent="0.2">
      <c r="A768">
        <v>19369</v>
      </c>
      <c r="B768" t="s">
        <v>1806</v>
      </c>
      <c r="C768" t="s">
        <v>1161</v>
      </c>
      <c r="D768" t="s">
        <v>2008</v>
      </c>
      <c r="E768" t="s">
        <v>2764</v>
      </c>
      <c r="F768" t="s">
        <v>1143</v>
      </c>
    </row>
    <row r="769" spans="1:6" x14ac:dyDescent="0.2">
      <c r="A769">
        <v>19368</v>
      </c>
      <c r="B769" t="s">
        <v>1807</v>
      </c>
      <c r="C769" t="s">
        <v>1138</v>
      </c>
      <c r="D769" t="s">
        <v>2008</v>
      </c>
      <c r="E769" t="s">
        <v>2765</v>
      </c>
      <c r="F769" t="s">
        <v>1146</v>
      </c>
    </row>
    <row r="770" spans="1:6" x14ac:dyDescent="0.2">
      <c r="A770">
        <v>19367</v>
      </c>
      <c r="B770" t="s">
        <v>1808</v>
      </c>
      <c r="C770" t="s">
        <v>1138</v>
      </c>
      <c r="D770" t="s">
        <v>1137</v>
      </c>
      <c r="E770" t="s">
        <v>2766</v>
      </c>
      <c r="F770" t="s">
        <v>1144</v>
      </c>
    </row>
    <row r="771" spans="1:6" x14ac:dyDescent="0.2">
      <c r="A771">
        <v>19366</v>
      </c>
      <c r="B771" t="s">
        <v>1809</v>
      </c>
      <c r="C771" t="s">
        <v>1138</v>
      </c>
      <c r="D771" t="s">
        <v>2008</v>
      </c>
      <c r="E771" t="s">
        <v>2767</v>
      </c>
      <c r="F771" t="s">
        <v>1140</v>
      </c>
    </row>
    <row r="772" spans="1:6" x14ac:dyDescent="0.2">
      <c r="A772">
        <v>19365</v>
      </c>
      <c r="B772" t="s">
        <v>1810</v>
      </c>
      <c r="C772" t="s">
        <v>1138</v>
      </c>
      <c r="D772" t="s">
        <v>1137</v>
      </c>
      <c r="E772" t="s">
        <v>2768</v>
      </c>
      <c r="F772" t="s">
        <v>1146</v>
      </c>
    </row>
    <row r="773" spans="1:6" x14ac:dyDescent="0.2">
      <c r="A773">
        <v>19364</v>
      </c>
      <c r="B773" t="s">
        <v>1811</v>
      </c>
      <c r="C773" t="s">
        <v>1138</v>
      </c>
      <c r="D773" t="s">
        <v>2008</v>
      </c>
      <c r="E773" t="s">
        <v>2769</v>
      </c>
      <c r="F773" t="s">
        <v>1146</v>
      </c>
    </row>
    <row r="774" spans="1:6" x14ac:dyDescent="0.2">
      <c r="A774">
        <v>19363</v>
      </c>
      <c r="B774" t="s">
        <v>1812</v>
      </c>
      <c r="C774" t="s">
        <v>1138</v>
      </c>
      <c r="D774" t="s">
        <v>2008</v>
      </c>
      <c r="E774" t="s">
        <v>2770</v>
      </c>
      <c r="F774" t="s">
        <v>1163</v>
      </c>
    </row>
    <row r="775" spans="1:6" x14ac:dyDescent="0.2">
      <c r="A775">
        <v>19362</v>
      </c>
      <c r="B775" t="s">
        <v>1813</v>
      </c>
      <c r="C775" t="s">
        <v>1138</v>
      </c>
      <c r="D775" t="s">
        <v>2008</v>
      </c>
      <c r="E775" t="s">
        <v>2771</v>
      </c>
      <c r="F775" t="s">
        <v>1140</v>
      </c>
    </row>
    <row r="776" spans="1:6" x14ac:dyDescent="0.2">
      <c r="A776">
        <v>19361</v>
      </c>
      <c r="B776" t="s">
        <v>1814</v>
      </c>
      <c r="C776" t="s">
        <v>1138</v>
      </c>
      <c r="D776" t="s">
        <v>1137</v>
      </c>
      <c r="E776" t="s">
        <v>2772</v>
      </c>
      <c r="F776" t="s">
        <v>1146</v>
      </c>
    </row>
    <row r="777" spans="1:6" x14ac:dyDescent="0.2">
      <c r="A777">
        <v>19360</v>
      </c>
      <c r="B777" t="s">
        <v>1815</v>
      </c>
      <c r="C777" t="s">
        <v>1161</v>
      </c>
      <c r="D777" t="s">
        <v>1137</v>
      </c>
      <c r="E777" t="s">
        <v>2326</v>
      </c>
      <c r="F777" t="s">
        <v>1165</v>
      </c>
    </row>
    <row r="778" spans="1:6" x14ac:dyDescent="0.2">
      <c r="A778">
        <v>19359</v>
      </c>
      <c r="B778" t="s">
        <v>1816</v>
      </c>
      <c r="C778" t="s">
        <v>1161</v>
      </c>
      <c r="D778" t="s">
        <v>2008</v>
      </c>
      <c r="E778" t="s">
        <v>2151</v>
      </c>
      <c r="F778" t="s">
        <v>1163</v>
      </c>
    </row>
    <row r="779" spans="1:6" x14ac:dyDescent="0.2">
      <c r="A779">
        <v>19358</v>
      </c>
      <c r="B779" t="s">
        <v>1817</v>
      </c>
      <c r="C779" t="s">
        <v>1161</v>
      </c>
      <c r="D779" t="s">
        <v>2008</v>
      </c>
      <c r="E779" t="s">
        <v>2773</v>
      </c>
      <c r="F779" t="s">
        <v>1142</v>
      </c>
    </row>
    <row r="780" spans="1:6" x14ac:dyDescent="0.2">
      <c r="A780">
        <v>19357</v>
      </c>
      <c r="B780" t="s">
        <v>1818</v>
      </c>
      <c r="C780" t="s">
        <v>1161</v>
      </c>
      <c r="D780" t="s">
        <v>1137</v>
      </c>
      <c r="E780" t="s">
        <v>2774</v>
      </c>
      <c r="F780" t="s">
        <v>1147</v>
      </c>
    </row>
    <row r="781" spans="1:6" x14ac:dyDescent="0.2">
      <c r="A781">
        <v>19356</v>
      </c>
      <c r="B781" t="s">
        <v>1819</v>
      </c>
      <c r="C781" t="s">
        <v>1138</v>
      </c>
      <c r="D781" t="s">
        <v>2008</v>
      </c>
      <c r="E781" t="s">
        <v>2775</v>
      </c>
      <c r="F781" t="s">
        <v>1146</v>
      </c>
    </row>
    <row r="782" spans="1:6" x14ac:dyDescent="0.2">
      <c r="A782">
        <v>19355</v>
      </c>
      <c r="B782" t="s">
        <v>1820</v>
      </c>
      <c r="C782" t="s">
        <v>1161</v>
      </c>
      <c r="D782" t="s">
        <v>1137</v>
      </c>
      <c r="E782" t="s">
        <v>2776</v>
      </c>
      <c r="F782" t="s">
        <v>1153</v>
      </c>
    </row>
    <row r="783" spans="1:6" x14ac:dyDescent="0.2">
      <c r="A783">
        <v>19354</v>
      </c>
      <c r="B783" t="s">
        <v>1821</v>
      </c>
      <c r="C783" t="s">
        <v>1136</v>
      </c>
      <c r="D783" t="s">
        <v>2008</v>
      </c>
      <c r="E783" t="s">
        <v>2777</v>
      </c>
      <c r="F783" t="s">
        <v>1142</v>
      </c>
    </row>
    <row r="784" spans="1:6" x14ac:dyDescent="0.2">
      <c r="A784">
        <v>19353</v>
      </c>
      <c r="B784" t="s">
        <v>1822</v>
      </c>
      <c r="C784" t="s">
        <v>1138</v>
      </c>
      <c r="D784" t="s">
        <v>2008</v>
      </c>
      <c r="E784" t="s">
        <v>2778</v>
      </c>
      <c r="F784" t="s">
        <v>1155</v>
      </c>
    </row>
    <row r="785" spans="1:6" x14ac:dyDescent="0.2">
      <c r="A785">
        <v>19352</v>
      </c>
      <c r="B785" t="s">
        <v>1823</v>
      </c>
      <c r="C785" t="s">
        <v>1136</v>
      </c>
      <c r="D785" t="s">
        <v>1137</v>
      </c>
      <c r="E785" t="s">
        <v>2779</v>
      </c>
      <c r="F785" t="s">
        <v>1146</v>
      </c>
    </row>
    <row r="786" spans="1:6" x14ac:dyDescent="0.2">
      <c r="A786">
        <v>19351</v>
      </c>
      <c r="B786" t="s">
        <v>1824</v>
      </c>
      <c r="C786" t="s">
        <v>1136</v>
      </c>
      <c r="D786" t="s">
        <v>2008</v>
      </c>
      <c r="E786" t="s">
        <v>2780</v>
      </c>
      <c r="F786" t="s">
        <v>1145</v>
      </c>
    </row>
    <row r="787" spans="1:6" x14ac:dyDescent="0.2">
      <c r="A787">
        <v>19350</v>
      </c>
      <c r="B787" t="s">
        <v>1825</v>
      </c>
      <c r="C787" t="s">
        <v>1138</v>
      </c>
      <c r="D787" t="s">
        <v>1137</v>
      </c>
      <c r="E787" t="s">
        <v>2781</v>
      </c>
      <c r="F787" t="s">
        <v>1140</v>
      </c>
    </row>
    <row r="788" spans="1:6" x14ac:dyDescent="0.2">
      <c r="A788">
        <v>9597</v>
      </c>
      <c r="B788" t="s">
        <v>1826</v>
      </c>
      <c r="C788" t="s">
        <v>1136</v>
      </c>
      <c r="D788" t="s">
        <v>1137</v>
      </c>
      <c r="E788" t="s">
        <v>2012</v>
      </c>
      <c r="F788" t="s">
        <v>1146</v>
      </c>
    </row>
    <row r="789" spans="1:6" x14ac:dyDescent="0.2">
      <c r="A789">
        <v>9467</v>
      </c>
      <c r="B789" t="s">
        <v>1827</v>
      </c>
      <c r="C789" t="s">
        <v>1136</v>
      </c>
      <c r="D789" t="s">
        <v>1137</v>
      </c>
      <c r="E789" t="s">
        <v>2782</v>
      </c>
      <c r="F789" t="s">
        <v>1146</v>
      </c>
    </row>
    <row r="790" spans="1:6" x14ac:dyDescent="0.2">
      <c r="A790">
        <v>2546</v>
      </c>
      <c r="B790" t="s">
        <v>1180</v>
      </c>
      <c r="C790" t="s">
        <v>1136</v>
      </c>
      <c r="D790" t="s">
        <v>1137</v>
      </c>
      <c r="E790" t="s">
        <v>2783</v>
      </c>
      <c r="F790" t="s">
        <v>1139</v>
      </c>
    </row>
    <row r="791" spans="1:6" x14ac:dyDescent="0.2">
      <c r="A791">
        <v>2240</v>
      </c>
      <c r="B791" t="s">
        <v>1828</v>
      </c>
      <c r="C791" t="s">
        <v>1136</v>
      </c>
      <c r="D791" t="s">
        <v>1137</v>
      </c>
      <c r="E791" t="s">
        <v>2239</v>
      </c>
      <c r="F791" t="s">
        <v>1153</v>
      </c>
    </row>
    <row r="792" spans="1:6" x14ac:dyDescent="0.2">
      <c r="A792">
        <v>11650</v>
      </c>
      <c r="B792" t="s">
        <v>1180</v>
      </c>
      <c r="C792" t="s">
        <v>1136</v>
      </c>
      <c r="D792" t="s">
        <v>1137</v>
      </c>
      <c r="E792" t="s">
        <v>2784</v>
      </c>
      <c r="F792" t="s">
        <v>1155</v>
      </c>
    </row>
    <row r="793" spans="1:6" x14ac:dyDescent="0.2">
      <c r="A793">
        <v>10368</v>
      </c>
      <c r="B793" t="s">
        <v>1829</v>
      </c>
      <c r="C793" t="s">
        <v>1136</v>
      </c>
      <c r="D793" t="s">
        <v>1137</v>
      </c>
      <c r="E793" t="s">
        <v>2785</v>
      </c>
      <c r="F793" t="s">
        <v>1152</v>
      </c>
    </row>
    <row r="794" spans="1:6" x14ac:dyDescent="0.2">
      <c r="A794">
        <v>6489</v>
      </c>
      <c r="B794" t="s">
        <v>1830</v>
      </c>
      <c r="C794" t="s">
        <v>1136</v>
      </c>
      <c r="D794" t="s">
        <v>1137</v>
      </c>
      <c r="E794" t="s">
        <v>2786</v>
      </c>
      <c r="F794" t="s">
        <v>1160</v>
      </c>
    </row>
    <row r="795" spans="1:6" x14ac:dyDescent="0.2">
      <c r="A795">
        <v>10533</v>
      </c>
      <c r="B795" t="s">
        <v>1831</v>
      </c>
      <c r="C795" t="s">
        <v>1136</v>
      </c>
      <c r="D795" t="s">
        <v>1137</v>
      </c>
      <c r="E795" t="s">
        <v>2787</v>
      </c>
      <c r="F795" t="s">
        <v>1144</v>
      </c>
    </row>
    <row r="796" spans="1:6" x14ac:dyDescent="0.2">
      <c r="A796">
        <v>6491</v>
      </c>
      <c r="B796" t="s">
        <v>1832</v>
      </c>
      <c r="C796" t="s">
        <v>1136</v>
      </c>
      <c r="D796" t="s">
        <v>1137</v>
      </c>
      <c r="E796" t="s">
        <v>2788</v>
      </c>
      <c r="F796" t="s">
        <v>1158</v>
      </c>
    </row>
    <row r="797" spans="1:6" x14ac:dyDescent="0.2">
      <c r="A797">
        <v>5564</v>
      </c>
      <c r="B797" t="s">
        <v>1180</v>
      </c>
      <c r="C797" t="s">
        <v>1136</v>
      </c>
      <c r="D797" t="s">
        <v>1137</v>
      </c>
      <c r="E797" t="s">
        <v>2789</v>
      </c>
      <c r="F797" t="s">
        <v>1147</v>
      </c>
    </row>
    <row r="798" spans="1:6" x14ac:dyDescent="0.2">
      <c r="A798">
        <v>7955</v>
      </c>
      <c r="B798" t="s">
        <v>1523</v>
      </c>
      <c r="C798" t="s">
        <v>1136</v>
      </c>
      <c r="D798" t="s">
        <v>1137</v>
      </c>
      <c r="E798" t="s">
        <v>2545</v>
      </c>
      <c r="F798" t="s">
        <v>1146</v>
      </c>
    </row>
    <row r="799" spans="1:6" x14ac:dyDescent="0.2">
      <c r="A799">
        <v>5728</v>
      </c>
      <c r="B799" t="s">
        <v>1833</v>
      </c>
      <c r="C799" t="s">
        <v>1136</v>
      </c>
      <c r="D799" t="s">
        <v>1137</v>
      </c>
      <c r="E799" t="s">
        <v>2790</v>
      </c>
      <c r="F799" t="s">
        <v>1146</v>
      </c>
    </row>
    <row r="800" spans="1:6" x14ac:dyDescent="0.2">
      <c r="A800">
        <v>9704</v>
      </c>
      <c r="B800" t="s">
        <v>1834</v>
      </c>
      <c r="C800" t="s">
        <v>1136</v>
      </c>
      <c r="D800" t="s">
        <v>1137</v>
      </c>
      <c r="E800" t="s">
        <v>2791</v>
      </c>
      <c r="F800" t="s">
        <v>1142</v>
      </c>
    </row>
    <row r="801" spans="1:6" x14ac:dyDescent="0.2">
      <c r="A801">
        <v>8485</v>
      </c>
      <c r="B801" t="s">
        <v>1835</v>
      </c>
      <c r="C801" t="s">
        <v>1136</v>
      </c>
      <c r="D801" t="s">
        <v>1137</v>
      </c>
      <c r="E801" t="s">
        <v>2792</v>
      </c>
      <c r="F801" t="s">
        <v>1152</v>
      </c>
    </row>
    <row r="802" spans="1:6" x14ac:dyDescent="0.2">
      <c r="A802">
        <v>11216</v>
      </c>
      <c r="B802" t="s">
        <v>1836</v>
      </c>
      <c r="C802" t="s">
        <v>1136</v>
      </c>
      <c r="D802" t="s">
        <v>1137</v>
      </c>
      <c r="E802" t="s">
        <v>2793</v>
      </c>
      <c r="F802" t="s">
        <v>1154</v>
      </c>
    </row>
    <row r="803" spans="1:6" x14ac:dyDescent="0.2">
      <c r="A803">
        <v>12160</v>
      </c>
      <c r="B803" t="s">
        <v>1837</v>
      </c>
      <c r="C803" t="s">
        <v>1136</v>
      </c>
      <c r="D803" t="s">
        <v>1137</v>
      </c>
      <c r="E803" t="s">
        <v>2794</v>
      </c>
      <c r="F803" t="s">
        <v>1153</v>
      </c>
    </row>
    <row r="804" spans="1:6" x14ac:dyDescent="0.2">
      <c r="A804">
        <v>9495</v>
      </c>
      <c r="B804" t="s">
        <v>1287</v>
      </c>
      <c r="C804" t="s">
        <v>1138</v>
      </c>
      <c r="D804" t="s">
        <v>1137</v>
      </c>
      <c r="E804" t="s">
        <v>2795</v>
      </c>
      <c r="F804" t="s">
        <v>1140</v>
      </c>
    </row>
    <row r="805" spans="1:6" x14ac:dyDescent="0.2">
      <c r="A805">
        <v>4841</v>
      </c>
      <c r="B805" t="s">
        <v>1838</v>
      </c>
      <c r="C805" t="s">
        <v>1138</v>
      </c>
      <c r="D805" t="s">
        <v>1137</v>
      </c>
      <c r="E805" t="s">
        <v>2796</v>
      </c>
      <c r="F805" t="s">
        <v>1158</v>
      </c>
    </row>
    <row r="806" spans="1:6" x14ac:dyDescent="0.2">
      <c r="A806">
        <v>9803</v>
      </c>
      <c r="B806" t="s">
        <v>1839</v>
      </c>
      <c r="C806" t="s">
        <v>1138</v>
      </c>
      <c r="D806" t="s">
        <v>1137</v>
      </c>
      <c r="E806" t="s">
        <v>2797</v>
      </c>
      <c r="F806" t="s">
        <v>1175</v>
      </c>
    </row>
    <row r="807" spans="1:6" x14ac:dyDescent="0.2">
      <c r="A807">
        <v>7391</v>
      </c>
      <c r="B807" t="s">
        <v>1840</v>
      </c>
      <c r="C807" t="s">
        <v>1138</v>
      </c>
      <c r="D807" t="s">
        <v>1137</v>
      </c>
      <c r="E807" t="s">
        <v>2798</v>
      </c>
      <c r="F807" t="s">
        <v>1140</v>
      </c>
    </row>
    <row r="808" spans="1:6" x14ac:dyDescent="0.2">
      <c r="A808">
        <v>11426</v>
      </c>
      <c r="B808" t="s">
        <v>1180</v>
      </c>
      <c r="C808" t="s">
        <v>1138</v>
      </c>
      <c r="D808" t="s">
        <v>1137</v>
      </c>
      <c r="E808" t="s">
        <v>2799</v>
      </c>
      <c r="F808" t="s">
        <v>1139</v>
      </c>
    </row>
    <row r="809" spans="1:6" x14ac:dyDescent="0.2">
      <c r="A809">
        <v>11664</v>
      </c>
      <c r="B809" t="s">
        <v>1180</v>
      </c>
      <c r="C809" t="s">
        <v>1138</v>
      </c>
      <c r="D809" t="s">
        <v>1137</v>
      </c>
      <c r="E809" t="s">
        <v>2800</v>
      </c>
      <c r="F809" t="s">
        <v>1139</v>
      </c>
    </row>
    <row r="810" spans="1:6" x14ac:dyDescent="0.2">
      <c r="A810">
        <v>5339</v>
      </c>
      <c r="B810" t="s">
        <v>1841</v>
      </c>
      <c r="C810" t="s">
        <v>1138</v>
      </c>
      <c r="D810" t="s">
        <v>1137</v>
      </c>
      <c r="E810" t="s">
        <v>2801</v>
      </c>
      <c r="F810" t="s">
        <v>1149</v>
      </c>
    </row>
    <row r="811" spans="1:6" x14ac:dyDescent="0.2">
      <c r="A811">
        <v>3204</v>
      </c>
      <c r="B811" t="s">
        <v>1842</v>
      </c>
      <c r="C811" t="s">
        <v>1138</v>
      </c>
      <c r="D811" t="s">
        <v>1137</v>
      </c>
      <c r="E811" t="s">
        <v>2802</v>
      </c>
      <c r="F811" t="s">
        <v>1144</v>
      </c>
    </row>
    <row r="812" spans="1:6" x14ac:dyDescent="0.2">
      <c r="A812">
        <v>4438</v>
      </c>
      <c r="B812" t="s">
        <v>1843</v>
      </c>
      <c r="C812" t="s">
        <v>1138</v>
      </c>
      <c r="D812" t="s">
        <v>1137</v>
      </c>
      <c r="E812" t="s">
        <v>2624</v>
      </c>
      <c r="F812" t="s">
        <v>1158</v>
      </c>
    </row>
    <row r="813" spans="1:6" x14ac:dyDescent="0.2">
      <c r="A813">
        <v>5243</v>
      </c>
      <c r="B813" t="s">
        <v>1180</v>
      </c>
      <c r="C813" t="s">
        <v>1138</v>
      </c>
      <c r="D813" t="s">
        <v>1137</v>
      </c>
      <c r="E813" t="s">
        <v>2543</v>
      </c>
      <c r="F813" t="s">
        <v>1166</v>
      </c>
    </row>
    <row r="814" spans="1:6" x14ac:dyDescent="0.2">
      <c r="A814">
        <v>5089</v>
      </c>
      <c r="B814" t="s">
        <v>1844</v>
      </c>
      <c r="C814" t="s">
        <v>1138</v>
      </c>
      <c r="D814" t="s">
        <v>1137</v>
      </c>
      <c r="E814" t="s">
        <v>2803</v>
      </c>
      <c r="F814" t="s">
        <v>1146</v>
      </c>
    </row>
    <row r="815" spans="1:6" x14ac:dyDescent="0.2">
      <c r="A815">
        <v>6073</v>
      </c>
      <c r="B815" t="s">
        <v>1845</v>
      </c>
      <c r="C815" t="s">
        <v>1138</v>
      </c>
      <c r="D815" t="s">
        <v>1137</v>
      </c>
      <c r="E815" t="s">
        <v>2804</v>
      </c>
      <c r="F815" t="s">
        <v>1139</v>
      </c>
    </row>
    <row r="816" spans="1:6" x14ac:dyDescent="0.2">
      <c r="A816">
        <v>8992</v>
      </c>
      <c r="B816" t="s">
        <v>1846</v>
      </c>
      <c r="C816" t="s">
        <v>1138</v>
      </c>
      <c r="D816" t="s">
        <v>1137</v>
      </c>
      <c r="E816" t="s">
        <v>2805</v>
      </c>
      <c r="F816" t="s">
        <v>1146</v>
      </c>
    </row>
    <row r="817" spans="1:6" x14ac:dyDescent="0.2">
      <c r="A817">
        <v>6466</v>
      </c>
      <c r="B817" t="s">
        <v>1847</v>
      </c>
      <c r="C817" t="s">
        <v>1138</v>
      </c>
      <c r="D817" t="s">
        <v>1137</v>
      </c>
      <c r="E817" t="s">
        <v>2806</v>
      </c>
      <c r="F817" t="s">
        <v>1146</v>
      </c>
    </row>
    <row r="818" spans="1:6" x14ac:dyDescent="0.2">
      <c r="A818">
        <v>11438</v>
      </c>
      <c r="B818" t="s">
        <v>1848</v>
      </c>
      <c r="C818" t="s">
        <v>1138</v>
      </c>
      <c r="D818" t="s">
        <v>1137</v>
      </c>
      <c r="E818" t="s">
        <v>2807</v>
      </c>
      <c r="F818" t="s">
        <v>1148</v>
      </c>
    </row>
    <row r="819" spans="1:6" x14ac:dyDescent="0.2">
      <c r="A819">
        <v>9524</v>
      </c>
      <c r="B819" t="s">
        <v>1355</v>
      </c>
      <c r="C819" t="s">
        <v>1138</v>
      </c>
      <c r="D819" t="s">
        <v>1137</v>
      </c>
      <c r="E819" t="s">
        <v>2808</v>
      </c>
      <c r="F819" t="s">
        <v>1146</v>
      </c>
    </row>
    <row r="820" spans="1:6" x14ac:dyDescent="0.2">
      <c r="A820">
        <v>2464</v>
      </c>
      <c r="B820" t="s">
        <v>1849</v>
      </c>
      <c r="C820" t="s">
        <v>1138</v>
      </c>
      <c r="D820" t="s">
        <v>1137</v>
      </c>
      <c r="E820" t="s">
        <v>2809</v>
      </c>
      <c r="F820" t="s">
        <v>1140</v>
      </c>
    </row>
    <row r="821" spans="1:6" x14ac:dyDescent="0.2">
      <c r="A821">
        <v>3770</v>
      </c>
      <c r="B821" t="s">
        <v>1552</v>
      </c>
      <c r="C821" t="s">
        <v>1138</v>
      </c>
      <c r="D821" t="s">
        <v>1137</v>
      </c>
      <c r="E821" t="s">
        <v>2810</v>
      </c>
      <c r="F821" t="s">
        <v>1154</v>
      </c>
    </row>
    <row r="822" spans="1:6" x14ac:dyDescent="0.2">
      <c r="A822">
        <v>1306</v>
      </c>
      <c r="B822" t="s">
        <v>1850</v>
      </c>
      <c r="C822" t="s">
        <v>1138</v>
      </c>
      <c r="D822" t="s">
        <v>1137</v>
      </c>
      <c r="E822" t="s">
        <v>2811</v>
      </c>
      <c r="F822" t="s">
        <v>1152</v>
      </c>
    </row>
    <row r="823" spans="1:6" x14ac:dyDescent="0.2">
      <c r="A823">
        <v>10811</v>
      </c>
      <c r="B823" t="s">
        <v>1851</v>
      </c>
      <c r="C823" t="s">
        <v>1138</v>
      </c>
      <c r="D823" t="s">
        <v>1137</v>
      </c>
      <c r="E823" t="s">
        <v>2812</v>
      </c>
      <c r="F823" t="s">
        <v>1139</v>
      </c>
    </row>
    <row r="824" spans="1:6" x14ac:dyDescent="0.2">
      <c r="A824">
        <v>12033</v>
      </c>
      <c r="B824" t="s">
        <v>1852</v>
      </c>
      <c r="C824" t="s">
        <v>1138</v>
      </c>
      <c r="D824" t="s">
        <v>1137</v>
      </c>
      <c r="E824" t="s">
        <v>2813</v>
      </c>
      <c r="F824" t="s">
        <v>1140</v>
      </c>
    </row>
    <row r="825" spans="1:6" x14ac:dyDescent="0.2">
      <c r="A825">
        <v>9248</v>
      </c>
      <c r="B825" t="s">
        <v>1853</v>
      </c>
      <c r="C825" t="s">
        <v>1138</v>
      </c>
      <c r="D825" t="s">
        <v>1137</v>
      </c>
      <c r="E825" t="s">
        <v>2814</v>
      </c>
      <c r="F825" t="s">
        <v>1168</v>
      </c>
    </row>
    <row r="826" spans="1:6" x14ac:dyDescent="0.2">
      <c r="A826">
        <v>2214</v>
      </c>
      <c r="B826" t="s">
        <v>1180</v>
      </c>
      <c r="C826" t="s">
        <v>1138</v>
      </c>
      <c r="D826" t="s">
        <v>1137</v>
      </c>
      <c r="E826" t="s">
        <v>2544</v>
      </c>
      <c r="F826" t="s">
        <v>1139</v>
      </c>
    </row>
    <row r="827" spans="1:6" x14ac:dyDescent="0.2">
      <c r="A827">
        <v>6738</v>
      </c>
      <c r="B827" t="s">
        <v>1854</v>
      </c>
      <c r="C827" t="s">
        <v>1138</v>
      </c>
      <c r="D827" t="s">
        <v>1137</v>
      </c>
      <c r="E827" t="s">
        <v>2323</v>
      </c>
      <c r="F827" t="s">
        <v>1146</v>
      </c>
    </row>
    <row r="828" spans="1:6" x14ac:dyDescent="0.2">
      <c r="A828">
        <v>5074</v>
      </c>
      <c r="B828" t="s">
        <v>1244</v>
      </c>
      <c r="C828" t="s">
        <v>1138</v>
      </c>
      <c r="D828" t="s">
        <v>1137</v>
      </c>
      <c r="E828" t="s">
        <v>2815</v>
      </c>
      <c r="F828" t="s">
        <v>1146</v>
      </c>
    </row>
    <row r="829" spans="1:6" x14ac:dyDescent="0.2">
      <c r="A829">
        <v>9148</v>
      </c>
      <c r="B829" t="s">
        <v>1855</v>
      </c>
      <c r="C829" t="s">
        <v>1138</v>
      </c>
      <c r="D829" t="s">
        <v>1137</v>
      </c>
      <c r="E829" t="s">
        <v>2816</v>
      </c>
      <c r="F829" t="s">
        <v>1139</v>
      </c>
    </row>
    <row r="830" spans="1:6" x14ac:dyDescent="0.2">
      <c r="A830">
        <v>8551</v>
      </c>
      <c r="B830" t="s">
        <v>1856</v>
      </c>
      <c r="C830" t="s">
        <v>1161</v>
      </c>
      <c r="D830" t="s">
        <v>2008</v>
      </c>
      <c r="E830" t="s">
        <v>2817</v>
      </c>
      <c r="F830" t="s">
        <v>1146</v>
      </c>
    </row>
    <row r="831" spans="1:6" x14ac:dyDescent="0.2">
      <c r="A831">
        <v>7163</v>
      </c>
      <c r="B831" t="s">
        <v>1857</v>
      </c>
      <c r="C831" t="s">
        <v>1161</v>
      </c>
      <c r="D831" t="s">
        <v>2008</v>
      </c>
      <c r="E831" t="s">
        <v>2818</v>
      </c>
      <c r="F831" t="s">
        <v>1155</v>
      </c>
    </row>
    <row r="832" spans="1:6" x14ac:dyDescent="0.2">
      <c r="A832">
        <v>9163</v>
      </c>
      <c r="B832" t="s">
        <v>1858</v>
      </c>
      <c r="C832" t="s">
        <v>1161</v>
      </c>
      <c r="D832" t="s">
        <v>2008</v>
      </c>
      <c r="E832" t="s">
        <v>2819</v>
      </c>
      <c r="F832" t="s">
        <v>1139</v>
      </c>
    </row>
    <row r="833" spans="1:6" x14ac:dyDescent="0.2">
      <c r="A833">
        <v>20402</v>
      </c>
      <c r="B833" t="s">
        <v>1859</v>
      </c>
      <c r="C833" t="s">
        <v>1161</v>
      </c>
      <c r="D833" t="s">
        <v>2008</v>
      </c>
      <c r="E833" t="s">
        <v>2820</v>
      </c>
      <c r="F833" t="s">
        <v>1139</v>
      </c>
    </row>
    <row r="834" spans="1:6" x14ac:dyDescent="0.2">
      <c r="A834">
        <v>4807</v>
      </c>
      <c r="B834" t="s">
        <v>1860</v>
      </c>
      <c r="C834" t="s">
        <v>1161</v>
      </c>
      <c r="D834" t="s">
        <v>2008</v>
      </c>
      <c r="E834" t="s">
        <v>2821</v>
      </c>
      <c r="F834" t="s">
        <v>1146</v>
      </c>
    </row>
    <row r="835" spans="1:6" x14ac:dyDescent="0.2">
      <c r="A835">
        <v>88</v>
      </c>
      <c r="B835" t="s">
        <v>1861</v>
      </c>
      <c r="C835" t="s">
        <v>1161</v>
      </c>
      <c r="D835" t="s">
        <v>2008</v>
      </c>
      <c r="E835" t="s">
        <v>2822</v>
      </c>
      <c r="F835" t="s">
        <v>1146</v>
      </c>
    </row>
    <row r="836" spans="1:6" x14ac:dyDescent="0.2">
      <c r="A836">
        <v>7697</v>
      </c>
      <c r="B836" t="s">
        <v>1862</v>
      </c>
      <c r="C836" t="s">
        <v>1161</v>
      </c>
      <c r="D836" t="s">
        <v>2008</v>
      </c>
      <c r="E836" t="s">
        <v>2823</v>
      </c>
      <c r="F836" t="s">
        <v>1140</v>
      </c>
    </row>
    <row r="837" spans="1:6" x14ac:dyDescent="0.2">
      <c r="A837">
        <v>18007</v>
      </c>
      <c r="B837" t="s">
        <v>1863</v>
      </c>
      <c r="C837" t="s">
        <v>1161</v>
      </c>
      <c r="D837" t="s">
        <v>2008</v>
      </c>
      <c r="E837" t="s">
        <v>2824</v>
      </c>
      <c r="F837" t="s">
        <v>1156</v>
      </c>
    </row>
    <row r="838" spans="1:6" x14ac:dyDescent="0.2">
      <c r="A838">
        <v>8720</v>
      </c>
      <c r="B838" t="s">
        <v>1864</v>
      </c>
      <c r="C838" t="s">
        <v>1161</v>
      </c>
      <c r="D838" t="s">
        <v>2008</v>
      </c>
      <c r="E838" t="s">
        <v>2825</v>
      </c>
      <c r="F838" t="s">
        <v>1139</v>
      </c>
    </row>
    <row r="839" spans="1:6" x14ac:dyDescent="0.2">
      <c r="A839">
        <v>12100</v>
      </c>
      <c r="B839" t="s">
        <v>1865</v>
      </c>
      <c r="C839" t="s">
        <v>1161</v>
      </c>
      <c r="D839" t="s">
        <v>2008</v>
      </c>
      <c r="E839" t="s">
        <v>2826</v>
      </c>
      <c r="F839" t="s">
        <v>1147</v>
      </c>
    </row>
    <row r="840" spans="1:6" x14ac:dyDescent="0.2">
      <c r="A840">
        <v>11979</v>
      </c>
      <c r="B840" t="s">
        <v>1562</v>
      </c>
      <c r="C840" t="s">
        <v>1161</v>
      </c>
      <c r="D840" t="s">
        <v>2008</v>
      </c>
      <c r="E840" t="s">
        <v>2827</v>
      </c>
      <c r="F840" t="s">
        <v>1142</v>
      </c>
    </row>
    <row r="841" spans="1:6" x14ac:dyDescent="0.2">
      <c r="A841">
        <v>3905</v>
      </c>
      <c r="B841" t="s">
        <v>1336</v>
      </c>
      <c r="C841" t="s">
        <v>1161</v>
      </c>
      <c r="D841" t="s">
        <v>2008</v>
      </c>
      <c r="E841" t="s">
        <v>2828</v>
      </c>
      <c r="F841" t="s">
        <v>1139</v>
      </c>
    </row>
    <row r="842" spans="1:6" x14ac:dyDescent="0.2">
      <c r="A842">
        <v>3296</v>
      </c>
      <c r="B842" t="s">
        <v>1180</v>
      </c>
      <c r="C842" t="s">
        <v>1136</v>
      </c>
      <c r="D842" t="s">
        <v>1137</v>
      </c>
      <c r="E842" t="s">
        <v>2829</v>
      </c>
      <c r="F842" t="s">
        <v>1139</v>
      </c>
    </row>
    <row r="843" spans="1:6" x14ac:dyDescent="0.2">
      <c r="A843">
        <v>7864</v>
      </c>
      <c r="B843" t="s">
        <v>1636</v>
      </c>
      <c r="C843" t="s">
        <v>1136</v>
      </c>
      <c r="D843" t="s">
        <v>1137</v>
      </c>
      <c r="E843" t="s">
        <v>2830</v>
      </c>
      <c r="F843" t="s">
        <v>1139</v>
      </c>
    </row>
    <row r="844" spans="1:6" x14ac:dyDescent="0.2">
      <c r="A844">
        <v>11169</v>
      </c>
      <c r="B844" t="s">
        <v>1866</v>
      </c>
      <c r="C844" t="s">
        <v>1136</v>
      </c>
      <c r="D844" t="s">
        <v>1137</v>
      </c>
      <c r="E844" t="s">
        <v>2831</v>
      </c>
      <c r="F844" t="s">
        <v>1139</v>
      </c>
    </row>
    <row r="845" spans="1:6" x14ac:dyDescent="0.2">
      <c r="A845">
        <v>1509</v>
      </c>
      <c r="B845" t="s">
        <v>1867</v>
      </c>
      <c r="C845" t="s">
        <v>1138</v>
      </c>
      <c r="D845" t="s">
        <v>2008</v>
      </c>
      <c r="E845" t="s">
        <v>2832</v>
      </c>
      <c r="F845" t="s">
        <v>1147</v>
      </c>
    </row>
    <row r="846" spans="1:6" x14ac:dyDescent="0.2">
      <c r="A846">
        <v>1636</v>
      </c>
      <c r="B846" t="s">
        <v>1868</v>
      </c>
      <c r="C846" t="s">
        <v>1138</v>
      </c>
      <c r="D846" t="s">
        <v>2008</v>
      </c>
      <c r="E846" t="s">
        <v>2833</v>
      </c>
      <c r="F846" t="s">
        <v>1156</v>
      </c>
    </row>
    <row r="847" spans="1:6" x14ac:dyDescent="0.2">
      <c r="A847">
        <v>2784</v>
      </c>
      <c r="B847" t="s">
        <v>1514</v>
      </c>
      <c r="C847" t="s">
        <v>1138</v>
      </c>
      <c r="D847" t="s">
        <v>2008</v>
      </c>
      <c r="E847" t="s">
        <v>2834</v>
      </c>
      <c r="F847" t="s">
        <v>1139</v>
      </c>
    </row>
    <row r="848" spans="1:6" x14ac:dyDescent="0.2">
      <c r="A848">
        <v>9174</v>
      </c>
      <c r="B848" t="s">
        <v>1869</v>
      </c>
      <c r="C848" t="s">
        <v>1138</v>
      </c>
      <c r="D848" t="s">
        <v>2008</v>
      </c>
      <c r="E848" t="s">
        <v>2835</v>
      </c>
      <c r="F848" t="s">
        <v>1142</v>
      </c>
    </row>
    <row r="849" spans="1:6" x14ac:dyDescent="0.2">
      <c r="A849">
        <v>122</v>
      </c>
      <c r="B849" t="s">
        <v>1244</v>
      </c>
      <c r="C849" t="s">
        <v>1138</v>
      </c>
      <c r="D849" t="s">
        <v>2008</v>
      </c>
      <c r="E849" t="s">
        <v>2836</v>
      </c>
      <c r="F849" t="s">
        <v>1139</v>
      </c>
    </row>
    <row r="850" spans="1:6" x14ac:dyDescent="0.2">
      <c r="A850">
        <v>3800</v>
      </c>
      <c r="B850" t="s">
        <v>1870</v>
      </c>
      <c r="C850" t="s">
        <v>1138</v>
      </c>
      <c r="D850" t="s">
        <v>2008</v>
      </c>
      <c r="E850" t="s">
        <v>2837</v>
      </c>
      <c r="F850" t="s">
        <v>1160</v>
      </c>
    </row>
    <row r="851" spans="1:6" x14ac:dyDescent="0.2">
      <c r="A851">
        <v>10029</v>
      </c>
      <c r="B851" t="s">
        <v>1471</v>
      </c>
      <c r="C851" t="s">
        <v>1138</v>
      </c>
      <c r="D851" t="s">
        <v>2008</v>
      </c>
      <c r="E851" t="s">
        <v>2838</v>
      </c>
      <c r="F851" t="s">
        <v>1140</v>
      </c>
    </row>
    <row r="852" spans="1:6" x14ac:dyDescent="0.2">
      <c r="A852">
        <v>2805</v>
      </c>
      <c r="B852" t="s">
        <v>1871</v>
      </c>
      <c r="C852" t="s">
        <v>1138</v>
      </c>
      <c r="D852" t="s">
        <v>2008</v>
      </c>
      <c r="E852" t="s">
        <v>2839</v>
      </c>
      <c r="F852" t="s">
        <v>3022</v>
      </c>
    </row>
    <row r="853" spans="1:6" x14ac:dyDescent="0.2">
      <c r="A853">
        <v>12253</v>
      </c>
      <c r="B853" t="s">
        <v>1872</v>
      </c>
      <c r="C853" t="s">
        <v>1138</v>
      </c>
      <c r="D853" t="s">
        <v>2008</v>
      </c>
      <c r="E853" t="s">
        <v>2840</v>
      </c>
      <c r="F853" t="s">
        <v>3022</v>
      </c>
    </row>
    <row r="854" spans="1:6" x14ac:dyDescent="0.2">
      <c r="A854">
        <v>3528</v>
      </c>
      <c r="B854" t="s">
        <v>1873</v>
      </c>
      <c r="C854" t="s">
        <v>1138</v>
      </c>
      <c r="D854" t="s">
        <v>2008</v>
      </c>
      <c r="E854" t="s">
        <v>2841</v>
      </c>
      <c r="F854" t="s">
        <v>3022</v>
      </c>
    </row>
    <row r="855" spans="1:6" x14ac:dyDescent="0.2">
      <c r="A855">
        <v>11018</v>
      </c>
      <c r="B855" t="s">
        <v>1874</v>
      </c>
      <c r="C855" t="s">
        <v>1138</v>
      </c>
      <c r="D855" t="s">
        <v>2008</v>
      </c>
      <c r="E855" t="s">
        <v>2842</v>
      </c>
      <c r="F855" t="s">
        <v>3022</v>
      </c>
    </row>
    <row r="856" spans="1:6" x14ac:dyDescent="0.2">
      <c r="A856">
        <v>3222</v>
      </c>
      <c r="B856" t="s">
        <v>1594</v>
      </c>
      <c r="C856" t="s">
        <v>1138</v>
      </c>
      <c r="D856" t="s">
        <v>2008</v>
      </c>
      <c r="E856" t="s">
        <v>2843</v>
      </c>
      <c r="F856" t="s">
        <v>3022</v>
      </c>
    </row>
    <row r="857" spans="1:6" x14ac:dyDescent="0.2">
      <c r="A857">
        <v>11292</v>
      </c>
      <c r="B857" t="s">
        <v>1875</v>
      </c>
      <c r="C857" t="s">
        <v>1136</v>
      </c>
      <c r="D857" t="s">
        <v>1137</v>
      </c>
      <c r="E857" t="s">
        <v>2844</v>
      </c>
      <c r="F857" t="s">
        <v>3022</v>
      </c>
    </row>
    <row r="858" spans="1:6" x14ac:dyDescent="0.2">
      <c r="A858">
        <v>47</v>
      </c>
      <c r="B858" t="s">
        <v>1876</v>
      </c>
      <c r="C858" t="s">
        <v>1136</v>
      </c>
      <c r="D858" t="s">
        <v>1137</v>
      </c>
      <c r="E858" t="s">
        <v>2845</v>
      </c>
      <c r="F858" t="s">
        <v>3022</v>
      </c>
    </row>
    <row r="859" spans="1:6" x14ac:dyDescent="0.2">
      <c r="A859">
        <v>6405</v>
      </c>
      <c r="B859" t="s">
        <v>1504</v>
      </c>
      <c r="C859" t="s">
        <v>1136</v>
      </c>
      <c r="D859" t="s">
        <v>1137</v>
      </c>
      <c r="E859" t="s">
        <v>2846</v>
      </c>
      <c r="F859" t="s">
        <v>3022</v>
      </c>
    </row>
    <row r="860" spans="1:6" x14ac:dyDescent="0.2">
      <c r="A860">
        <v>2426</v>
      </c>
      <c r="B860" t="s">
        <v>1531</v>
      </c>
      <c r="C860" t="s">
        <v>1136</v>
      </c>
      <c r="D860" t="s">
        <v>1137</v>
      </c>
      <c r="E860" t="s">
        <v>2847</v>
      </c>
      <c r="F860" t="s">
        <v>3022</v>
      </c>
    </row>
    <row r="861" spans="1:6" x14ac:dyDescent="0.2">
      <c r="A861">
        <v>6352</v>
      </c>
      <c r="B861" t="s">
        <v>1877</v>
      </c>
      <c r="C861" t="s">
        <v>1136</v>
      </c>
      <c r="D861" t="s">
        <v>1137</v>
      </c>
      <c r="E861" t="s">
        <v>2426</v>
      </c>
      <c r="F861" t="s">
        <v>3022</v>
      </c>
    </row>
    <row r="862" spans="1:6" x14ac:dyDescent="0.2">
      <c r="A862">
        <v>5870</v>
      </c>
      <c r="B862" t="s">
        <v>1878</v>
      </c>
      <c r="C862" t="s">
        <v>1136</v>
      </c>
      <c r="D862" t="s">
        <v>1137</v>
      </c>
      <c r="E862" t="s">
        <v>2848</v>
      </c>
      <c r="F862" t="s">
        <v>3022</v>
      </c>
    </row>
    <row r="863" spans="1:6" x14ac:dyDescent="0.2">
      <c r="A863">
        <v>11776</v>
      </c>
      <c r="B863" t="s">
        <v>1180</v>
      </c>
      <c r="C863" t="s">
        <v>1136</v>
      </c>
      <c r="D863" t="s">
        <v>1137</v>
      </c>
      <c r="E863" t="s">
        <v>2849</v>
      </c>
      <c r="F863" t="s">
        <v>3022</v>
      </c>
    </row>
    <row r="864" spans="1:6" x14ac:dyDescent="0.2">
      <c r="A864">
        <v>7060</v>
      </c>
      <c r="B864" t="s">
        <v>1879</v>
      </c>
      <c r="C864" t="s">
        <v>1136</v>
      </c>
      <c r="D864" t="s">
        <v>1137</v>
      </c>
      <c r="E864" t="s">
        <v>2850</v>
      </c>
      <c r="F864" t="s">
        <v>3022</v>
      </c>
    </row>
    <row r="865" spans="1:6" x14ac:dyDescent="0.2">
      <c r="A865">
        <v>3466</v>
      </c>
      <c r="B865" t="s">
        <v>1880</v>
      </c>
      <c r="C865" t="s">
        <v>1136</v>
      </c>
      <c r="D865" t="s">
        <v>1137</v>
      </c>
      <c r="E865" t="s">
        <v>2851</v>
      </c>
      <c r="F865" t="s">
        <v>3022</v>
      </c>
    </row>
    <row r="866" spans="1:6" x14ac:dyDescent="0.2">
      <c r="A866">
        <v>1575</v>
      </c>
      <c r="B866" t="s">
        <v>1881</v>
      </c>
      <c r="C866" t="s">
        <v>1136</v>
      </c>
      <c r="D866" t="s">
        <v>1137</v>
      </c>
      <c r="E866" t="s">
        <v>2852</v>
      </c>
      <c r="F866" t="s">
        <v>3022</v>
      </c>
    </row>
    <row r="867" spans="1:6" x14ac:dyDescent="0.2">
      <c r="A867">
        <v>5820</v>
      </c>
      <c r="B867" t="s">
        <v>1217</v>
      </c>
      <c r="C867" t="s">
        <v>1136</v>
      </c>
      <c r="D867" t="s">
        <v>1137</v>
      </c>
      <c r="E867" t="s">
        <v>2853</v>
      </c>
      <c r="F867" t="s">
        <v>3022</v>
      </c>
    </row>
    <row r="868" spans="1:6" x14ac:dyDescent="0.2">
      <c r="A868">
        <v>8608</v>
      </c>
      <c r="B868" t="s">
        <v>1882</v>
      </c>
      <c r="C868" t="s">
        <v>1136</v>
      </c>
      <c r="D868" t="s">
        <v>1137</v>
      </c>
      <c r="E868" t="s">
        <v>2854</v>
      </c>
      <c r="F868" t="s">
        <v>3022</v>
      </c>
    </row>
    <row r="869" spans="1:6" x14ac:dyDescent="0.2">
      <c r="A869">
        <v>3104</v>
      </c>
      <c r="B869" t="s">
        <v>1883</v>
      </c>
      <c r="C869" t="s">
        <v>1136</v>
      </c>
      <c r="D869" t="s">
        <v>1137</v>
      </c>
      <c r="E869" t="s">
        <v>2855</v>
      </c>
      <c r="F869" t="s">
        <v>3022</v>
      </c>
    </row>
    <row r="870" spans="1:6" x14ac:dyDescent="0.2">
      <c r="A870">
        <v>1627</v>
      </c>
      <c r="B870" t="s">
        <v>1884</v>
      </c>
      <c r="C870" t="s">
        <v>1138</v>
      </c>
      <c r="D870" t="s">
        <v>1137</v>
      </c>
      <c r="E870" t="s">
        <v>2856</v>
      </c>
      <c r="F870" t="s">
        <v>3022</v>
      </c>
    </row>
    <row r="871" spans="1:6" x14ac:dyDescent="0.2">
      <c r="A871">
        <v>1243</v>
      </c>
      <c r="B871" t="s">
        <v>1885</v>
      </c>
      <c r="C871" t="s">
        <v>1138</v>
      </c>
      <c r="D871" t="s">
        <v>1137</v>
      </c>
      <c r="E871" t="s">
        <v>2857</v>
      </c>
      <c r="F871" t="s">
        <v>3022</v>
      </c>
    </row>
    <row r="872" spans="1:6" x14ac:dyDescent="0.2">
      <c r="A872">
        <v>7635</v>
      </c>
      <c r="B872" t="s">
        <v>1886</v>
      </c>
      <c r="C872" t="s">
        <v>1138</v>
      </c>
      <c r="D872" t="s">
        <v>1137</v>
      </c>
      <c r="E872" t="s">
        <v>2858</v>
      </c>
      <c r="F872" t="s">
        <v>3022</v>
      </c>
    </row>
    <row r="873" spans="1:6" x14ac:dyDescent="0.2">
      <c r="A873">
        <v>7200</v>
      </c>
      <c r="B873" t="s">
        <v>1887</v>
      </c>
      <c r="C873" t="s">
        <v>1138</v>
      </c>
      <c r="D873" t="s">
        <v>1137</v>
      </c>
      <c r="E873" t="s">
        <v>2859</v>
      </c>
      <c r="F873" t="s">
        <v>3022</v>
      </c>
    </row>
    <row r="874" spans="1:6" x14ac:dyDescent="0.2">
      <c r="A874">
        <v>3142</v>
      </c>
      <c r="B874" t="s">
        <v>1888</v>
      </c>
      <c r="C874" t="s">
        <v>1138</v>
      </c>
      <c r="D874" t="s">
        <v>1137</v>
      </c>
      <c r="E874" t="s">
        <v>2860</v>
      </c>
      <c r="F874" t="s">
        <v>3022</v>
      </c>
    </row>
    <row r="875" spans="1:6" x14ac:dyDescent="0.2">
      <c r="A875">
        <v>8024</v>
      </c>
      <c r="B875" t="s">
        <v>1445</v>
      </c>
      <c r="C875" t="s">
        <v>1138</v>
      </c>
      <c r="D875" t="s">
        <v>1137</v>
      </c>
      <c r="E875" t="s">
        <v>2861</v>
      </c>
      <c r="F875" t="s">
        <v>3022</v>
      </c>
    </row>
    <row r="876" spans="1:6" x14ac:dyDescent="0.2">
      <c r="A876">
        <v>5023</v>
      </c>
      <c r="B876" t="s">
        <v>1180</v>
      </c>
      <c r="C876" t="s">
        <v>1138</v>
      </c>
      <c r="D876" t="s">
        <v>1137</v>
      </c>
      <c r="E876" t="s">
        <v>2862</v>
      </c>
      <c r="F876" t="s">
        <v>3022</v>
      </c>
    </row>
    <row r="877" spans="1:6" x14ac:dyDescent="0.2">
      <c r="A877">
        <v>9581</v>
      </c>
      <c r="B877" t="s">
        <v>1220</v>
      </c>
      <c r="C877" t="s">
        <v>1138</v>
      </c>
      <c r="D877" t="s">
        <v>1137</v>
      </c>
      <c r="E877" t="s">
        <v>2863</v>
      </c>
      <c r="F877" t="s">
        <v>3022</v>
      </c>
    </row>
    <row r="878" spans="1:6" x14ac:dyDescent="0.2">
      <c r="A878">
        <v>9294</v>
      </c>
      <c r="B878" t="s">
        <v>1889</v>
      </c>
      <c r="C878" t="s">
        <v>1138</v>
      </c>
      <c r="D878" t="s">
        <v>1137</v>
      </c>
      <c r="E878" t="s">
        <v>2864</v>
      </c>
      <c r="F878" t="s">
        <v>3022</v>
      </c>
    </row>
    <row r="879" spans="1:6" x14ac:dyDescent="0.2">
      <c r="A879">
        <v>3797</v>
      </c>
      <c r="B879" t="s">
        <v>1890</v>
      </c>
      <c r="C879" t="s">
        <v>1138</v>
      </c>
      <c r="D879" t="s">
        <v>1137</v>
      </c>
      <c r="E879" t="s">
        <v>2865</v>
      </c>
      <c r="F879" t="s">
        <v>3022</v>
      </c>
    </row>
    <row r="880" spans="1:6" x14ac:dyDescent="0.2">
      <c r="A880">
        <v>11999</v>
      </c>
      <c r="B880" t="s">
        <v>1179</v>
      </c>
      <c r="C880" t="s">
        <v>1138</v>
      </c>
      <c r="D880" t="s">
        <v>1137</v>
      </c>
      <c r="E880" t="s">
        <v>2866</v>
      </c>
      <c r="F880" t="s">
        <v>3022</v>
      </c>
    </row>
    <row r="881" spans="1:6" x14ac:dyDescent="0.2">
      <c r="A881">
        <v>3715</v>
      </c>
      <c r="B881" t="s">
        <v>1891</v>
      </c>
      <c r="C881" t="s">
        <v>1138</v>
      </c>
      <c r="D881" t="s">
        <v>1137</v>
      </c>
      <c r="E881" t="s">
        <v>2867</v>
      </c>
      <c r="F881" t="s">
        <v>3022</v>
      </c>
    </row>
    <row r="882" spans="1:6" x14ac:dyDescent="0.2">
      <c r="A882">
        <v>2922</v>
      </c>
      <c r="B882" t="s">
        <v>1892</v>
      </c>
      <c r="C882" t="s">
        <v>1138</v>
      </c>
      <c r="D882" t="s">
        <v>1137</v>
      </c>
      <c r="E882" t="s">
        <v>2868</v>
      </c>
      <c r="F882" t="s">
        <v>1139</v>
      </c>
    </row>
    <row r="883" spans="1:6" x14ac:dyDescent="0.2">
      <c r="A883">
        <v>967</v>
      </c>
      <c r="B883" t="s">
        <v>1877</v>
      </c>
      <c r="C883" t="s">
        <v>1138</v>
      </c>
      <c r="D883" t="s">
        <v>1137</v>
      </c>
      <c r="E883" t="s">
        <v>2869</v>
      </c>
      <c r="F883" t="s">
        <v>3022</v>
      </c>
    </row>
    <row r="884" spans="1:6" x14ac:dyDescent="0.2">
      <c r="A884">
        <v>8481</v>
      </c>
      <c r="B884" t="s">
        <v>1180</v>
      </c>
      <c r="C884" t="s">
        <v>1138</v>
      </c>
      <c r="D884" t="s">
        <v>1137</v>
      </c>
      <c r="E884" t="s">
        <v>2870</v>
      </c>
      <c r="F884" t="s">
        <v>3022</v>
      </c>
    </row>
    <row r="885" spans="1:6" x14ac:dyDescent="0.2">
      <c r="A885">
        <v>8205</v>
      </c>
      <c r="B885" t="s">
        <v>1893</v>
      </c>
      <c r="C885" t="s">
        <v>1138</v>
      </c>
      <c r="D885" t="s">
        <v>1137</v>
      </c>
      <c r="E885" t="s">
        <v>2871</v>
      </c>
      <c r="F885" t="s">
        <v>3022</v>
      </c>
    </row>
    <row r="886" spans="1:6" x14ac:dyDescent="0.2">
      <c r="A886">
        <v>11380</v>
      </c>
      <c r="B886" t="s">
        <v>1894</v>
      </c>
      <c r="C886" t="s">
        <v>1138</v>
      </c>
      <c r="D886" t="s">
        <v>1137</v>
      </c>
      <c r="E886" t="s">
        <v>2872</v>
      </c>
      <c r="F886" t="s">
        <v>3022</v>
      </c>
    </row>
    <row r="887" spans="1:6" x14ac:dyDescent="0.2">
      <c r="A887">
        <v>12052</v>
      </c>
      <c r="B887" t="s">
        <v>1895</v>
      </c>
      <c r="C887" t="s">
        <v>1138</v>
      </c>
      <c r="D887" t="s">
        <v>1137</v>
      </c>
      <c r="E887" t="s">
        <v>2873</v>
      </c>
      <c r="F887" t="s">
        <v>3022</v>
      </c>
    </row>
    <row r="888" spans="1:6" x14ac:dyDescent="0.2">
      <c r="A888">
        <v>3915</v>
      </c>
      <c r="B888" t="s">
        <v>1896</v>
      </c>
      <c r="C888" t="s">
        <v>1138</v>
      </c>
      <c r="D888" t="s">
        <v>1137</v>
      </c>
      <c r="E888" t="s">
        <v>2874</v>
      </c>
      <c r="F888" t="s">
        <v>3022</v>
      </c>
    </row>
    <row r="889" spans="1:6" x14ac:dyDescent="0.2">
      <c r="A889">
        <v>8051</v>
      </c>
      <c r="B889" t="s">
        <v>1897</v>
      </c>
      <c r="C889" t="s">
        <v>1138</v>
      </c>
      <c r="D889" t="s">
        <v>1137</v>
      </c>
      <c r="E889" t="s">
        <v>2875</v>
      </c>
      <c r="F889" t="s">
        <v>3022</v>
      </c>
    </row>
    <row r="890" spans="1:6" x14ac:dyDescent="0.2">
      <c r="A890">
        <v>3249</v>
      </c>
      <c r="B890" t="s">
        <v>1605</v>
      </c>
      <c r="C890" t="s">
        <v>1138</v>
      </c>
      <c r="D890" t="s">
        <v>1137</v>
      </c>
      <c r="E890" t="s">
        <v>2876</v>
      </c>
      <c r="F890" t="s">
        <v>3022</v>
      </c>
    </row>
    <row r="891" spans="1:6" x14ac:dyDescent="0.2">
      <c r="A891">
        <v>7894</v>
      </c>
      <c r="B891" t="s">
        <v>1898</v>
      </c>
      <c r="C891" t="s">
        <v>1138</v>
      </c>
      <c r="D891" t="s">
        <v>1137</v>
      </c>
      <c r="E891" t="s">
        <v>2877</v>
      </c>
      <c r="F891" t="s">
        <v>3022</v>
      </c>
    </row>
    <row r="892" spans="1:6" x14ac:dyDescent="0.2">
      <c r="A892">
        <v>9197</v>
      </c>
      <c r="B892" t="s">
        <v>1899</v>
      </c>
      <c r="C892" t="s">
        <v>1138</v>
      </c>
      <c r="D892" t="s">
        <v>1137</v>
      </c>
      <c r="E892" t="s">
        <v>2878</v>
      </c>
      <c r="F892" t="s">
        <v>3022</v>
      </c>
    </row>
    <row r="893" spans="1:6" x14ac:dyDescent="0.2">
      <c r="A893">
        <v>5855</v>
      </c>
      <c r="B893" t="s">
        <v>1900</v>
      </c>
      <c r="C893" t="s">
        <v>1138</v>
      </c>
      <c r="D893" t="s">
        <v>1137</v>
      </c>
      <c r="E893" t="s">
        <v>2879</v>
      </c>
      <c r="F893" t="s">
        <v>3022</v>
      </c>
    </row>
    <row r="894" spans="1:6" x14ac:dyDescent="0.2">
      <c r="A894">
        <v>4611</v>
      </c>
      <c r="B894" t="s">
        <v>1901</v>
      </c>
      <c r="C894" t="s">
        <v>1138</v>
      </c>
      <c r="D894" t="s">
        <v>1137</v>
      </c>
      <c r="E894" t="s">
        <v>2880</v>
      </c>
      <c r="F894" t="s">
        <v>3022</v>
      </c>
    </row>
    <row r="895" spans="1:6" x14ac:dyDescent="0.2">
      <c r="A895">
        <v>1657</v>
      </c>
      <c r="B895" t="s">
        <v>1902</v>
      </c>
      <c r="C895" t="s">
        <v>1138</v>
      </c>
      <c r="D895" t="s">
        <v>1137</v>
      </c>
      <c r="E895" t="s">
        <v>2881</v>
      </c>
      <c r="F895" t="s">
        <v>3022</v>
      </c>
    </row>
    <row r="896" spans="1:6" x14ac:dyDescent="0.2">
      <c r="A896">
        <v>9202</v>
      </c>
      <c r="B896" t="s">
        <v>1903</v>
      </c>
      <c r="C896" t="s">
        <v>1138</v>
      </c>
      <c r="D896" t="s">
        <v>1137</v>
      </c>
      <c r="E896" t="s">
        <v>2882</v>
      </c>
      <c r="F896" t="s">
        <v>3022</v>
      </c>
    </row>
    <row r="897" spans="1:6" x14ac:dyDescent="0.2">
      <c r="A897">
        <v>9368</v>
      </c>
      <c r="B897" t="s">
        <v>1904</v>
      </c>
      <c r="C897" t="s">
        <v>1138</v>
      </c>
      <c r="D897" t="s">
        <v>1137</v>
      </c>
      <c r="E897" t="s">
        <v>2883</v>
      </c>
      <c r="F897" t="s">
        <v>3022</v>
      </c>
    </row>
    <row r="898" spans="1:6" x14ac:dyDescent="0.2">
      <c r="A898">
        <v>712</v>
      </c>
      <c r="B898" t="s">
        <v>1300</v>
      </c>
      <c r="C898" t="s">
        <v>1138</v>
      </c>
      <c r="D898" t="s">
        <v>1137</v>
      </c>
      <c r="E898" t="s">
        <v>2884</v>
      </c>
      <c r="F898" t="s">
        <v>3022</v>
      </c>
    </row>
    <row r="899" spans="1:6" x14ac:dyDescent="0.2">
      <c r="A899">
        <v>275</v>
      </c>
      <c r="B899" t="s">
        <v>1905</v>
      </c>
      <c r="C899" t="s">
        <v>1138</v>
      </c>
      <c r="D899" t="s">
        <v>1137</v>
      </c>
      <c r="E899" t="s">
        <v>2885</v>
      </c>
      <c r="F899" t="s">
        <v>3022</v>
      </c>
    </row>
    <row r="900" spans="1:6" x14ac:dyDescent="0.2">
      <c r="A900">
        <v>12279</v>
      </c>
      <c r="B900" t="s">
        <v>1906</v>
      </c>
      <c r="C900" t="s">
        <v>1138</v>
      </c>
      <c r="D900" t="s">
        <v>1137</v>
      </c>
      <c r="E900" t="s">
        <v>2886</v>
      </c>
      <c r="F900" t="s">
        <v>3022</v>
      </c>
    </row>
    <row r="901" spans="1:6" x14ac:dyDescent="0.2">
      <c r="A901">
        <v>8520</v>
      </c>
      <c r="B901" t="s">
        <v>1336</v>
      </c>
      <c r="C901" t="s">
        <v>1138</v>
      </c>
      <c r="D901" t="s">
        <v>1137</v>
      </c>
      <c r="E901" t="s">
        <v>2887</v>
      </c>
      <c r="F901" t="s">
        <v>3022</v>
      </c>
    </row>
    <row r="902" spans="1:6" x14ac:dyDescent="0.2">
      <c r="A902">
        <v>3373</v>
      </c>
      <c r="B902" t="s">
        <v>1907</v>
      </c>
      <c r="C902" t="s">
        <v>1138</v>
      </c>
      <c r="D902" t="s">
        <v>1137</v>
      </c>
      <c r="E902" t="s">
        <v>2888</v>
      </c>
      <c r="F902" t="s">
        <v>3022</v>
      </c>
    </row>
    <row r="903" spans="1:6" x14ac:dyDescent="0.2">
      <c r="A903">
        <v>8587</v>
      </c>
      <c r="B903" t="s">
        <v>1908</v>
      </c>
      <c r="C903" t="s">
        <v>1138</v>
      </c>
      <c r="D903" t="s">
        <v>1137</v>
      </c>
      <c r="E903" t="s">
        <v>2889</v>
      </c>
      <c r="F903" t="s">
        <v>3022</v>
      </c>
    </row>
    <row r="904" spans="1:6" x14ac:dyDescent="0.2">
      <c r="A904">
        <v>288</v>
      </c>
      <c r="B904" t="s">
        <v>1909</v>
      </c>
      <c r="C904" t="s">
        <v>1138</v>
      </c>
      <c r="D904" t="s">
        <v>1137</v>
      </c>
      <c r="E904" t="s">
        <v>2890</v>
      </c>
      <c r="F904" t="s">
        <v>3022</v>
      </c>
    </row>
    <row r="905" spans="1:6" x14ac:dyDescent="0.2">
      <c r="A905">
        <v>8004</v>
      </c>
      <c r="B905" t="s">
        <v>1180</v>
      </c>
      <c r="C905" t="s">
        <v>1138</v>
      </c>
      <c r="D905" t="s">
        <v>1137</v>
      </c>
      <c r="E905" t="s">
        <v>2891</v>
      </c>
      <c r="F905" t="s">
        <v>3022</v>
      </c>
    </row>
    <row r="906" spans="1:6" x14ac:dyDescent="0.2">
      <c r="A906">
        <v>1507</v>
      </c>
      <c r="B906" t="s">
        <v>1180</v>
      </c>
      <c r="C906" t="s">
        <v>1138</v>
      </c>
      <c r="D906" t="s">
        <v>1137</v>
      </c>
      <c r="E906" t="s">
        <v>2892</v>
      </c>
      <c r="F906" t="s">
        <v>3022</v>
      </c>
    </row>
    <row r="907" spans="1:6" x14ac:dyDescent="0.2">
      <c r="A907">
        <v>228</v>
      </c>
      <c r="B907" t="s">
        <v>1910</v>
      </c>
      <c r="C907" t="s">
        <v>1138</v>
      </c>
      <c r="D907" t="s">
        <v>1137</v>
      </c>
      <c r="E907" t="s">
        <v>2893</v>
      </c>
      <c r="F907" t="s">
        <v>3022</v>
      </c>
    </row>
    <row r="908" spans="1:6" x14ac:dyDescent="0.2">
      <c r="A908">
        <v>10753</v>
      </c>
      <c r="B908" t="s">
        <v>1911</v>
      </c>
      <c r="C908" t="s">
        <v>1138</v>
      </c>
      <c r="D908" t="s">
        <v>1137</v>
      </c>
      <c r="E908" t="s">
        <v>2894</v>
      </c>
      <c r="F908" t="s">
        <v>3022</v>
      </c>
    </row>
    <row r="909" spans="1:6" x14ac:dyDescent="0.2">
      <c r="A909">
        <v>2368</v>
      </c>
      <c r="B909" t="s">
        <v>1912</v>
      </c>
      <c r="C909" t="s">
        <v>1138</v>
      </c>
      <c r="D909" t="s">
        <v>1137</v>
      </c>
      <c r="E909" t="s">
        <v>2895</v>
      </c>
      <c r="F909" t="s">
        <v>3022</v>
      </c>
    </row>
    <row r="910" spans="1:6" x14ac:dyDescent="0.2">
      <c r="A910">
        <v>9484</v>
      </c>
      <c r="B910" t="s">
        <v>1913</v>
      </c>
      <c r="C910" t="s">
        <v>1138</v>
      </c>
      <c r="D910" t="s">
        <v>1137</v>
      </c>
      <c r="E910" t="s">
        <v>2896</v>
      </c>
      <c r="F910" t="s">
        <v>3022</v>
      </c>
    </row>
    <row r="911" spans="1:6" x14ac:dyDescent="0.2">
      <c r="A911">
        <v>7005</v>
      </c>
      <c r="B911" t="s">
        <v>1914</v>
      </c>
      <c r="C911" t="s">
        <v>1138</v>
      </c>
      <c r="D911" t="s">
        <v>1137</v>
      </c>
      <c r="E911" t="s">
        <v>2897</v>
      </c>
      <c r="F911" t="s">
        <v>3022</v>
      </c>
    </row>
    <row r="912" spans="1:6" x14ac:dyDescent="0.2">
      <c r="A912">
        <v>9164</v>
      </c>
      <c r="B912" t="s">
        <v>1915</v>
      </c>
      <c r="C912" t="s">
        <v>1138</v>
      </c>
      <c r="D912" t="s">
        <v>1137</v>
      </c>
      <c r="E912" t="s">
        <v>2898</v>
      </c>
      <c r="F912" t="s">
        <v>3022</v>
      </c>
    </row>
    <row r="913" spans="1:6" x14ac:dyDescent="0.2">
      <c r="A913">
        <v>10500</v>
      </c>
      <c r="B913" t="s">
        <v>1180</v>
      </c>
      <c r="C913" t="s">
        <v>1138</v>
      </c>
      <c r="D913" t="s">
        <v>1137</v>
      </c>
      <c r="E913" t="s">
        <v>2899</v>
      </c>
      <c r="F913" t="s">
        <v>3022</v>
      </c>
    </row>
    <row r="914" spans="1:6" x14ac:dyDescent="0.2">
      <c r="A914">
        <v>3814</v>
      </c>
      <c r="B914" t="s">
        <v>1916</v>
      </c>
      <c r="C914" t="s">
        <v>1138</v>
      </c>
      <c r="D914" t="s">
        <v>1137</v>
      </c>
      <c r="E914" t="s">
        <v>2900</v>
      </c>
      <c r="F914" t="s">
        <v>3022</v>
      </c>
    </row>
    <row r="915" spans="1:6" x14ac:dyDescent="0.2">
      <c r="A915">
        <v>4346</v>
      </c>
      <c r="B915" t="s">
        <v>1489</v>
      </c>
      <c r="C915" t="s">
        <v>1138</v>
      </c>
      <c r="D915" t="s">
        <v>1137</v>
      </c>
      <c r="E915" t="s">
        <v>2757</v>
      </c>
      <c r="F915" t="s">
        <v>3022</v>
      </c>
    </row>
    <row r="916" spans="1:6" x14ac:dyDescent="0.2">
      <c r="A916">
        <v>2233</v>
      </c>
      <c r="B916" t="s">
        <v>1917</v>
      </c>
      <c r="C916" t="s">
        <v>1138</v>
      </c>
      <c r="D916" t="s">
        <v>1137</v>
      </c>
      <c r="E916" t="s">
        <v>2901</v>
      </c>
      <c r="F916" t="s">
        <v>3022</v>
      </c>
    </row>
    <row r="917" spans="1:6" x14ac:dyDescent="0.2">
      <c r="A917">
        <v>7045</v>
      </c>
      <c r="B917" t="s">
        <v>1918</v>
      </c>
      <c r="C917" t="s">
        <v>1138</v>
      </c>
      <c r="D917" t="s">
        <v>1137</v>
      </c>
      <c r="E917" t="s">
        <v>2321</v>
      </c>
      <c r="F917" t="s">
        <v>3022</v>
      </c>
    </row>
    <row r="918" spans="1:6" x14ac:dyDescent="0.2">
      <c r="A918">
        <v>7330</v>
      </c>
      <c r="B918" t="s">
        <v>1180</v>
      </c>
      <c r="C918" t="s">
        <v>1138</v>
      </c>
      <c r="D918" t="s">
        <v>1137</v>
      </c>
      <c r="E918" t="s">
        <v>2902</v>
      </c>
      <c r="F918" t="s">
        <v>3022</v>
      </c>
    </row>
    <row r="919" spans="1:6" x14ac:dyDescent="0.2">
      <c r="A919">
        <v>2136</v>
      </c>
      <c r="B919" t="s">
        <v>1919</v>
      </c>
      <c r="C919" t="s">
        <v>1138</v>
      </c>
      <c r="D919" t="s">
        <v>1137</v>
      </c>
      <c r="E919" t="s">
        <v>2903</v>
      </c>
      <c r="F919" t="s">
        <v>3022</v>
      </c>
    </row>
    <row r="920" spans="1:6" x14ac:dyDescent="0.2">
      <c r="A920">
        <v>12333</v>
      </c>
      <c r="B920" t="s">
        <v>1920</v>
      </c>
      <c r="C920" t="s">
        <v>1138</v>
      </c>
      <c r="D920" t="s">
        <v>1137</v>
      </c>
      <c r="E920" t="s">
        <v>2904</v>
      </c>
      <c r="F920" t="s">
        <v>3022</v>
      </c>
    </row>
    <row r="921" spans="1:6" x14ac:dyDescent="0.2">
      <c r="A921">
        <v>2062</v>
      </c>
      <c r="B921" t="s">
        <v>1545</v>
      </c>
      <c r="C921" t="s">
        <v>1138</v>
      </c>
      <c r="D921" t="s">
        <v>1137</v>
      </c>
      <c r="E921" t="s">
        <v>2905</v>
      </c>
      <c r="F921" t="s">
        <v>3022</v>
      </c>
    </row>
    <row r="922" spans="1:6" x14ac:dyDescent="0.2">
      <c r="A922">
        <v>2518</v>
      </c>
      <c r="B922" t="s">
        <v>1180</v>
      </c>
      <c r="C922" t="s">
        <v>1138</v>
      </c>
      <c r="D922" t="s">
        <v>1137</v>
      </c>
      <c r="E922" t="s">
        <v>2906</v>
      </c>
      <c r="F922" t="s">
        <v>3022</v>
      </c>
    </row>
    <row r="923" spans="1:6" x14ac:dyDescent="0.2">
      <c r="A923">
        <v>7007</v>
      </c>
      <c r="B923" t="s">
        <v>1921</v>
      </c>
      <c r="C923" t="s">
        <v>1138</v>
      </c>
      <c r="D923" t="s">
        <v>1137</v>
      </c>
      <c r="E923" t="s">
        <v>2907</v>
      </c>
      <c r="F923" t="s">
        <v>3022</v>
      </c>
    </row>
    <row r="924" spans="1:6" x14ac:dyDescent="0.2">
      <c r="A924">
        <v>11743</v>
      </c>
      <c r="B924" t="s">
        <v>1508</v>
      </c>
      <c r="C924" t="s">
        <v>1138</v>
      </c>
      <c r="D924" t="s">
        <v>1137</v>
      </c>
      <c r="E924" t="s">
        <v>2908</v>
      </c>
      <c r="F924" t="s">
        <v>3022</v>
      </c>
    </row>
    <row r="925" spans="1:6" x14ac:dyDescent="0.2">
      <c r="A925">
        <v>5001</v>
      </c>
      <c r="B925" t="s">
        <v>1922</v>
      </c>
      <c r="C925" t="s">
        <v>1138</v>
      </c>
      <c r="D925" t="s">
        <v>1137</v>
      </c>
      <c r="E925" t="s">
        <v>2909</v>
      </c>
      <c r="F925" t="s">
        <v>3022</v>
      </c>
    </row>
    <row r="926" spans="1:6" x14ac:dyDescent="0.2">
      <c r="A926">
        <v>6162</v>
      </c>
      <c r="B926" t="s">
        <v>1923</v>
      </c>
      <c r="C926" t="s">
        <v>1138</v>
      </c>
      <c r="D926" t="s">
        <v>1137</v>
      </c>
      <c r="E926" t="s">
        <v>2910</v>
      </c>
      <c r="F926" t="s">
        <v>3022</v>
      </c>
    </row>
    <row r="927" spans="1:6" x14ac:dyDescent="0.2">
      <c r="A927">
        <v>4045</v>
      </c>
      <c r="B927" t="s">
        <v>1924</v>
      </c>
      <c r="C927" t="s">
        <v>1138</v>
      </c>
      <c r="D927" t="s">
        <v>1137</v>
      </c>
      <c r="E927" t="s">
        <v>2911</v>
      </c>
      <c r="F927" t="s">
        <v>3022</v>
      </c>
    </row>
    <row r="928" spans="1:6" x14ac:dyDescent="0.2">
      <c r="A928">
        <v>11197</v>
      </c>
      <c r="B928" t="s">
        <v>1925</v>
      </c>
      <c r="C928" t="s">
        <v>1138</v>
      </c>
      <c r="D928" t="s">
        <v>1137</v>
      </c>
      <c r="E928" t="s">
        <v>2912</v>
      </c>
      <c r="F928" t="s">
        <v>3022</v>
      </c>
    </row>
    <row r="929" spans="1:6" x14ac:dyDescent="0.2">
      <c r="A929">
        <v>6736</v>
      </c>
      <c r="B929" t="s">
        <v>1926</v>
      </c>
      <c r="C929" t="s">
        <v>1161</v>
      </c>
      <c r="D929" t="s">
        <v>2008</v>
      </c>
      <c r="E929" t="s">
        <v>2913</v>
      </c>
      <c r="F929" t="s">
        <v>3022</v>
      </c>
    </row>
    <row r="930" spans="1:6" x14ac:dyDescent="0.2">
      <c r="A930">
        <v>552</v>
      </c>
      <c r="B930" t="s">
        <v>1927</v>
      </c>
      <c r="C930" t="s">
        <v>1161</v>
      </c>
      <c r="D930" t="s">
        <v>2008</v>
      </c>
      <c r="E930" t="s">
        <v>2914</v>
      </c>
      <c r="F930" t="s">
        <v>3022</v>
      </c>
    </row>
    <row r="931" spans="1:6" x14ac:dyDescent="0.2">
      <c r="A931">
        <v>7733</v>
      </c>
      <c r="B931" t="s">
        <v>1334</v>
      </c>
      <c r="C931" t="s">
        <v>1161</v>
      </c>
      <c r="D931" t="s">
        <v>2008</v>
      </c>
      <c r="E931" t="s">
        <v>2915</v>
      </c>
      <c r="F931" t="s">
        <v>3022</v>
      </c>
    </row>
    <row r="932" spans="1:6" x14ac:dyDescent="0.2">
      <c r="A932">
        <v>3424</v>
      </c>
      <c r="B932" t="s">
        <v>1928</v>
      </c>
      <c r="C932" t="s">
        <v>1161</v>
      </c>
      <c r="D932" t="s">
        <v>2008</v>
      </c>
      <c r="E932" t="s">
        <v>2916</v>
      </c>
      <c r="F932" t="s">
        <v>3022</v>
      </c>
    </row>
    <row r="933" spans="1:6" x14ac:dyDescent="0.2">
      <c r="A933">
        <v>1263</v>
      </c>
      <c r="B933" t="s">
        <v>1929</v>
      </c>
      <c r="C933" t="s">
        <v>1161</v>
      </c>
      <c r="D933" t="s">
        <v>2008</v>
      </c>
      <c r="E933" t="s">
        <v>2917</v>
      </c>
      <c r="F933" t="s">
        <v>3022</v>
      </c>
    </row>
    <row r="934" spans="1:6" x14ac:dyDescent="0.2">
      <c r="A934">
        <v>5271</v>
      </c>
      <c r="B934" t="s">
        <v>1930</v>
      </c>
      <c r="C934" t="s">
        <v>1161</v>
      </c>
      <c r="D934" t="s">
        <v>2008</v>
      </c>
      <c r="E934" t="s">
        <v>2918</v>
      </c>
      <c r="F934" t="s">
        <v>3022</v>
      </c>
    </row>
    <row r="935" spans="1:6" x14ac:dyDescent="0.2">
      <c r="A935">
        <v>7707</v>
      </c>
      <c r="B935" t="s">
        <v>1931</v>
      </c>
      <c r="C935" t="s">
        <v>1161</v>
      </c>
      <c r="D935" t="s">
        <v>2008</v>
      </c>
      <c r="E935" t="s">
        <v>2919</v>
      </c>
      <c r="F935" t="s">
        <v>3022</v>
      </c>
    </row>
    <row r="936" spans="1:6" x14ac:dyDescent="0.2">
      <c r="A936">
        <v>12055</v>
      </c>
      <c r="B936" t="s">
        <v>1932</v>
      </c>
      <c r="C936" t="s">
        <v>1161</v>
      </c>
      <c r="D936" t="s">
        <v>2008</v>
      </c>
      <c r="E936" t="s">
        <v>2920</v>
      </c>
      <c r="F936" t="s">
        <v>3022</v>
      </c>
    </row>
    <row r="937" spans="1:6" x14ac:dyDescent="0.2">
      <c r="A937">
        <v>10365</v>
      </c>
      <c r="B937" t="s">
        <v>1933</v>
      </c>
      <c r="C937" t="s">
        <v>1161</v>
      </c>
      <c r="D937" t="s">
        <v>2008</v>
      </c>
      <c r="E937" t="s">
        <v>2921</v>
      </c>
      <c r="F937" t="s">
        <v>3022</v>
      </c>
    </row>
    <row r="938" spans="1:6" x14ac:dyDescent="0.2">
      <c r="A938">
        <v>1618</v>
      </c>
      <c r="B938" t="s">
        <v>1934</v>
      </c>
      <c r="C938" t="s">
        <v>1161</v>
      </c>
      <c r="D938" t="s">
        <v>2008</v>
      </c>
      <c r="E938" t="s">
        <v>2922</v>
      </c>
      <c r="F938" t="s">
        <v>3022</v>
      </c>
    </row>
    <row r="939" spans="1:6" x14ac:dyDescent="0.2">
      <c r="A939">
        <v>11573</v>
      </c>
      <c r="B939" t="s">
        <v>1935</v>
      </c>
      <c r="C939" t="s">
        <v>1161</v>
      </c>
      <c r="D939" t="s">
        <v>2008</v>
      </c>
      <c r="E939" t="s">
        <v>2923</v>
      </c>
      <c r="F939" t="s">
        <v>3022</v>
      </c>
    </row>
    <row r="940" spans="1:6" x14ac:dyDescent="0.2">
      <c r="A940">
        <v>1331</v>
      </c>
      <c r="B940" t="s">
        <v>1180</v>
      </c>
      <c r="C940" t="s">
        <v>1161</v>
      </c>
      <c r="D940" t="s">
        <v>2008</v>
      </c>
      <c r="E940" t="s">
        <v>2924</v>
      </c>
      <c r="F940" t="s">
        <v>3022</v>
      </c>
    </row>
    <row r="941" spans="1:6" x14ac:dyDescent="0.2">
      <c r="A941">
        <v>5097</v>
      </c>
      <c r="B941" t="s">
        <v>1936</v>
      </c>
      <c r="C941" t="s">
        <v>1161</v>
      </c>
      <c r="D941" t="s">
        <v>2008</v>
      </c>
      <c r="E941" t="s">
        <v>2925</v>
      </c>
      <c r="F941" t="s">
        <v>3022</v>
      </c>
    </row>
    <row r="942" spans="1:6" x14ac:dyDescent="0.2">
      <c r="A942">
        <v>7178</v>
      </c>
      <c r="B942" t="s">
        <v>1180</v>
      </c>
      <c r="C942" t="s">
        <v>1161</v>
      </c>
      <c r="D942" t="s">
        <v>2008</v>
      </c>
      <c r="E942" t="s">
        <v>2926</v>
      </c>
      <c r="F942" t="s">
        <v>3022</v>
      </c>
    </row>
    <row r="943" spans="1:6" x14ac:dyDescent="0.2">
      <c r="A943">
        <v>8404</v>
      </c>
      <c r="B943" t="s">
        <v>1937</v>
      </c>
      <c r="C943" t="s">
        <v>1161</v>
      </c>
      <c r="D943" t="s">
        <v>2008</v>
      </c>
      <c r="E943" t="s">
        <v>2927</v>
      </c>
      <c r="F943" t="s">
        <v>3022</v>
      </c>
    </row>
    <row r="944" spans="1:6" x14ac:dyDescent="0.2">
      <c r="A944">
        <v>10518</v>
      </c>
      <c r="B944" t="s">
        <v>1938</v>
      </c>
      <c r="C944" t="s">
        <v>1161</v>
      </c>
      <c r="D944" t="s">
        <v>2008</v>
      </c>
      <c r="E944" t="s">
        <v>2928</v>
      </c>
      <c r="F944" t="s">
        <v>3022</v>
      </c>
    </row>
    <row r="945" spans="1:6" x14ac:dyDescent="0.2">
      <c r="A945">
        <v>1342</v>
      </c>
      <c r="B945" t="s">
        <v>1939</v>
      </c>
      <c r="C945" t="s">
        <v>1161</v>
      </c>
      <c r="D945" t="s">
        <v>2008</v>
      </c>
      <c r="E945" t="s">
        <v>2929</v>
      </c>
      <c r="F945" t="s">
        <v>3022</v>
      </c>
    </row>
    <row r="946" spans="1:6" x14ac:dyDescent="0.2">
      <c r="A946">
        <v>2511</v>
      </c>
      <c r="B946" t="s">
        <v>1940</v>
      </c>
      <c r="C946" t="s">
        <v>1161</v>
      </c>
      <c r="D946" t="s">
        <v>2008</v>
      </c>
      <c r="E946" t="s">
        <v>2930</v>
      </c>
      <c r="F946" t="s">
        <v>3022</v>
      </c>
    </row>
    <row r="947" spans="1:6" x14ac:dyDescent="0.2">
      <c r="A947">
        <v>248</v>
      </c>
      <c r="B947" t="s">
        <v>1941</v>
      </c>
      <c r="C947" t="s">
        <v>1161</v>
      </c>
      <c r="D947" t="s">
        <v>2008</v>
      </c>
      <c r="E947" t="s">
        <v>2931</v>
      </c>
      <c r="F947" t="s">
        <v>3022</v>
      </c>
    </row>
    <row r="948" spans="1:6" x14ac:dyDescent="0.2">
      <c r="A948">
        <v>5917</v>
      </c>
      <c r="B948" t="s">
        <v>1942</v>
      </c>
      <c r="C948" t="s">
        <v>1161</v>
      </c>
      <c r="D948" t="s">
        <v>2008</v>
      </c>
      <c r="E948" t="s">
        <v>2932</v>
      </c>
      <c r="F948" t="s">
        <v>3022</v>
      </c>
    </row>
    <row r="949" spans="1:6" x14ac:dyDescent="0.2">
      <c r="A949">
        <v>10983</v>
      </c>
      <c r="B949" t="s">
        <v>1698</v>
      </c>
      <c r="C949" t="s">
        <v>1161</v>
      </c>
      <c r="D949" t="s">
        <v>2008</v>
      </c>
      <c r="E949" t="s">
        <v>2933</v>
      </c>
      <c r="F949" t="s">
        <v>3022</v>
      </c>
    </row>
    <row r="950" spans="1:6" x14ac:dyDescent="0.2">
      <c r="A950">
        <v>11114</v>
      </c>
      <c r="B950" t="s">
        <v>1943</v>
      </c>
      <c r="C950" t="s">
        <v>1161</v>
      </c>
      <c r="D950" t="s">
        <v>2008</v>
      </c>
      <c r="E950" t="s">
        <v>2934</v>
      </c>
      <c r="F950" t="s">
        <v>3022</v>
      </c>
    </row>
    <row r="951" spans="1:6" x14ac:dyDescent="0.2">
      <c r="A951">
        <v>5902</v>
      </c>
      <c r="B951" t="s">
        <v>1857</v>
      </c>
      <c r="C951" t="s">
        <v>1161</v>
      </c>
      <c r="D951" t="s">
        <v>2008</v>
      </c>
      <c r="E951" t="s">
        <v>2935</v>
      </c>
      <c r="F951" t="s">
        <v>3022</v>
      </c>
    </row>
    <row r="952" spans="1:6" x14ac:dyDescent="0.2">
      <c r="A952">
        <v>1219</v>
      </c>
      <c r="B952" t="s">
        <v>1944</v>
      </c>
      <c r="C952" t="s">
        <v>1161</v>
      </c>
      <c r="D952" t="s">
        <v>2008</v>
      </c>
      <c r="E952" t="s">
        <v>2936</v>
      </c>
      <c r="F952" t="s">
        <v>3022</v>
      </c>
    </row>
    <row r="953" spans="1:6" x14ac:dyDescent="0.2">
      <c r="A953">
        <v>4269</v>
      </c>
      <c r="B953" t="s">
        <v>1945</v>
      </c>
      <c r="C953" t="s">
        <v>1161</v>
      </c>
      <c r="D953" t="s">
        <v>2008</v>
      </c>
      <c r="E953" t="s">
        <v>2937</v>
      </c>
      <c r="F953" t="s">
        <v>3022</v>
      </c>
    </row>
    <row r="954" spans="1:6" x14ac:dyDescent="0.2">
      <c r="A954">
        <v>6725</v>
      </c>
      <c r="B954" t="s">
        <v>1946</v>
      </c>
      <c r="C954" t="s">
        <v>1161</v>
      </c>
      <c r="D954" t="s">
        <v>2008</v>
      </c>
      <c r="E954" t="s">
        <v>2938</v>
      </c>
      <c r="F954" t="s">
        <v>3022</v>
      </c>
    </row>
    <row r="955" spans="1:6" x14ac:dyDescent="0.2">
      <c r="A955">
        <v>5054</v>
      </c>
      <c r="B955" t="s">
        <v>1947</v>
      </c>
      <c r="C955" t="s">
        <v>1161</v>
      </c>
      <c r="D955" t="s">
        <v>2008</v>
      </c>
      <c r="E955" t="s">
        <v>2939</v>
      </c>
      <c r="F955" t="s">
        <v>3022</v>
      </c>
    </row>
    <row r="956" spans="1:6" x14ac:dyDescent="0.2">
      <c r="A956">
        <v>10648</v>
      </c>
      <c r="B956" t="s">
        <v>1180</v>
      </c>
      <c r="C956" t="s">
        <v>1161</v>
      </c>
      <c r="D956" t="s">
        <v>2008</v>
      </c>
      <c r="E956" t="s">
        <v>2940</v>
      </c>
      <c r="F956" t="s">
        <v>3022</v>
      </c>
    </row>
    <row r="957" spans="1:6" x14ac:dyDescent="0.2">
      <c r="A957">
        <v>4986</v>
      </c>
      <c r="B957" t="s">
        <v>1948</v>
      </c>
      <c r="C957" t="s">
        <v>1161</v>
      </c>
      <c r="D957" t="s">
        <v>2008</v>
      </c>
      <c r="E957" t="s">
        <v>2941</v>
      </c>
      <c r="F957" t="s">
        <v>3022</v>
      </c>
    </row>
    <row r="958" spans="1:6" x14ac:dyDescent="0.2">
      <c r="A958">
        <v>6708</v>
      </c>
      <c r="B958" t="s">
        <v>1949</v>
      </c>
      <c r="C958" t="s">
        <v>1161</v>
      </c>
      <c r="D958" t="s">
        <v>2008</v>
      </c>
      <c r="E958" t="s">
        <v>2942</v>
      </c>
      <c r="F958" t="s">
        <v>3022</v>
      </c>
    </row>
    <row r="959" spans="1:6" x14ac:dyDescent="0.2">
      <c r="A959">
        <v>6872</v>
      </c>
      <c r="B959" t="s">
        <v>1950</v>
      </c>
      <c r="C959" t="s">
        <v>1161</v>
      </c>
      <c r="D959" t="s">
        <v>2008</v>
      </c>
      <c r="E959" t="s">
        <v>2943</v>
      </c>
      <c r="F959" t="s">
        <v>3022</v>
      </c>
    </row>
    <row r="960" spans="1:6" x14ac:dyDescent="0.2">
      <c r="A960">
        <v>11170</v>
      </c>
      <c r="B960" t="s">
        <v>1951</v>
      </c>
      <c r="C960" t="s">
        <v>1161</v>
      </c>
      <c r="D960" t="s">
        <v>2008</v>
      </c>
      <c r="E960" t="s">
        <v>2944</v>
      </c>
      <c r="F960" t="s">
        <v>3022</v>
      </c>
    </row>
    <row r="961" spans="1:6" x14ac:dyDescent="0.2">
      <c r="A961">
        <v>4707</v>
      </c>
      <c r="B961" t="s">
        <v>1310</v>
      </c>
      <c r="C961" t="s">
        <v>1161</v>
      </c>
      <c r="D961" t="s">
        <v>2008</v>
      </c>
      <c r="E961" t="s">
        <v>2945</v>
      </c>
      <c r="F961" t="s">
        <v>3022</v>
      </c>
    </row>
    <row r="962" spans="1:6" x14ac:dyDescent="0.2">
      <c r="A962">
        <v>3085</v>
      </c>
      <c r="B962" t="s">
        <v>1219</v>
      </c>
      <c r="C962" t="s">
        <v>1161</v>
      </c>
      <c r="D962" t="s">
        <v>2008</v>
      </c>
      <c r="E962" t="s">
        <v>2946</v>
      </c>
      <c r="F962" t="s">
        <v>3022</v>
      </c>
    </row>
    <row r="963" spans="1:6" x14ac:dyDescent="0.2">
      <c r="A963">
        <v>2319</v>
      </c>
      <c r="B963" t="s">
        <v>1952</v>
      </c>
      <c r="C963" t="s">
        <v>1161</v>
      </c>
      <c r="D963" t="s">
        <v>2008</v>
      </c>
      <c r="E963" t="s">
        <v>2947</v>
      </c>
      <c r="F963" t="s">
        <v>3022</v>
      </c>
    </row>
    <row r="964" spans="1:6" x14ac:dyDescent="0.2">
      <c r="A964">
        <v>3302</v>
      </c>
      <c r="B964" t="s">
        <v>1953</v>
      </c>
      <c r="C964" t="s">
        <v>1161</v>
      </c>
      <c r="D964" t="s">
        <v>2008</v>
      </c>
      <c r="E964" t="s">
        <v>2948</v>
      </c>
      <c r="F964" t="s">
        <v>3022</v>
      </c>
    </row>
    <row r="965" spans="1:6" x14ac:dyDescent="0.2">
      <c r="A965">
        <v>3815</v>
      </c>
      <c r="B965" t="s">
        <v>1954</v>
      </c>
      <c r="C965" t="s">
        <v>1161</v>
      </c>
      <c r="D965" t="s">
        <v>2008</v>
      </c>
      <c r="E965" t="s">
        <v>2949</v>
      </c>
      <c r="F965" t="s">
        <v>3022</v>
      </c>
    </row>
    <row r="966" spans="1:6" x14ac:dyDescent="0.2">
      <c r="A966">
        <v>10226</v>
      </c>
      <c r="B966" t="s">
        <v>1180</v>
      </c>
      <c r="C966" t="s">
        <v>1161</v>
      </c>
      <c r="D966" t="s">
        <v>2008</v>
      </c>
      <c r="E966" t="s">
        <v>2950</v>
      </c>
      <c r="F966" t="s">
        <v>3022</v>
      </c>
    </row>
    <row r="967" spans="1:6" x14ac:dyDescent="0.2">
      <c r="A967">
        <v>2456</v>
      </c>
      <c r="B967" t="s">
        <v>1955</v>
      </c>
      <c r="C967" t="s">
        <v>1161</v>
      </c>
      <c r="D967" t="s">
        <v>2008</v>
      </c>
      <c r="E967" t="s">
        <v>2951</v>
      </c>
      <c r="F967" t="s">
        <v>3022</v>
      </c>
    </row>
    <row r="968" spans="1:6" x14ac:dyDescent="0.2">
      <c r="A968">
        <v>4477</v>
      </c>
      <c r="B968" t="s">
        <v>1242</v>
      </c>
      <c r="C968" t="s">
        <v>1161</v>
      </c>
      <c r="D968" t="s">
        <v>2008</v>
      </c>
      <c r="E968" t="s">
        <v>2952</v>
      </c>
      <c r="F968" t="s">
        <v>3022</v>
      </c>
    </row>
    <row r="969" spans="1:6" x14ac:dyDescent="0.2">
      <c r="A969">
        <v>4427</v>
      </c>
      <c r="B969" t="s">
        <v>1956</v>
      </c>
      <c r="C969" t="s">
        <v>1161</v>
      </c>
      <c r="D969" t="s">
        <v>2008</v>
      </c>
      <c r="E969" t="s">
        <v>2634</v>
      </c>
      <c r="F969" t="s">
        <v>3022</v>
      </c>
    </row>
    <row r="970" spans="1:6" x14ac:dyDescent="0.2">
      <c r="A970">
        <v>3628</v>
      </c>
      <c r="B970" t="s">
        <v>1957</v>
      </c>
      <c r="C970" t="s">
        <v>1161</v>
      </c>
      <c r="D970" t="s">
        <v>2008</v>
      </c>
      <c r="E970" t="s">
        <v>2953</v>
      </c>
      <c r="F970" t="s">
        <v>3022</v>
      </c>
    </row>
    <row r="971" spans="1:6" x14ac:dyDescent="0.2">
      <c r="A971">
        <v>3029</v>
      </c>
      <c r="B971" t="s">
        <v>1284</v>
      </c>
      <c r="C971" t="s">
        <v>1161</v>
      </c>
      <c r="D971" t="s">
        <v>2008</v>
      </c>
      <c r="E971" t="s">
        <v>2954</v>
      </c>
      <c r="F971" t="s">
        <v>3022</v>
      </c>
    </row>
    <row r="972" spans="1:6" x14ac:dyDescent="0.2">
      <c r="A972">
        <v>11791</v>
      </c>
      <c r="B972" t="s">
        <v>1234</v>
      </c>
      <c r="C972" t="s">
        <v>1161</v>
      </c>
      <c r="D972" t="s">
        <v>2008</v>
      </c>
      <c r="E972" t="s">
        <v>2955</v>
      </c>
      <c r="F972" t="s">
        <v>3022</v>
      </c>
    </row>
    <row r="973" spans="1:6" x14ac:dyDescent="0.2">
      <c r="A973">
        <v>5935</v>
      </c>
      <c r="B973" t="s">
        <v>1180</v>
      </c>
      <c r="C973" t="s">
        <v>1161</v>
      </c>
      <c r="D973" t="s">
        <v>2008</v>
      </c>
      <c r="E973" t="s">
        <v>2956</v>
      </c>
      <c r="F973" t="s">
        <v>3022</v>
      </c>
    </row>
    <row r="974" spans="1:6" x14ac:dyDescent="0.2">
      <c r="A974">
        <v>12381</v>
      </c>
      <c r="B974" t="s">
        <v>1958</v>
      </c>
      <c r="C974" t="s">
        <v>1161</v>
      </c>
      <c r="D974" t="s">
        <v>2008</v>
      </c>
      <c r="E974" t="s">
        <v>2957</v>
      </c>
      <c r="F974" t="s">
        <v>3022</v>
      </c>
    </row>
    <row r="975" spans="1:6" x14ac:dyDescent="0.2">
      <c r="A975">
        <v>6227</v>
      </c>
      <c r="B975" t="s">
        <v>1959</v>
      </c>
      <c r="C975" t="s">
        <v>1161</v>
      </c>
      <c r="D975" t="s">
        <v>2008</v>
      </c>
      <c r="E975" t="s">
        <v>2958</v>
      </c>
      <c r="F975" t="s">
        <v>3022</v>
      </c>
    </row>
    <row r="976" spans="1:6" x14ac:dyDescent="0.2">
      <c r="A976">
        <v>1899</v>
      </c>
      <c r="B976" t="s">
        <v>1960</v>
      </c>
      <c r="C976" t="s">
        <v>1161</v>
      </c>
      <c r="D976" t="s">
        <v>2008</v>
      </c>
      <c r="E976" t="s">
        <v>2959</v>
      </c>
      <c r="F976" t="s">
        <v>3022</v>
      </c>
    </row>
    <row r="977" spans="1:6" x14ac:dyDescent="0.2">
      <c r="A977">
        <v>11337</v>
      </c>
      <c r="B977" t="s">
        <v>1913</v>
      </c>
      <c r="C977" t="s">
        <v>1161</v>
      </c>
      <c r="D977" t="s">
        <v>2008</v>
      </c>
      <c r="E977" t="s">
        <v>2960</v>
      </c>
      <c r="F977" t="s">
        <v>3022</v>
      </c>
    </row>
    <row r="978" spans="1:6" x14ac:dyDescent="0.2">
      <c r="A978">
        <v>5941</v>
      </c>
      <c r="B978" t="s">
        <v>1518</v>
      </c>
      <c r="C978" t="s">
        <v>1161</v>
      </c>
      <c r="D978" t="s">
        <v>2008</v>
      </c>
      <c r="E978" t="s">
        <v>2961</v>
      </c>
      <c r="F978" t="s">
        <v>3022</v>
      </c>
    </row>
    <row r="979" spans="1:6" x14ac:dyDescent="0.2">
      <c r="A979">
        <v>8556</v>
      </c>
      <c r="B979" t="s">
        <v>1961</v>
      </c>
      <c r="C979" t="s">
        <v>1161</v>
      </c>
      <c r="D979" t="s">
        <v>2008</v>
      </c>
      <c r="E979" t="s">
        <v>2962</v>
      </c>
      <c r="F979" t="s">
        <v>3022</v>
      </c>
    </row>
    <row r="980" spans="1:6" x14ac:dyDescent="0.2">
      <c r="A980">
        <v>2871</v>
      </c>
      <c r="B980" t="s">
        <v>1962</v>
      </c>
      <c r="C980" t="s">
        <v>1161</v>
      </c>
      <c r="D980" t="s">
        <v>2008</v>
      </c>
      <c r="E980" t="s">
        <v>2963</v>
      </c>
      <c r="F980" t="s">
        <v>3022</v>
      </c>
    </row>
    <row r="981" spans="1:6" x14ac:dyDescent="0.2">
      <c r="A981">
        <v>11586</v>
      </c>
      <c r="B981" t="s">
        <v>1963</v>
      </c>
      <c r="C981" t="s">
        <v>1161</v>
      </c>
      <c r="D981" t="s">
        <v>2008</v>
      </c>
      <c r="E981" t="s">
        <v>2964</v>
      </c>
      <c r="F981" t="s">
        <v>3022</v>
      </c>
    </row>
    <row r="982" spans="1:6" x14ac:dyDescent="0.2">
      <c r="A982">
        <v>4070</v>
      </c>
      <c r="B982" t="s">
        <v>1964</v>
      </c>
      <c r="C982" t="s">
        <v>1161</v>
      </c>
      <c r="D982" t="s">
        <v>2008</v>
      </c>
      <c r="E982" t="s">
        <v>2965</v>
      </c>
      <c r="F982" t="s">
        <v>3022</v>
      </c>
    </row>
    <row r="983" spans="1:6" x14ac:dyDescent="0.2">
      <c r="A983">
        <v>6376</v>
      </c>
      <c r="B983" t="s">
        <v>1965</v>
      </c>
      <c r="C983" t="s">
        <v>1161</v>
      </c>
      <c r="D983" t="s">
        <v>2008</v>
      </c>
      <c r="E983" t="s">
        <v>2966</v>
      </c>
      <c r="F983" t="s">
        <v>3022</v>
      </c>
    </row>
    <row r="984" spans="1:6" x14ac:dyDescent="0.2">
      <c r="A984">
        <v>10591</v>
      </c>
      <c r="B984" t="s">
        <v>1966</v>
      </c>
      <c r="C984" t="s">
        <v>1161</v>
      </c>
      <c r="D984" t="s">
        <v>2008</v>
      </c>
      <c r="E984" t="s">
        <v>2967</v>
      </c>
      <c r="F984" t="s">
        <v>3022</v>
      </c>
    </row>
    <row r="985" spans="1:6" x14ac:dyDescent="0.2">
      <c r="A985">
        <v>7268</v>
      </c>
      <c r="B985" t="s">
        <v>1967</v>
      </c>
      <c r="C985" t="s">
        <v>1161</v>
      </c>
      <c r="D985" t="s">
        <v>2008</v>
      </c>
      <c r="E985" t="s">
        <v>2968</v>
      </c>
      <c r="F985" t="s">
        <v>3022</v>
      </c>
    </row>
    <row r="986" spans="1:6" x14ac:dyDescent="0.2">
      <c r="A986">
        <v>3598</v>
      </c>
      <c r="B986" t="s">
        <v>1968</v>
      </c>
      <c r="C986" t="s">
        <v>1161</v>
      </c>
      <c r="D986" t="s">
        <v>2008</v>
      </c>
      <c r="E986" t="s">
        <v>2969</v>
      </c>
      <c r="F986" t="s">
        <v>3022</v>
      </c>
    </row>
    <row r="987" spans="1:6" x14ac:dyDescent="0.2">
      <c r="A987">
        <v>1958</v>
      </c>
      <c r="B987" t="s">
        <v>1593</v>
      </c>
      <c r="C987" t="s">
        <v>1161</v>
      </c>
      <c r="D987" t="s">
        <v>2008</v>
      </c>
      <c r="E987" t="s">
        <v>2970</v>
      </c>
      <c r="F987" t="s">
        <v>3022</v>
      </c>
    </row>
    <row r="988" spans="1:6" x14ac:dyDescent="0.2">
      <c r="A988">
        <v>9307</v>
      </c>
      <c r="B988" t="s">
        <v>1969</v>
      </c>
      <c r="C988" t="s">
        <v>1161</v>
      </c>
      <c r="D988" t="s">
        <v>2008</v>
      </c>
      <c r="E988" t="s">
        <v>2971</v>
      </c>
      <c r="F988" t="s">
        <v>3022</v>
      </c>
    </row>
    <row r="989" spans="1:6" x14ac:dyDescent="0.2">
      <c r="A989">
        <v>3995</v>
      </c>
      <c r="B989" t="s">
        <v>1970</v>
      </c>
      <c r="C989" t="s">
        <v>1161</v>
      </c>
      <c r="D989" t="s">
        <v>2008</v>
      </c>
      <c r="E989" t="s">
        <v>2972</v>
      </c>
      <c r="F989" t="s">
        <v>3022</v>
      </c>
    </row>
    <row r="990" spans="1:6" x14ac:dyDescent="0.2">
      <c r="A990">
        <v>3485</v>
      </c>
      <c r="B990" t="s">
        <v>1180</v>
      </c>
      <c r="C990" t="s">
        <v>1161</v>
      </c>
      <c r="D990" t="s">
        <v>2008</v>
      </c>
      <c r="E990" t="s">
        <v>2973</v>
      </c>
      <c r="F990" t="s">
        <v>3022</v>
      </c>
    </row>
    <row r="991" spans="1:6" x14ac:dyDescent="0.2">
      <c r="A991">
        <v>5732</v>
      </c>
      <c r="B991" t="s">
        <v>1971</v>
      </c>
      <c r="C991" t="s">
        <v>1161</v>
      </c>
      <c r="D991" t="s">
        <v>2008</v>
      </c>
      <c r="E991" t="s">
        <v>2974</v>
      </c>
      <c r="F991" t="s">
        <v>3022</v>
      </c>
    </row>
    <row r="992" spans="1:6" x14ac:dyDescent="0.2">
      <c r="A992">
        <v>8100</v>
      </c>
      <c r="B992" t="s">
        <v>1310</v>
      </c>
      <c r="C992" t="s">
        <v>1161</v>
      </c>
      <c r="D992" t="s">
        <v>2008</v>
      </c>
      <c r="E992" t="s">
        <v>2975</v>
      </c>
      <c r="F992" t="s">
        <v>3022</v>
      </c>
    </row>
    <row r="993" spans="1:6" x14ac:dyDescent="0.2">
      <c r="A993">
        <v>1475</v>
      </c>
      <c r="B993" t="s">
        <v>1180</v>
      </c>
      <c r="C993" t="s">
        <v>1161</v>
      </c>
      <c r="D993" t="s">
        <v>2008</v>
      </c>
      <c r="E993" t="s">
        <v>2976</v>
      </c>
      <c r="F993" t="s">
        <v>3022</v>
      </c>
    </row>
    <row r="994" spans="1:6" x14ac:dyDescent="0.2">
      <c r="A994">
        <v>7113</v>
      </c>
      <c r="B994" t="s">
        <v>1503</v>
      </c>
      <c r="C994" t="s">
        <v>1161</v>
      </c>
      <c r="D994" t="s">
        <v>2008</v>
      </c>
      <c r="E994" t="s">
        <v>2977</v>
      </c>
      <c r="F994" t="s">
        <v>3022</v>
      </c>
    </row>
    <row r="995" spans="1:6" x14ac:dyDescent="0.2">
      <c r="A995">
        <v>10667</v>
      </c>
      <c r="B995" t="s">
        <v>1972</v>
      </c>
      <c r="C995" t="s">
        <v>1161</v>
      </c>
      <c r="D995" t="s">
        <v>2008</v>
      </c>
      <c r="E995" t="s">
        <v>2978</v>
      </c>
      <c r="F995" t="s">
        <v>3022</v>
      </c>
    </row>
    <row r="996" spans="1:6" x14ac:dyDescent="0.2">
      <c r="A996">
        <v>10643</v>
      </c>
      <c r="B996" t="s">
        <v>1973</v>
      </c>
      <c r="C996" t="s">
        <v>1161</v>
      </c>
      <c r="D996" t="s">
        <v>2008</v>
      </c>
      <c r="E996" t="s">
        <v>2979</v>
      </c>
      <c r="F996" t="s">
        <v>3022</v>
      </c>
    </row>
    <row r="997" spans="1:6" x14ac:dyDescent="0.2">
      <c r="A997">
        <v>2571</v>
      </c>
      <c r="B997" t="s">
        <v>1974</v>
      </c>
      <c r="C997" t="s">
        <v>1161</v>
      </c>
      <c r="D997" t="s">
        <v>2008</v>
      </c>
      <c r="E997" t="s">
        <v>2980</v>
      </c>
      <c r="F997" t="s">
        <v>3022</v>
      </c>
    </row>
    <row r="998" spans="1:6" x14ac:dyDescent="0.2">
      <c r="A998">
        <v>8650</v>
      </c>
      <c r="B998" t="s">
        <v>1975</v>
      </c>
      <c r="C998" t="s">
        <v>1161</v>
      </c>
      <c r="D998" t="s">
        <v>2008</v>
      </c>
      <c r="E998" t="s">
        <v>2981</v>
      </c>
      <c r="F998" t="s">
        <v>3022</v>
      </c>
    </row>
    <row r="999" spans="1:6" x14ac:dyDescent="0.2">
      <c r="A999">
        <v>5674</v>
      </c>
      <c r="B999" t="s">
        <v>1976</v>
      </c>
      <c r="C999" t="s">
        <v>1161</v>
      </c>
      <c r="D999" t="s">
        <v>2008</v>
      </c>
      <c r="E999" t="s">
        <v>2982</v>
      </c>
      <c r="F999" t="s">
        <v>3022</v>
      </c>
    </row>
    <row r="1000" spans="1:6" x14ac:dyDescent="0.2">
      <c r="A1000">
        <v>210</v>
      </c>
      <c r="B1000" t="s">
        <v>1977</v>
      </c>
      <c r="C1000" t="s">
        <v>1161</v>
      </c>
      <c r="D1000" t="s">
        <v>1137</v>
      </c>
      <c r="E1000" t="s">
        <v>2694</v>
      </c>
      <c r="F1000" t="s">
        <v>3022</v>
      </c>
    </row>
    <row r="1001" spans="1:6" x14ac:dyDescent="0.2">
      <c r="A1001">
        <v>1153</v>
      </c>
      <c r="B1001" t="s">
        <v>1978</v>
      </c>
      <c r="C1001" t="s">
        <v>1138</v>
      </c>
      <c r="D1001" t="s">
        <v>2008</v>
      </c>
      <c r="E1001" t="s">
        <v>2983</v>
      </c>
      <c r="F1001" t="s">
        <v>3022</v>
      </c>
    </row>
    <row r="1002" spans="1:6" x14ac:dyDescent="0.2">
      <c r="A1002">
        <v>10499</v>
      </c>
      <c r="B1002" t="s">
        <v>1979</v>
      </c>
      <c r="C1002" t="s">
        <v>1161</v>
      </c>
      <c r="D1002" t="s">
        <v>2008</v>
      </c>
      <c r="E1002" t="s">
        <v>2984</v>
      </c>
      <c r="F1002" t="s">
        <v>3022</v>
      </c>
    </row>
    <row r="1003" spans="1:6" x14ac:dyDescent="0.2">
      <c r="A1003">
        <v>7576</v>
      </c>
      <c r="B1003" t="s">
        <v>1361</v>
      </c>
      <c r="C1003" t="s">
        <v>1136</v>
      </c>
      <c r="D1003" t="s">
        <v>1137</v>
      </c>
      <c r="E1003" t="s">
        <v>2985</v>
      </c>
      <c r="F1003" t="s">
        <v>3022</v>
      </c>
    </row>
    <row r="1004" spans="1:6" x14ac:dyDescent="0.2">
      <c r="A1004">
        <v>11187</v>
      </c>
      <c r="B1004" t="s">
        <v>1180</v>
      </c>
      <c r="C1004" t="s">
        <v>1138</v>
      </c>
      <c r="D1004" t="s">
        <v>1137</v>
      </c>
      <c r="E1004" t="s">
        <v>2986</v>
      </c>
      <c r="F1004" t="s">
        <v>3022</v>
      </c>
    </row>
    <row r="1005" spans="1:6" x14ac:dyDescent="0.2">
      <c r="A1005">
        <v>9742</v>
      </c>
      <c r="B1005" t="s">
        <v>1980</v>
      </c>
      <c r="C1005" t="s">
        <v>1136</v>
      </c>
      <c r="D1005" t="s">
        <v>2008</v>
      </c>
      <c r="E1005" t="s">
        <v>2987</v>
      </c>
      <c r="F1005" t="s">
        <v>3022</v>
      </c>
    </row>
    <row r="1006" spans="1:6" x14ac:dyDescent="0.2">
      <c r="A1006">
        <v>4316</v>
      </c>
      <c r="B1006" t="s">
        <v>1981</v>
      </c>
      <c r="C1006" t="s">
        <v>1161</v>
      </c>
      <c r="D1006" t="s">
        <v>2008</v>
      </c>
      <c r="E1006" t="s">
        <v>2988</v>
      </c>
      <c r="F1006" t="s">
        <v>3022</v>
      </c>
    </row>
    <row r="1007" spans="1:6" x14ac:dyDescent="0.2">
      <c r="A1007">
        <v>10582</v>
      </c>
      <c r="B1007" t="s">
        <v>1982</v>
      </c>
      <c r="C1007" t="s">
        <v>1138</v>
      </c>
      <c r="D1007" t="s">
        <v>1137</v>
      </c>
      <c r="E1007" t="s">
        <v>2989</v>
      </c>
      <c r="F1007" t="s">
        <v>3022</v>
      </c>
    </row>
    <row r="1008" spans="1:6" x14ac:dyDescent="0.2">
      <c r="A1008">
        <v>10893</v>
      </c>
      <c r="B1008" t="s">
        <v>1514</v>
      </c>
      <c r="C1008" t="s">
        <v>1161</v>
      </c>
      <c r="D1008" t="s">
        <v>2008</v>
      </c>
      <c r="E1008" t="s">
        <v>2990</v>
      </c>
      <c r="F1008" t="s">
        <v>3022</v>
      </c>
    </row>
    <row r="1009" spans="1:6" x14ac:dyDescent="0.2">
      <c r="A1009">
        <v>8744</v>
      </c>
      <c r="B1009" t="s">
        <v>1983</v>
      </c>
      <c r="C1009" t="s">
        <v>1138</v>
      </c>
      <c r="D1009" t="s">
        <v>2008</v>
      </c>
      <c r="E1009" t="s">
        <v>2991</v>
      </c>
      <c r="F1009" t="s">
        <v>3022</v>
      </c>
    </row>
    <row r="1010" spans="1:6" x14ac:dyDescent="0.2">
      <c r="A1010">
        <v>8807</v>
      </c>
      <c r="B1010" t="s">
        <v>1984</v>
      </c>
      <c r="C1010" t="s">
        <v>1138</v>
      </c>
      <c r="D1010" t="s">
        <v>1137</v>
      </c>
      <c r="E1010" t="s">
        <v>2992</v>
      </c>
      <c r="F1010" t="s">
        <v>3022</v>
      </c>
    </row>
    <row r="1011" spans="1:6" x14ac:dyDescent="0.2">
      <c r="A1011">
        <v>11616</v>
      </c>
      <c r="B1011" t="s">
        <v>1985</v>
      </c>
      <c r="C1011" t="s">
        <v>1136</v>
      </c>
      <c r="D1011" t="s">
        <v>2008</v>
      </c>
      <c r="E1011" t="s">
        <v>2993</v>
      </c>
      <c r="F1011" t="s">
        <v>3022</v>
      </c>
    </row>
    <row r="1012" spans="1:6" x14ac:dyDescent="0.2">
      <c r="A1012">
        <v>711</v>
      </c>
      <c r="B1012" t="s">
        <v>1986</v>
      </c>
      <c r="C1012" t="s">
        <v>1161</v>
      </c>
      <c r="D1012" t="s">
        <v>1137</v>
      </c>
      <c r="E1012" t="s">
        <v>2994</v>
      </c>
      <c r="F1012" t="s">
        <v>3022</v>
      </c>
    </row>
    <row r="1013" spans="1:6" x14ac:dyDescent="0.2">
      <c r="A1013">
        <v>6499</v>
      </c>
      <c r="B1013" t="s">
        <v>1987</v>
      </c>
      <c r="C1013" t="s">
        <v>1136</v>
      </c>
      <c r="D1013" t="s">
        <v>2008</v>
      </c>
      <c r="E1013" t="s">
        <v>2995</v>
      </c>
      <c r="F1013" t="s">
        <v>3022</v>
      </c>
    </row>
    <row r="1014" spans="1:6" x14ac:dyDescent="0.2">
      <c r="A1014">
        <v>8572</v>
      </c>
      <c r="B1014" t="s">
        <v>1310</v>
      </c>
      <c r="C1014" t="s">
        <v>1138</v>
      </c>
      <c r="D1014" t="s">
        <v>1137</v>
      </c>
      <c r="E1014" t="s">
        <v>2996</v>
      </c>
      <c r="F1014" t="s">
        <v>3022</v>
      </c>
    </row>
    <row r="1015" spans="1:6" x14ac:dyDescent="0.2">
      <c r="A1015">
        <v>7994</v>
      </c>
      <c r="B1015" t="s">
        <v>1270</v>
      </c>
      <c r="C1015" t="s">
        <v>1161</v>
      </c>
      <c r="D1015" t="s">
        <v>1137</v>
      </c>
      <c r="E1015" t="s">
        <v>2997</v>
      </c>
      <c r="F1015" t="s">
        <v>3022</v>
      </c>
    </row>
    <row r="1016" spans="1:6" x14ac:dyDescent="0.2">
      <c r="A1016">
        <v>8478</v>
      </c>
      <c r="B1016" t="s">
        <v>1988</v>
      </c>
      <c r="C1016" t="s">
        <v>1161</v>
      </c>
      <c r="D1016" t="s">
        <v>2008</v>
      </c>
      <c r="E1016" t="s">
        <v>2998</v>
      </c>
      <c r="F1016" t="s">
        <v>3022</v>
      </c>
    </row>
    <row r="1017" spans="1:6" x14ac:dyDescent="0.2">
      <c r="A1017">
        <v>5845</v>
      </c>
      <c r="B1017" t="s">
        <v>1989</v>
      </c>
      <c r="C1017" t="s">
        <v>1136</v>
      </c>
      <c r="D1017" t="s">
        <v>2008</v>
      </c>
      <c r="E1017" t="s">
        <v>2999</v>
      </c>
      <c r="F1017" t="s">
        <v>3022</v>
      </c>
    </row>
    <row r="1018" spans="1:6" x14ac:dyDescent="0.2">
      <c r="A1018">
        <v>9807</v>
      </c>
      <c r="B1018" t="s">
        <v>1990</v>
      </c>
      <c r="C1018" t="s">
        <v>1138</v>
      </c>
      <c r="D1018" t="s">
        <v>2008</v>
      </c>
      <c r="E1018" t="s">
        <v>3000</v>
      </c>
      <c r="F1018" t="s">
        <v>3022</v>
      </c>
    </row>
    <row r="1019" spans="1:6" x14ac:dyDescent="0.2">
      <c r="A1019">
        <v>11757</v>
      </c>
      <c r="B1019" t="s">
        <v>1991</v>
      </c>
      <c r="C1019" t="s">
        <v>1138</v>
      </c>
      <c r="D1019" t="s">
        <v>1137</v>
      </c>
      <c r="E1019" t="s">
        <v>3001</v>
      </c>
      <c r="F1019" t="s">
        <v>3022</v>
      </c>
    </row>
    <row r="1020" spans="1:6" x14ac:dyDescent="0.2">
      <c r="A1020">
        <v>5785</v>
      </c>
      <c r="B1020" t="s">
        <v>1980</v>
      </c>
      <c r="C1020" t="s">
        <v>1136</v>
      </c>
      <c r="D1020" t="s">
        <v>1137</v>
      </c>
      <c r="E1020" t="s">
        <v>3002</v>
      </c>
      <c r="F1020" t="s">
        <v>3022</v>
      </c>
    </row>
    <row r="1021" spans="1:6" x14ac:dyDescent="0.2">
      <c r="A1021">
        <v>9129</v>
      </c>
      <c r="B1021" t="s">
        <v>1992</v>
      </c>
      <c r="C1021" t="s">
        <v>1161</v>
      </c>
      <c r="D1021" t="s">
        <v>1137</v>
      </c>
      <c r="E1021" t="s">
        <v>3003</v>
      </c>
      <c r="F1021" t="s">
        <v>3022</v>
      </c>
    </row>
    <row r="1022" spans="1:6" x14ac:dyDescent="0.2">
      <c r="A1022">
        <v>9326</v>
      </c>
      <c r="B1022" t="s">
        <v>1993</v>
      </c>
      <c r="C1022" t="s">
        <v>1138</v>
      </c>
      <c r="D1022" t="s">
        <v>2008</v>
      </c>
      <c r="E1022" t="s">
        <v>3004</v>
      </c>
      <c r="F1022" t="s">
        <v>3022</v>
      </c>
    </row>
    <row r="1023" spans="1:6" x14ac:dyDescent="0.2">
      <c r="A1023">
        <v>2641</v>
      </c>
      <c r="B1023" t="s">
        <v>1994</v>
      </c>
      <c r="C1023" t="s">
        <v>1138</v>
      </c>
      <c r="D1023" t="s">
        <v>2008</v>
      </c>
      <c r="E1023" t="s">
        <v>3005</v>
      </c>
      <c r="F1023" t="s">
        <v>3022</v>
      </c>
    </row>
    <row r="1024" spans="1:6" x14ac:dyDescent="0.2">
      <c r="A1024">
        <v>10245</v>
      </c>
      <c r="B1024" t="s">
        <v>1278</v>
      </c>
      <c r="C1024" t="s">
        <v>1161</v>
      </c>
      <c r="D1024" t="s">
        <v>2008</v>
      </c>
      <c r="E1024" t="s">
        <v>3006</v>
      </c>
      <c r="F1024" t="s">
        <v>3022</v>
      </c>
    </row>
    <row r="1025" spans="1:6" x14ac:dyDescent="0.2">
      <c r="A1025">
        <v>1168</v>
      </c>
      <c r="B1025" t="s">
        <v>1995</v>
      </c>
      <c r="C1025" t="s">
        <v>1161</v>
      </c>
      <c r="D1025" t="s">
        <v>2008</v>
      </c>
      <c r="E1025" t="s">
        <v>3007</v>
      </c>
      <c r="F1025" t="s">
        <v>3022</v>
      </c>
    </row>
    <row r="1026" spans="1:6" x14ac:dyDescent="0.2">
      <c r="A1026">
        <v>12363</v>
      </c>
      <c r="B1026" t="s">
        <v>1996</v>
      </c>
      <c r="C1026" t="s">
        <v>1138</v>
      </c>
      <c r="D1026" t="s">
        <v>1137</v>
      </c>
      <c r="E1026" t="s">
        <v>3008</v>
      </c>
      <c r="F1026" t="s">
        <v>3022</v>
      </c>
    </row>
    <row r="1027" spans="1:6" x14ac:dyDescent="0.2">
      <c r="A1027">
        <v>7512</v>
      </c>
      <c r="B1027" t="s">
        <v>1960</v>
      </c>
      <c r="C1027" t="s">
        <v>1138</v>
      </c>
      <c r="D1027" t="s">
        <v>1137</v>
      </c>
      <c r="E1027" t="s">
        <v>2549</v>
      </c>
      <c r="F1027" t="s">
        <v>3022</v>
      </c>
    </row>
    <row r="1028" spans="1:6" x14ac:dyDescent="0.2">
      <c r="A1028">
        <v>10291</v>
      </c>
      <c r="B1028" t="s">
        <v>1997</v>
      </c>
      <c r="C1028" t="s">
        <v>1161</v>
      </c>
      <c r="D1028" t="s">
        <v>2008</v>
      </c>
      <c r="E1028" t="s">
        <v>3009</v>
      </c>
      <c r="F1028" t="s">
        <v>3022</v>
      </c>
    </row>
    <row r="1029" spans="1:6" x14ac:dyDescent="0.2">
      <c r="A1029">
        <v>11044</v>
      </c>
      <c r="B1029" t="s">
        <v>1998</v>
      </c>
      <c r="C1029" t="s">
        <v>1138</v>
      </c>
      <c r="D1029" t="s">
        <v>2008</v>
      </c>
      <c r="E1029" t="s">
        <v>3010</v>
      </c>
      <c r="F1029" t="s">
        <v>3022</v>
      </c>
    </row>
    <row r="1030" spans="1:6" x14ac:dyDescent="0.2">
      <c r="A1030">
        <v>1826</v>
      </c>
      <c r="B1030" t="s">
        <v>1999</v>
      </c>
      <c r="C1030" t="s">
        <v>1161</v>
      </c>
      <c r="D1030" t="s">
        <v>1137</v>
      </c>
      <c r="E1030" t="s">
        <v>3011</v>
      </c>
      <c r="F1030" t="s">
        <v>3022</v>
      </c>
    </row>
    <row r="1031" spans="1:6" x14ac:dyDescent="0.2">
      <c r="A1031">
        <v>1804</v>
      </c>
      <c r="B1031" t="s">
        <v>2000</v>
      </c>
      <c r="C1031" t="s">
        <v>1161</v>
      </c>
      <c r="D1031" t="s">
        <v>2008</v>
      </c>
      <c r="E1031" t="s">
        <v>3012</v>
      </c>
      <c r="F1031" t="s">
        <v>3022</v>
      </c>
    </row>
    <row r="1032" spans="1:6" x14ac:dyDescent="0.2">
      <c r="A1032">
        <v>11551</v>
      </c>
      <c r="B1032" t="s">
        <v>2001</v>
      </c>
      <c r="C1032" t="s">
        <v>1138</v>
      </c>
      <c r="D1032" t="s">
        <v>1137</v>
      </c>
      <c r="E1032" t="s">
        <v>3013</v>
      </c>
      <c r="F1032" t="s">
        <v>3022</v>
      </c>
    </row>
    <row r="1033" spans="1:6" x14ac:dyDescent="0.2">
      <c r="A1033">
        <v>11674</v>
      </c>
      <c r="B1033" t="s">
        <v>2002</v>
      </c>
      <c r="C1033" t="s">
        <v>1138</v>
      </c>
      <c r="D1033" t="s">
        <v>1137</v>
      </c>
      <c r="E1033" t="s">
        <v>3014</v>
      </c>
      <c r="F1033" t="s">
        <v>3022</v>
      </c>
    </row>
    <row r="1034" spans="1:6" x14ac:dyDescent="0.2">
      <c r="A1034">
        <v>614</v>
      </c>
      <c r="B1034" t="s">
        <v>2003</v>
      </c>
      <c r="C1034" t="s">
        <v>1161</v>
      </c>
      <c r="D1034" t="s">
        <v>1137</v>
      </c>
      <c r="E1034" t="s">
        <v>3015</v>
      </c>
      <c r="F1034" t="s">
        <v>3022</v>
      </c>
    </row>
    <row r="1035" spans="1:6" x14ac:dyDescent="0.2">
      <c r="A1035">
        <v>2353</v>
      </c>
      <c r="B1035" t="s">
        <v>1180</v>
      </c>
      <c r="C1035" t="s">
        <v>1138</v>
      </c>
      <c r="D1035" t="s">
        <v>2008</v>
      </c>
      <c r="E1035" t="s">
        <v>3016</v>
      </c>
      <c r="F1035" t="s">
        <v>3022</v>
      </c>
    </row>
    <row r="1036" spans="1:6" x14ac:dyDescent="0.2">
      <c r="A1036">
        <v>7735</v>
      </c>
      <c r="B1036" t="s">
        <v>1853</v>
      </c>
      <c r="C1036" t="s">
        <v>1138</v>
      </c>
      <c r="D1036" t="s">
        <v>1137</v>
      </c>
      <c r="E1036" t="s">
        <v>3017</v>
      </c>
      <c r="F1036" t="s">
        <v>3022</v>
      </c>
    </row>
    <row r="1037" spans="1:6" x14ac:dyDescent="0.2">
      <c r="A1037">
        <v>1445</v>
      </c>
      <c r="B1037" t="s">
        <v>2004</v>
      </c>
      <c r="C1037" t="s">
        <v>1138</v>
      </c>
      <c r="D1037" t="s">
        <v>2008</v>
      </c>
      <c r="E1037" t="s">
        <v>3018</v>
      </c>
      <c r="F1037" t="s">
        <v>3022</v>
      </c>
    </row>
    <row r="1038" spans="1:6" x14ac:dyDescent="0.2">
      <c r="A1038">
        <v>6199</v>
      </c>
      <c r="B1038" t="s">
        <v>2005</v>
      </c>
      <c r="C1038" t="s">
        <v>1138</v>
      </c>
      <c r="D1038" t="s">
        <v>2008</v>
      </c>
      <c r="E1038" t="s">
        <v>3019</v>
      </c>
      <c r="F1038" t="s">
        <v>3022</v>
      </c>
    </row>
    <row r="1039" spans="1:6" x14ac:dyDescent="0.2">
      <c r="A1039">
        <v>6817</v>
      </c>
      <c r="B1039" t="s">
        <v>1840</v>
      </c>
      <c r="C1039" t="s">
        <v>1138</v>
      </c>
      <c r="D1039" t="s">
        <v>2008</v>
      </c>
      <c r="E1039" t="s">
        <v>3020</v>
      </c>
      <c r="F1039" t="s">
        <v>3022</v>
      </c>
    </row>
  </sheetData>
  <sheetProtection algorithmName="SHA-512" hashValue="Fj0Y0/YxuQsKIMGsGdTWe/mQwYAPZpXROVLxxwRmWbM7q5z8iPpY77n5OKlthbIKUdCEfDQMBwl/OPKPJBjcfw==" saltValue="wOMXgEZSJFSq2uDPSdpl1Q==" spinCount="100000" sheet="1" objects="1" scenarios="1" formatCells="0" formatColumns="0" formatRows="0"/>
  <conditionalFormatting sqref="A1:A1039 A127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0C288-F945-3D4D-93E7-08FE26F39375}">
  <dimension ref="A1:H60"/>
  <sheetViews>
    <sheetView workbookViewId="0">
      <selection activeCell="I18" sqref="I18"/>
    </sheetView>
  </sheetViews>
  <sheetFormatPr baseColWidth="10" defaultRowHeight="16" x14ac:dyDescent="0.2"/>
  <cols>
    <col min="1" max="1" width="11.5" customWidth="1"/>
    <col min="2" max="2" width="43.5" bestFit="1" customWidth="1"/>
    <col min="3" max="3" width="17.1640625" bestFit="1" customWidth="1"/>
    <col min="4" max="4" width="20.6640625" bestFit="1" customWidth="1"/>
    <col min="5" max="5" width="12.1640625" style="7" bestFit="1" customWidth="1"/>
    <col min="6" max="6" width="16.33203125" bestFit="1" customWidth="1"/>
    <col min="8" max="8" width="12.33203125" bestFit="1" customWidth="1"/>
  </cols>
  <sheetData>
    <row r="1" spans="1:8" x14ac:dyDescent="0.2">
      <c r="A1" s="2" t="s">
        <v>16</v>
      </c>
      <c r="B1" s="2" t="s">
        <v>1042</v>
      </c>
      <c r="C1" s="2" t="s">
        <v>15</v>
      </c>
      <c r="D1" s="2" t="s">
        <v>1043</v>
      </c>
      <c r="E1" s="6" t="s">
        <v>17</v>
      </c>
      <c r="F1" s="2" t="s">
        <v>3027</v>
      </c>
    </row>
    <row r="2" spans="1:8" x14ac:dyDescent="0.2">
      <c r="A2">
        <v>191</v>
      </c>
      <c r="B2" t="s">
        <v>1044</v>
      </c>
      <c r="C2">
        <v>9</v>
      </c>
      <c r="D2" t="s">
        <v>1045</v>
      </c>
      <c r="E2" s="7">
        <v>99.989997860000003</v>
      </c>
      <c r="F2" t="b">
        <f>NOT(E2&lt;$H$3)</f>
        <v>0</v>
      </c>
      <c r="H2" t="s">
        <v>3026</v>
      </c>
    </row>
    <row r="3" spans="1:8" x14ac:dyDescent="0.2">
      <c r="A3">
        <v>627</v>
      </c>
      <c r="B3" t="s">
        <v>1046</v>
      </c>
      <c r="C3">
        <v>29</v>
      </c>
      <c r="D3" t="s">
        <v>1047</v>
      </c>
      <c r="E3" s="7">
        <v>39.990001679999999</v>
      </c>
      <c r="F3" t="b">
        <f t="shared" ref="F3:F60" si="0">NOT(E3&lt;$H$3)</f>
        <v>0</v>
      </c>
      <c r="H3">
        <f>AVERAGE(E2:E60)</f>
        <v>131.68576334033898</v>
      </c>
    </row>
    <row r="4" spans="1:8" x14ac:dyDescent="0.2">
      <c r="A4">
        <v>917</v>
      </c>
      <c r="B4" t="s">
        <v>1048</v>
      </c>
      <c r="C4">
        <v>41</v>
      </c>
      <c r="D4" t="s">
        <v>1049</v>
      </c>
      <c r="E4" s="7">
        <v>21.989999770000001</v>
      </c>
      <c r="F4" t="b">
        <f t="shared" si="0"/>
        <v>0</v>
      </c>
    </row>
    <row r="5" spans="1:8" x14ac:dyDescent="0.2">
      <c r="A5">
        <v>828</v>
      </c>
      <c r="B5" t="s">
        <v>1050</v>
      </c>
      <c r="C5">
        <v>37</v>
      </c>
      <c r="D5" t="s">
        <v>1051</v>
      </c>
      <c r="E5" s="7">
        <v>31.989999770000001</v>
      </c>
      <c r="F5" t="b">
        <f t="shared" si="0"/>
        <v>0</v>
      </c>
    </row>
    <row r="6" spans="1:8" x14ac:dyDescent="0.2">
      <c r="A6">
        <v>403</v>
      </c>
      <c r="B6" t="s">
        <v>1052</v>
      </c>
      <c r="C6">
        <v>18</v>
      </c>
      <c r="D6" t="s">
        <v>1053</v>
      </c>
      <c r="E6" s="7">
        <v>129.9900055</v>
      </c>
      <c r="F6" t="b">
        <f t="shared" si="0"/>
        <v>0</v>
      </c>
    </row>
    <row r="7" spans="1:8" x14ac:dyDescent="0.2">
      <c r="A7">
        <v>365</v>
      </c>
      <c r="B7" t="s">
        <v>1054</v>
      </c>
      <c r="C7">
        <v>17</v>
      </c>
      <c r="D7" t="s">
        <v>1055</v>
      </c>
      <c r="E7" s="7">
        <v>59.990001679999999</v>
      </c>
      <c r="F7" t="b">
        <f t="shared" si="0"/>
        <v>0</v>
      </c>
    </row>
    <row r="8" spans="1:8" x14ac:dyDescent="0.2">
      <c r="A8">
        <v>957</v>
      </c>
      <c r="B8" t="s">
        <v>1056</v>
      </c>
      <c r="C8">
        <v>43</v>
      </c>
      <c r="D8" t="s">
        <v>1057</v>
      </c>
      <c r="E8" s="7">
        <v>299.98001099999999</v>
      </c>
      <c r="F8" t="b">
        <f t="shared" si="0"/>
        <v>1</v>
      </c>
    </row>
    <row r="9" spans="1:8" x14ac:dyDescent="0.2">
      <c r="A9">
        <v>502</v>
      </c>
      <c r="B9" t="s">
        <v>1058</v>
      </c>
      <c r="C9">
        <v>24</v>
      </c>
      <c r="D9" t="s">
        <v>1059</v>
      </c>
      <c r="E9" s="7">
        <v>50</v>
      </c>
      <c r="F9" t="b">
        <f t="shared" si="0"/>
        <v>0</v>
      </c>
    </row>
    <row r="10" spans="1:8" x14ac:dyDescent="0.2">
      <c r="A10">
        <v>905</v>
      </c>
      <c r="B10" t="s">
        <v>1060</v>
      </c>
      <c r="C10">
        <v>40</v>
      </c>
      <c r="D10" t="s">
        <v>1061</v>
      </c>
      <c r="E10" s="7">
        <v>24.989999770000001</v>
      </c>
      <c r="F10" t="b">
        <f t="shared" si="0"/>
        <v>0</v>
      </c>
    </row>
    <row r="11" spans="1:8" x14ac:dyDescent="0.2">
      <c r="A11">
        <v>564</v>
      </c>
      <c r="B11" t="s">
        <v>1062</v>
      </c>
      <c r="C11">
        <v>26</v>
      </c>
      <c r="D11" t="s">
        <v>1063</v>
      </c>
      <c r="E11" s="7">
        <v>30</v>
      </c>
      <c r="F11" t="b">
        <f t="shared" si="0"/>
        <v>0</v>
      </c>
    </row>
    <row r="12" spans="1:8" x14ac:dyDescent="0.2">
      <c r="A12">
        <v>885</v>
      </c>
      <c r="B12" t="s">
        <v>1064</v>
      </c>
      <c r="C12">
        <v>40</v>
      </c>
      <c r="D12" t="s">
        <v>1061</v>
      </c>
      <c r="E12" s="7">
        <v>24.989999770000001</v>
      </c>
      <c r="F12" t="b">
        <f t="shared" si="0"/>
        <v>0</v>
      </c>
    </row>
    <row r="13" spans="1:8" x14ac:dyDescent="0.2">
      <c r="A13">
        <v>906</v>
      </c>
      <c r="B13" t="s">
        <v>1065</v>
      </c>
      <c r="C13">
        <v>40</v>
      </c>
      <c r="D13" t="s">
        <v>1061</v>
      </c>
      <c r="E13" s="7">
        <v>24.989999770000001</v>
      </c>
      <c r="F13" t="b">
        <f t="shared" si="0"/>
        <v>0</v>
      </c>
    </row>
    <row r="14" spans="1:8" x14ac:dyDescent="0.2">
      <c r="A14">
        <v>886</v>
      </c>
      <c r="B14" t="s">
        <v>1066</v>
      </c>
      <c r="C14">
        <v>40</v>
      </c>
      <c r="D14" t="s">
        <v>1061</v>
      </c>
      <c r="E14" s="7">
        <v>24.989999770000001</v>
      </c>
      <c r="F14" t="b">
        <f t="shared" si="0"/>
        <v>0</v>
      </c>
    </row>
    <row r="15" spans="1:8" x14ac:dyDescent="0.2">
      <c r="A15">
        <v>926</v>
      </c>
      <c r="B15" t="s">
        <v>1067</v>
      </c>
      <c r="C15">
        <v>41</v>
      </c>
      <c r="D15" t="s">
        <v>1049</v>
      </c>
      <c r="E15" s="7">
        <v>15.989999770000001</v>
      </c>
      <c r="F15" t="b">
        <f t="shared" si="0"/>
        <v>0</v>
      </c>
    </row>
    <row r="16" spans="1:8" x14ac:dyDescent="0.2">
      <c r="A16">
        <v>924</v>
      </c>
      <c r="B16" t="s">
        <v>1068</v>
      </c>
      <c r="C16">
        <v>41</v>
      </c>
      <c r="D16" t="s">
        <v>1049</v>
      </c>
      <c r="E16" s="7">
        <v>15.989999770000001</v>
      </c>
      <c r="F16" t="b">
        <f t="shared" si="0"/>
        <v>0</v>
      </c>
    </row>
    <row r="17" spans="1:6" x14ac:dyDescent="0.2">
      <c r="A17">
        <v>825</v>
      </c>
      <c r="B17" t="s">
        <v>1069</v>
      </c>
      <c r="C17">
        <v>37</v>
      </c>
      <c r="D17" t="s">
        <v>1051</v>
      </c>
      <c r="E17" s="7">
        <v>31.989999770000001</v>
      </c>
      <c r="F17" t="b">
        <f t="shared" si="0"/>
        <v>0</v>
      </c>
    </row>
    <row r="18" spans="1:6" x14ac:dyDescent="0.2">
      <c r="A18">
        <v>977</v>
      </c>
      <c r="B18" t="s">
        <v>1070</v>
      </c>
      <c r="C18">
        <v>44</v>
      </c>
      <c r="D18" t="s">
        <v>1071</v>
      </c>
      <c r="E18" s="7">
        <v>29.989999770000001</v>
      </c>
      <c r="F18" t="b">
        <f t="shared" si="0"/>
        <v>0</v>
      </c>
    </row>
    <row r="19" spans="1:6" x14ac:dyDescent="0.2">
      <c r="A19">
        <v>116</v>
      </c>
      <c r="B19" t="s">
        <v>1072</v>
      </c>
      <c r="C19">
        <v>6</v>
      </c>
      <c r="D19" t="s">
        <v>1073</v>
      </c>
      <c r="E19" s="7">
        <v>44.990001679999999</v>
      </c>
      <c r="F19" t="b">
        <f t="shared" si="0"/>
        <v>0</v>
      </c>
    </row>
    <row r="20" spans="1:6" x14ac:dyDescent="0.2">
      <c r="A20">
        <v>818</v>
      </c>
      <c r="B20" t="s">
        <v>1074</v>
      </c>
      <c r="C20">
        <v>37</v>
      </c>
      <c r="D20" t="s">
        <v>1051</v>
      </c>
      <c r="E20" s="7">
        <v>47.990001679999999</v>
      </c>
      <c r="F20" t="b">
        <f t="shared" si="0"/>
        <v>0</v>
      </c>
    </row>
    <row r="21" spans="1:6" x14ac:dyDescent="0.2">
      <c r="A21">
        <v>835</v>
      </c>
      <c r="B21" t="s">
        <v>1075</v>
      </c>
      <c r="C21">
        <v>37</v>
      </c>
      <c r="D21" t="s">
        <v>1051</v>
      </c>
      <c r="E21" s="7">
        <v>31.989999770000001</v>
      </c>
      <c r="F21" t="b">
        <f t="shared" si="0"/>
        <v>0</v>
      </c>
    </row>
    <row r="22" spans="1:6" x14ac:dyDescent="0.2">
      <c r="A22">
        <v>810</v>
      </c>
      <c r="B22" t="s">
        <v>1076</v>
      </c>
      <c r="C22">
        <v>36</v>
      </c>
      <c r="D22" t="s">
        <v>1077</v>
      </c>
      <c r="E22" s="7">
        <v>19.989999770000001</v>
      </c>
      <c r="F22" t="b">
        <f t="shared" si="0"/>
        <v>0</v>
      </c>
    </row>
    <row r="23" spans="1:6" x14ac:dyDescent="0.2">
      <c r="A23">
        <v>565</v>
      </c>
      <c r="B23" t="s">
        <v>1078</v>
      </c>
      <c r="C23">
        <v>26</v>
      </c>
      <c r="D23" t="s">
        <v>1063</v>
      </c>
      <c r="E23" s="7">
        <v>70</v>
      </c>
      <c r="F23" t="b">
        <f t="shared" si="0"/>
        <v>0</v>
      </c>
    </row>
    <row r="24" spans="1:6" x14ac:dyDescent="0.2">
      <c r="A24">
        <v>821</v>
      </c>
      <c r="B24" t="s">
        <v>1079</v>
      </c>
      <c r="C24">
        <v>37</v>
      </c>
      <c r="D24" t="s">
        <v>1051</v>
      </c>
      <c r="E24" s="7">
        <v>51.990001679999999</v>
      </c>
      <c r="F24" t="b">
        <f t="shared" si="0"/>
        <v>0</v>
      </c>
    </row>
    <row r="25" spans="1:6" x14ac:dyDescent="0.2">
      <c r="A25">
        <v>897</v>
      </c>
      <c r="B25" t="s">
        <v>1080</v>
      </c>
      <c r="C25">
        <v>40</v>
      </c>
      <c r="D25" t="s">
        <v>1061</v>
      </c>
      <c r="E25" s="7">
        <v>24.989999770000001</v>
      </c>
      <c r="F25" t="b">
        <f t="shared" si="0"/>
        <v>0</v>
      </c>
    </row>
    <row r="26" spans="1:6" x14ac:dyDescent="0.2">
      <c r="A26">
        <v>567</v>
      </c>
      <c r="B26" t="s">
        <v>1081</v>
      </c>
      <c r="C26">
        <v>26</v>
      </c>
      <c r="D26" t="s">
        <v>1063</v>
      </c>
      <c r="E26" s="7">
        <v>25</v>
      </c>
      <c r="F26" t="b">
        <f t="shared" si="0"/>
        <v>0</v>
      </c>
    </row>
    <row r="27" spans="1:6" x14ac:dyDescent="0.2">
      <c r="A27">
        <v>135</v>
      </c>
      <c r="B27" t="s">
        <v>1082</v>
      </c>
      <c r="C27">
        <v>7</v>
      </c>
      <c r="D27" t="s">
        <v>1083</v>
      </c>
      <c r="E27" s="7">
        <v>22</v>
      </c>
      <c r="F27" t="b">
        <f t="shared" si="0"/>
        <v>0</v>
      </c>
    </row>
    <row r="28" spans="1:6" x14ac:dyDescent="0.2">
      <c r="A28">
        <v>134</v>
      </c>
      <c r="B28" t="s">
        <v>1084</v>
      </c>
      <c r="C28">
        <v>7</v>
      </c>
      <c r="D28" t="s">
        <v>1083</v>
      </c>
      <c r="E28" s="7">
        <v>25</v>
      </c>
      <c r="F28" t="b">
        <f t="shared" si="0"/>
        <v>0</v>
      </c>
    </row>
    <row r="29" spans="1:6" x14ac:dyDescent="0.2">
      <c r="A29">
        <v>282</v>
      </c>
      <c r="B29" t="s">
        <v>1085</v>
      </c>
      <c r="C29">
        <v>13</v>
      </c>
      <c r="D29" t="s">
        <v>1051</v>
      </c>
      <c r="E29" s="7">
        <v>31.989999770000001</v>
      </c>
      <c r="F29" t="b">
        <f t="shared" si="0"/>
        <v>0</v>
      </c>
    </row>
    <row r="30" spans="1:6" x14ac:dyDescent="0.2">
      <c r="A30">
        <v>249</v>
      </c>
      <c r="B30" t="s">
        <v>1086</v>
      </c>
      <c r="C30">
        <v>12</v>
      </c>
      <c r="D30" t="s">
        <v>1087</v>
      </c>
      <c r="E30" s="7">
        <v>54.97000122</v>
      </c>
      <c r="F30" t="b">
        <f t="shared" si="0"/>
        <v>0</v>
      </c>
    </row>
    <row r="31" spans="1:6" x14ac:dyDescent="0.2">
      <c r="A31">
        <v>44</v>
      </c>
      <c r="B31" t="s">
        <v>1088</v>
      </c>
      <c r="C31">
        <v>3</v>
      </c>
      <c r="D31" t="s">
        <v>1089</v>
      </c>
      <c r="E31" s="7">
        <v>59.990001679999999</v>
      </c>
      <c r="F31" t="b">
        <f t="shared" si="0"/>
        <v>0</v>
      </c>
    </row>
    <row r="32" spans="1:6" x14ac:dyDescent="0.2">
      <c r="A32">
        <v>804</v>
      </c>
      <c r="B32" t="s">
        <v>1090</v>
      </c>
      <c r="C32">
        <v>36</v>
      </c>
      <c r="D32" t="s">
        <v>1077</v>
      </c>
      <c r="E32" s="7">
        <v>19.989999770000001</v>
      </c>
      <c r="F32" t="b">
        <f t="shared" si="0"/>
        <v>0</v>
      </c>
    </row>
    <row r="33" spans="1:6" x14ac:dyDescent="0.2">
      <c r="A33">
        <v>642</v>
      </c>
      <c r="B33" t="s">
        <v>1091</v>
      </c>
      <c r="C33">
        <v>29</v>
      </c>
      <c r="D33" t="s">
        <v>1047</v>
      </c>
      <c r="E33" s="7">
        <v>30</v>
      </c>
      <c r="F33" t="b">
        <f t="shared" si="0"/>
        <v>0</v>
      </c>
    </row>
    <row r="34" spans="1:6" x14ac:dyDescent="0.2">
      <c r="A34">
        <v>893</v>
      </c>
      <c r="B34" t="s">
        <v>1092</v>
      </c>
      <c r="C34">
        <v>40</v>
      </c>
      <c r="D34" t="s">
        <v>1061</v>
      </c>
      <c r="E34" s="7">
        <v>24.989999770000001</v>
      </c>
      <c r="F34" t="b">
        <f t="shared" si="0"/>
        <v>0</v>
      </c>
    </row>
    <row r="35" spans="1:6" x14ac:dyDescent="0.2">
      <c r="A35">
        <v>235</v>
      </c>
      <c r="B35" t="s">
        <v>1093</v>
      </c>
      <c r="C35">
        <v>11</v>
      </c>
      <c r="D35" t="s">
        <v>1094</v>
      </c>
      <c r="E35" s="7">
        <v>34.990001679999999</v>
      </c>
      <c r="F35" t="b">
        <f t="shared" si="0"/>
        <v>0</v>
      </c>
    </row>
    <row r="36" spans="1:6" x14ac:dyDescent="0.2">
      <c r="A36">
        <v>172</v>
      </c>
      <c r="B36" t="s">
        <v>1095</v>
      </c>
      <c r="C36">
        <v>9</v>
      </c>
      <c r="D36" t="s">
        <v>1045</v>
      </c>
      <c r="E36" s="7">
        <v>30</v>
      </c>
      <c r="F36" t="b">
        <f t="shared" si="0"/>
        <v>0</v>
      </c>
    </row>
    <row r="37" spans="1:6" x14ac:dyDescent="0.2">
      <c r="A37">
        <v>1352</v>
      </c>
      <c r="B37" t="s">
        <v>1096</v>
      </c>
      <c r="C37">
        <v>65</v>
      </c>
      <c r="D37" t="s">
        <v>1097</v>
      </c>
      <c r="E37" s="7">
        <v>252.88000489999999</v>
      </c>
      <c r="F37" t="b">
        <f t="shared" si="0"/>
        <v>1</v>
      </c>
    </row>
    <row r="38" spans="1:6" x14ac:dyDescent="0.2">
      <c r="A38">
        <v>1349</v>
      </c>
      <c r="B38" t="s">
        <v>1098</v>
      </c>
      <c r="C38">
        <v>62</v>
      </c>
      <c r="D38" t="s">
        <v>1099</v>
      </c>
      <c r="E38" s="7">
        <v>452.0400085</v>
      </c>
      <c r="F38" t="b">
        <f t="shared" si="0"/>
        <v>1</v>
      </c>
    </row>
    <row r="39" spans="1:6" x14ac:dyDescent="0.2">
      <c r="A39">
        <v>1351</v>
      </c>
      <c r="B39" t="s">
        <v>1100</v>
      </c>
      <c r="C39">
        <v>64</v>
      </c>
      <c r="D39" t="s">
        <v>1101</v>
      </c>
      <c r="E39" s="7">
        <v>1500</v>
      </c>
      <c r="F39" t="b">
        <f t="shared" si="0"/>
        <v>1</v>
      </c>
    </row>
    <row r="40" spans="1:6" x14ac:dyDescent="0.2">
      <c r="A40">
        <v>60</v>
      </c>
      <c r="B40" t="s">
        <v>1102</v>
      </c>
      <c r="C40">
        <v>4</v>
      </c>
      <c r="D40" t="s">
        <v>1103</v>
      </c>
      <c r="E40" s="7">
        <v>999.98999019999997</v>
      </c>
      <c r="F40" t="b">
        <f t="shared" si="0"/>
        <v>1</v>
      </c>
    </row>
    <row r="41" spans="1:6" x14ac:dyDescent="0.2">
      <c r="A41">
        <v>24</v>
      </c>
      <c r="B41" t="s">
        <v>1104</v>
      </c>
      <c r="C41">
        <v>2</v>
      </c>
      <c r="D41" t="s">
        <v>1105</v>
      </c>
      <c r="E41" s="7">
        <v>79.989997860000003</v>
      </c>
      <c r="F41" t="b">
        <f t="shared" si="0"/>
        <v>0</v>
      </c>
    </row>
    <row r="42" spans="1:6" x14ac:dyDescent="0.2">
      <c r="A42">
        <v>278</v>
      </c>
      <c r="B42" t="s">
        <v>1106</v>
      </c>
      <c r="C42">
        <v>13</v>
      </c>
      <c r="D42" t="s">
        <v>1051</v>
      </c>
      <c r="E42" s="7">
        <v>44.990001679999999</v>
      </c>
      <c r="F42" t="b">
        <f t="shared" si="0"/>
        <v>0</v>
      </c>
    </row>
    <row r="43" spans="1:6" x14ac:dyDescent="0.2">
      <c r="A43">
        <v>273</v>
      </c>
      <c r="B43" t="s">
        <v>1107</v>
      </c>
      <c r="C43">
        <v>13</v>
      </c>
      <c r="D43" t="s">
        <v>1051</v>
      </c>
      <c r="E43" s="7">
        <v>27.989999770000001</v>
      </c>
      <c r="F43" t="b">
        <f t="shared" si="0"/>
        <v>0</v>
      </c>
    </row>
    <row r="44" spans="1:6" x14ac:dyDescent="0.2">
      <c r="A44">
        <v>359</v>
      </c>
      <c r="B44" t="s">
        <v>1108</v>
      </c>
      <c r="C44">
        <v>16</v>
      </c>
      <c r="D44" t="s">
        <v>1109</v>
      </c>
      <c r="E44" s="7">
        <v>99.989997860000003</v>
      </c>
      <c r="F44" t="b">
        <f t="shared" si="0"/>
        <v>0</v>
      </c>
    </row>
    <row r="45" spans="1:6" x14ac:dyDescent="0.2">
      <c r="A45">
        <v>276</v>
      </c>
      <c r="B45" t="s">
        <v>1110</v>
      </c>
      <c r="C45">
        <v>13</v>
      </c>
      <c r="D45" t="s">
        <v>1051</v>
      </c>
      <c r="E45" s="7">
        <v>31.989999770000001</v>
      </c>
      <c r="F45" t="b">
        <f t="shared" si="0"/>
        <v>0</v>
      </c>
    </row>
    <row r="46" spans="1:6" x14ac:dyDescent="0.2">
      <c r="A46">
        <v>572</v>
      </c>
      <c r="B46" t="s">
        <v>1111</v>
      </c>
      <c r="C46">
        <v>26</v>
      </c>
      <c r="D46" t="s">
        <v>1063</v>
      </c>
      <c r="E46" s="7">
        <v>39.990001679999999</v>
      </c>
      <c r="F46" t="b">
        <f t="shared" si="0"/>
        <v>0</v>
      </c>
    </row>
    <row r="47" spans="1:6" x14ac:dyDescent="0.2">
      <c r="A47">
        <v>203</v>
      </c>
      <c r="B47" t="s">
        <v>1112</v>
      </c>
      <c r="C47">
        <v>10</v>
      </c>
      <c r="D47" t="s">
        <v>1113</v>
      </c>
      <c r="E47" s="7">
        <v>399.98999020000002</v>
      </c>
      <c r="F47" t="b">
        <f t="shared" si="0"/>
        <v>1</v>
      </c>
    </row>
    <row r="48" spans="1:6" x14ac:dyDescent="0.2">
      <c r="A48">
        <v>1353</v>
      </c>
      <c r="B48" t="s">
        <v>1114</v>
      </c>
      <c r="C48">
        <v>66</v>
      </c>
      <c r="D48" t="s">
        <v>1115</v>
      </c>
      <c r="E48" s="7">
        <v>461.48001099999999</v>
      </c>
      <c r="F48" t="b">
        <f t="shared" si="0"/>
        <v>1</v>
      </c>
    </row>
    <row r="49" spans="1:6" x14ac:dyDescent="0.2">
      <c r="A49">
        <v>364</v>
      </c>
      <c r="B49" t="s">
        <v>1116</v>
      </c>
      <c r="C49">
        <v>17</v>
      </c>
      <c r="D49" t="s">
        <v>1055</v>
      </c>
      <c r="E49" s="7">
        <v>299.98999020000002</v>
      </c>
      <c r="F49" t="b">
        <f t="shared" si="0"/>
        <v>1</v>
      </c>
    </row>
    <row r="50" spans="1:6" x14ac:dyDescent="0.2">
      <c r="A50">
        <v>1350</v>
      </c>
      <c r="B50" t="s">
        <v>1117</v>
      </c>
      <c r="C50">
        <v>63</v>
      </c>
      <c r="D50" t="s">
        <v>1118</v>
      </c>
      <c r="E50" s="7">
        <v>357.10000609999997</v>
      </c>
      <c r="F50" t="b">
        <f t="shared" si="0"/>
        <v>1</v>
      </c>
    </row>
    <row r="51" spans="1:6" x14ac:dyDescent="0.2">
      <c r="A51">
        <v>93</v>
      </c>
      <c r="B51" t="s">
        <v>1119</v>
      </c>
      <c r="C51">
        <v>5</v>
      </c>
      <c r="D51" t="s">
        <v>1120</v>
      </c>
      <c r="E51" s="7">
        <v>24.989999770000001</v>
      </c>
      <c r="F51" t="b">
        <f t="shared" si="0"/>
        <v>0</v>
      </c>
    </row>
    <row r="52" spans="1:6" x14ac:dyDescent="0.2">
      <c r="A52">
        <v>306</v>
      </c>
      <c r="B52" t="s">
        <v>1121</v>
      </c>
      <c r="C52">
        <v>38</v>
      </c>
      <c r="D52" t="s">
        <v>1122</v>
      </c>
      <c r="E52" s="7">
        <v>89.989997860000003</v>
      </c>
      <c r="F52" t="b">
        <f t="shared" si="0"/>
        <v>0</v>
      </c>
    </row>
    <row r="53" spans="1:6" x14ac:dyDescent="0.2">
      <c r="A53">
        <v>251</v>
      </c>
      <c r="B53" t="s">
        <v>1123</v>
      </c>
      <c r="C53">
        <v>12</v>
      </c>
      <c r="D53" t="s">
        <v>1087</v>
      </c>
      <c r="E53" s="7">
        <v>89.989997860000003</v>
      </c>
      <c r="F53" t="b">
        <f t="shared" si="0"/>
        <v>0</v>
      </c>
    </row>
    <row r="54" spans="1:6" x14ac:dyDescent="0.2">
      <c r="A54">
        <v>822</v>
      </c>
      <c r="B54" t="s">
        <v>1124</v>
      </c>
      <c r="C54">
        <v>37</v>
      </c>
      <c r="D54" t="s">
        <v>1051</v>
      </c>
      <c r="E54" s="7">
        <v>47.990001679999999</v>
      </c>
      <c r="F54" t="b">
        <f t="shared" si="0"/>
        <v>0</v>
      </c>
    </row>
    <row r="55" spans="1:6" x14ac:dyDescent="0.2">
      <c r="A55">
        <v>823</v>
      </c>
      <c r="B55" t="s">
        <v>1125</v>
      </c>
      <c r="C55">
        <v>37</v>
      </c>
      <c r="D55" t="s">
        <v>1051</v>
      </c>
      <c r="E55" s="7">
        <v>51.990001679999999</v>
      </c>
      <c r="F55" t="b">
        <f t="shared" si="0"/>
        <v>0</v>
      </c>
    </row>
    <row r="56" spans="1:6" x14ac:dyDescent="0.2">
      <c r="A56">
        <v>1360</v>
      </c>
      <c r="B56" t="s">
        <v>1126</v>
      </c>
      <c r="C56">
        <v>73</v>
      </c>
      <c r="D56" t="s">
        <v>1127</v>
      </c>
      <c r="E56" s="7">
        <v>327.75</v>
      </c>
      <c r="F56" t="b">
        <f t="shared" si="0"/>
        <v>1</v>
      </c>
    </row>
    <row r="57" spans="1:6" x14ac:dyDescent="0.2">
      <c r="A57">
        <v>1363</v>
      </c>
      <c r="B57" t="s">
        <v>1128</v>
      </c>
      <c r="C57">
        <v>76</v>
      </c>
      <c r="D57" t="s">
        <v>1129</v>
      </c>
      <c r="E57" s="7">
        <v>215.82000729999999</v>
      </c>
      <c r="F57" t="b">
        <f t="shared" si="0"/>
        <v>1</v>
      </c>
    </row>
    <row r="58" spans="1:6" x14ac:dyDescent="0.2">
      <c r="A58">
        <v>1357</v>
      </c>
      <c r="B58" t="s">
        <v>1130</v>
      </c>
      <c r="C58">
        <v>70</v>
      </c>
      <c r="D58" t="s">
        <v>1131</v>
      </c>
      <c r="E58" s="7">
        <v>210.8500061</v>
      </c>
      <c r="F58" t="b">
        <f t="shared" si="0"/>
        <v>1</v>
      </c>
    </row>
    <row r="59" spans="1:6" x14ac:dyDescent="0.2">
      <c r="A59">
        <v>37</v>
      </c>
      <c r="B59" t="s">
        <v>1132</v>
      </c>
      <c r="C59">
        <v>3</v>
      </c>
      <c r="D59" t="s">
        <v>1089</v>
      </c>
      <c r="E59" s="7">
        <v>34.990001679999999</v>
      </c>
      <c r="F59" t="b">
        <f t="shared" si="0"/>
        <v>0</v>
      </c>
    </row>
    <row r="60" spans="1:6" x14ac:dyDescent="0.2">
      <c r="A60">
        <v>797</v>
      </c>
      <c r="B60" t="s">
        <v>1133</v>
      </c>
      <c r="C60">
        <v>36</v>
      </c>
      <c r="D60" t="s">
        <v>1077</v>
      </c>
      <c r="E60" s="7">
        <v>17.989999770000001</v>
      </c>
      <c r="F60" t="b">
        <f t="shared" si="0"/>
        <v>0</v>
      </c>
    </row>
  </sheetData>
  <autoFilter ref="A1:F60" xr:uid="{B9D0C288-F945-3D4D-93E7-08FE26F39375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E9E6-C787-5249-B16F-59F2B44316E7}">
  <dimension ref="A1:K23"/>
  <sheetViews>
    <sheetView tabSelected="1" topLeftCell="D1" workbookViewId="0">
      <selection activeCell="I3" sqref="I3"/>
    </sheetView>
  </sheetViews>
  <sheetFormatPr baseColWidth="10" defaultRowHeight="16" x14ac:dyDescent="0.2"/>
  <cols>
    <col min="1" max="1" width="13" bestFit="1" customWidth="1"/>
    <col min="2" max="2" width="15.1640625" bestFit="1" customWidth="1"/>
    <col min="3" max="3" width="20" bestFit="1" customWidth="1"/>
    <col min="4" max="4" width="38.83203125" style="3" bestFit="1" customWidth="1"/>
    <col min="6" max="6" width="18.83203125" bestFit="1" customWidth="1"/>
    <col min="7" max="7" width="22" bestFit="1" customWidth="1"/>
    <col min="8" max="8" width="14" bestFit="1" customWidth="1"/>
    <col min="9" max="9" width="16.6640625" bestFit="1" customWidth="1"/>
    <col min="10" max="10" width="11.33203125" bestFit="1" customWidth="1"/>
    <col min="11" max="11" width="9.5" bestFit="1" customWidth="1"/>
    <col min="12" max="12" width="12.1640625" bestFit="1" customWidth="1"/>
    <col min="13" max="13" width="16" bestFit="1" customWidth="1"/>
    <col min="14" max="14" width="15.6640625" bestFit="1" customWidth="1"/>
    <col min="15" max="15" width="16.5" bestFit="1" customWidth="1"/>
    <col min="16" max="16" width="12.1640625" bestFit="1" customWidth="1"/>
    <col min="17" max="17" width="10" bestFit="1" customWidth="1"/>
    <col min="18" max="18" width="18.83203125" bestFit="1" customWidth="1"/>
    <col min="19" max="20" width="12.1640625" bestFit="1" customWidth="1"/>
    <col min="21" max="21" width="17.1640625" bestFit="1" customWidth="1"/>
    <col min="22" max="22" width="12.33203125" bestFit="1" customWidth="1"/>
    <col min="23" max="24" width="12.1640625" bestFit="1" customWidth="1"/>
    <col min="25" max="25" width="17.33203125" bestFit="1" customWidth="1"/>
    <col min="26" max="26" width="14" bestFit="1" customWidth="1"/>
    <col min="27" max="27" width="12.1640625" bestFit="1" customWidth="1"/>
    <col min="28" max="28" width="13.33203125" bestFit="1" customWidth="1"/>
    <col min="29" max="29" width="14.5" bestFit="1" customWidth="1"/>
    <col min="30" max="30" width="12.6640625" bestFit="1" customWidth="1"/>
    <col min="31" max="31" width="12.1640625" bestFit="1" customWidth="1"/>
    <col min="32" max="32" width="13.6640625" bestFit="1" customWidth="1"/>
    <col min="33" max="33" width="15.33203125" bestFit="1" customWidth="1"/>
    <col min="34" max="34" width="15.5" bestFit="1" customWidth="1"/>
    <col min="35" max="35" width="12.1640625" bestFit="1" customWidth="1"/>
    <col min="36" max="36" width="15.83203125" bestFit="1" customWidth="1"/>
    <col min="37" max="37" width="16.33203125" bestFit="1" customWidth="1"/>
    <col min="38" max="38" width="12.1640625" bestFit="1" customWidth="1"/>
  </cols>
  <sheetData>
    <row r="1" spans="1:11" x14ac:dyDescent="0.2">
      <c r="F1" s="8" t="s">
        <v>3037</v>
      </c>
      <c r="G1" s="11">
        <v>7</v>
      </c>
    </row>
    <row r="3" spans="1:11" x14ac:dyDescent="0.2">
      <c r="A3" s="8" t="s">
        <v>3032</v>
      </c>
      <c r="B3" t="s">
        <v>3034</v>
      </c>
      <c r="C3" t="s">
        <v>3035</v>
      </c>
      <c r="D3" s="3" t="s">
        <v>3036</v>
      </c>
      <c r="F3" s="8" t="s">
        <v>3032</v>
      </c>
      <c r="G3" t="s">
        <v>3038</v>
      </c>
      <c r="I3" s="8" t="s">
        <v>3032</v>
      </c>
      <c r="J3" t="s">
        <v>3042</v>
      </c>
      <c r="K3" t="s">
        <v>3043</v>
      </c>
    </row>
    <row r="4" spans="1:11" x14ac:dyDescent="0.2">
      <c r="A4" s="9" t="s">
        <v>25</v>
      </c>
      <c r="B4" s="10">
        <v>276</v>
      </c>
      <c r="C4" s="10">
        <v>805</v>
      </c>
      <c r="D4" s="3">
        <f>GETPIVOTDATA("Sum of Order Quantity",A3,"Market","Africa")/GETPIVOTDATA("Count of Order Id",A3,"Market","Africa")</f>
        <v>2.9166666666666665</v>
      </c>
      <c r="F4" s="9" t="s">
        <v>1127</v>
      </c>
      <c r="G4" s="7">
        <v>30854.229960418998</v>
      </c>
      <c r="I4" s="9" t="s">
        <v>3039</v>
      </c>
      <c r="J4" s="10">
        <v>210</v>
      </c>
      <c r="K4" s="12">
        <v>0.16548463356973994</v>
      </c>
    </row>
    <row r="5" spans="1:11" x14ac:dyDescent="0.2">
      <c r="A5" s="9" t="s">
        <v>237</v>
      </c>
      <c r="B5" s="10">
        <v>242</v>
      </c>
      <c r="C5" s="10">
        <v>608</v>
      </c>
      <c r="D5" s="3">
        <f>GETPIVOTDATA("Sum of Order Quantity",$A$3,"Market","Europe")/GETPIVOTDATA("Count of Order Id",$A$3,"Market","Europe")</f>
        <v>2.5123966942148761</v>
      </c>
      <c r="F5" s="9" t="s">
        <v>1045</v>
      </c>
      <c r="G5" s="7">
        <v>6809.2898442000005</v>
      </c>
      <c r="I5" s="9" t="s">
        <v>3040</v>
      </c>
      <c r="J5" s="10">
        <v>130</v>
      </c>
      <c r="K5" s="12">
        <v>0.1024428684003152</v>
      </c>
    </row>
    <row r="6" spans="1:11" x14ac:dyDescent="0.2">
      <c r="A6" s="9" t="s">
        <v>480</v>
      </c>
      <c r="B6" s="10">
        <v>240</v>
      </c>
      <c r="C6" s="10">
        <v>915</v>
      </c>
      <c r="D6" s="3">
        <f>GETPIVOTDATA("Sum of Order Quantity",$A$3,"Market","LATAM")/GETPIVOTDATA("Count of Order Id",$A$3,"Market","LATAM")</f>
        <v>3.8125</v>
      </c>
      <c r="F6" s="9" t="s">
        <v>1055</v>
      </c>
      <c r="G6" s="7">
        <v>6694.8901747729997</v>
      </c>
      <c r="I6" s="9" t="s">
        <v>3041</v>
      </c>
      <c r="J6" s="10">
        <v>929</v>
      </c>
      <c r="K6" s="12">
        <v>0.73207249802994478</v>
      </c>
    </row>
    <row r="7" spans="1:11" x14ac:dyDescent="0.2">
      <c r="A7" s="9" t="s">
        <v>683</v>
      </c>
      <c r="B7" s="10">
        <v>267</v>
      </c>
      <c r="C7" s="10">
        <v>459</v>
      </c>
      <c r="D7" s="3">
        <f>GETPIVOTDATA("Sum of Order Quantity",$A$3,"Market","Pacific Asia")/GETPIVOTDATA("Count of Order Id",$A$3,"Market","Pacific Asia")</f>
        <v>1.7191011235955056</v>
      </c>
      <c r="F7" s="9" t="s">
        <v>1059</v>
      </c>
      <c r="G7" s="7">
        <v>4473.5</v>
      </c>
      <c r="I7" s="9" t="s">
        <v>3033</v>
      </c>
      <c r="J7" s="10">
        <v>1269</v>
      </c>
      <c r="K7" s="12">
        <v>1</v>
      </c>
    </row>
    <row r="8" spans="1:11" x14ac:dyDescent="0.2">
      <c r="A8" s="9" t="s">
        <v>893</v>
      </c>
      <c r="B8" s="10">
        <v>244</v>
      </c>
      <c r="C8" s="10">
        <v>817</v>
      </c>
      <c r="D8" s="3">
        <f>GETPIVOTDATA("Sum of Order Quantity",$A$3,"Market","USCA")/GETPIVOTDATA("Count of Order Id",$A$3,"Market","USCA")</f>
        <v>3.348360655737705</v>
      </c>
      <c r="F8" s="9" t="s">
        <v>1047</v>
      </c>
      <c r="G8" s="7">
        <v>2244.2301044210003</v>
      </c>
    </row>
    <row r="9" spans="1:11" x14ac:dyDescent="0.2">
      <c r="A9" s="9" t="s">
        <v>3033</v>
      </c>
      <c r="B9" s="10">
        <v>1269</v>
      </c>
      <c r="C9" s="10">
        <v>3604</v>
      </c>
      <c r="D9" s="3">
        <f>GETPIVOTDATA("Sum of Order Quantity",$A$3)/GETPIVOTDATA("Count of Order Id",$A$3)</f>
        <v>2.8400315208825848</v>
      </c>
      <c r="F9" s="9" t="s">
        <v>1053</v>
      </c>
      <c r="G9" s="7">
        <v>2016.7800947340006</v>
      </c>
    </row>
    <row r="10" spans="1:11" x14ac:dyDescent="0.2">
      <c r="F10" s="9" t="s">
        <v>1097</v>
      </c>
      <c r="G10" s="7">
        <v>1385.7800265369997</v>
      </c>
    </row>
    <row r="11" spans="1:11" x14ac:dyDescent="0.2">
      <c r="F11" s="9" t="s">
        <v>1083</v>
      </c>
      <c r="G11" s="7">
        <v>782.41999918200008</v>
      </c>
    </row>
    <row r="12" spans="1:11" x14ac:dyDescent="0.2">
      <c r="F12" s="9" t="s">
        <v>1063</v>
      </c>
      <c r="G12" s="7">
        <v>622.35000802000002</v>
      </c>
    </row>
    <row r="13" spans="1:11" x14ac:dyDescent="0.2">
      <c r="F13" s="9" t="s">
        <v>1051</v>
      </c>
      <c r="G13" s="7">
        <v>569.14001561300006</v>
      </c>
    </row>
    <row r="14" spans="1:11" x14ac:dyDescent="0.2">
      <c r="F14" s="9" t="s">
        <v>1099</v>
      </c>
      <c r="G14" s="7">
        <v>447.52000851899999</v>
      </c>
    </row>
    <row r="15" spans="1:11" x14ac:dyDescent="0.2">
      <c r="F15" s="9" t="s">
        <v>1113</v>
      </c>
      <c r="G15" s="7">
        <v>351.98999020000002</v>
      </c>
    </row>
    <row r="16" spans="1:11" x14ac:dyDescent="0.2">
      <c r="F16" s="9" t="s">
        <v>1061</v>
      </c>
      <c r="G16" s="7">
        <v>304.11999701000002</v>
      </c>
    </row>
    <row r="17" spans="6:7" x14ac:dyDescent="0.2">
      <c r="F17" s="9" t="s">
        <v>1057</v>
      </c>
      <c r="G17" s="7">
        <v>254.98001099999999</v>
      </c>
    </row>
    <row r="18" spans="6:7" x14ac:dyDescent="0.2">
      <c r="F18" s="9" t="s">
        <v>1071</v>
      </c>
      <c r="G18" s="7">
        <v>244.41999816000003</v>
      </c>
    </row>
    <row r="19" spans="6:7" x14ac:dyDescent="0.2">
      <c r="F19" s="9" t="s">
        <v>1129</v>
      </c>
      <c r="G19" s="7">
        <v>205.03000734</v>
      </c>
    </row>
    <row r="20" spans="6:7" x14ac:dyDescent="0.2">
      <c r="F20" s="9" t="s">
        <v>1087</v>
      </c>
      <c r="G20" s="7">
        <v>103.89000224900001</v>
      </c>
    </row>
    <row r="21" spans="6:7" x14ac:dyDescent="0.2">
      <c r="F21" s="9" t="s">
        <v>1049</v>
      </c>
      <c r="G21" s="7">
        <v>81.629998201000006</v>
      </c>
    </row>
    <row r="22" spans="6:7" x14ac:dyDescent="0.2">
      <c r="F22" s="9" t="s">
        <v>1077</v>
      </c>
      <c r="G22" s="7">
        <v>35.979999540000001</v>
      </c>
    </row>
    <row r="23" spans="6:7" x14ac:dyDescent="0.2">
      <c r="F23" s="9" t="s">
        <v>3033</v>
      </c>
      <c r="G23" s="7">
        <v>58482.170240118001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AD1270"/>
  <sheetViews>
    <sheetView topLeftCell="S1232" workbookViewId="0">
      <selection activeCell="C2" sqref="C2"/>
    </sheetView>
  </sheetViews>
  <sheetFormatPr baseColWidth="10" defaultColWidth="11" defaultRowHeight="16" x14ac:dyDescent="0.2"/>
  <cols>
    <col min="1" max="1" width="7.83203125" bestFit="1" customWidth="1"/>
    <col min="2" max="2" width="10.33203125" style="1" bestFit="1" customWidth="1"/>
    <col min="3" max="3" width="11.5" style="4" bestFit="1" customWidth="1"/>
    <col min="4" max="4" width="26.1640625" bestFit="1" customWidth="1"/>
    <col min="5" max="5" width="26.1640625" style="1" customWidth="1"/>
    <col min="6" max="6" width="15.6640625" bestFit="1" customWidth="1"/>
    <col min="7" max="7" width="15.83203125" bestFit="1" customWidth="1"/>
    <col min="8" max="8" width="23.33203125" bestFit="1" customWidth="1"/>
    <col min="9" max="9" width="12.83203125" bestFit="1" customWidth="1"/>
    <col min="10" max="10" width="13.5" bestFit="1" customWidth="1"/>
    <col min="11" max="11" width="15.5" bestFit="1" customWidth="1"/>
    <col min="12" max="12" width="19.1640625" bestFit="1" customWidth="1"/>
    <col min="13" max="13" width="10.5" bestFit="1" customWidth="1"/>
    <col min="14" max="14" width="23" customWidth="1"/>
    <col min="15" max="15" width="34" customWidth="1"/>
    <col min="16" max="16" width="15.1640625" bestFit="1" customWidth="1"/>
    <col min="17" max="17" width="29" bestFit="1" customWidth="1"/>
    <col min="18" max="18" width="14.6640625" bestFit="1" customWidth="1"/>
    <col min="19" max="19" width="19.6640625" bestFit="1" customWidth="1"/>
    <col min="20" max="20" width="19.6640625" customWidth="1"/>
    <col min="21" max="21" width="11.83203125" bestFit="1" customWidth="1"/>
    <col min="22" max="22" width="43.5" bestFit="1" customWidth="1"/>
    <col min="23" max="23" width="14.33203125" style="7" bestFit="1" customWidth="1"/>
    <col min="24" max="24" width="14.33203125" style="7" customWidth="1"/>
    <col min="25" max="25" width="15.83203125" bestFit="1" customWidth="1"/>
    <col min="26" max="26" width="20.33203125" style="7" bestFit="1" customWidth="1"/>
    <col min="27" max="27" width="12.1640625" style="7" bestFit="1" customWidth="1"/>
    <col min="28" max="28" width="15.33203125" style="7" bestFit="1" customWidth="1"/>
    <col min="29" max="29" width="15.1640625" bestFit="1" customWidth="1"/>
    <col min="30" max="30" width="15.1640625" customWidth="1"/>
  </cols>
  <sheetData>
    <row r="1" spans="1:30" x14ac:dyDescent="0.2">
      <c r="A1" t="s">
        <v>0</v>
      </c>
      <c r="B1" s="1" t="s">
        <v>1</v>
      </c>
      <c r="C1" s="4" t="s">
        <v>3037</v>
      </c>
      <c r="D1" t="s">
        <v>2</v>
      </c>
      <c r="E1" s="1" t="s">
        <v>3025</v>
      </c>
      <c r="F1" t="s">
        <v>3</v>
      </c>
      <c r="G1" t="s">
        <v>4</v>
      </c>
      <c r="H1" t="s">
        <v>3028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3031</v>
      </c>
      <c r="U1" t="s">
        <v>16</v>
      </c>
      <c r="V1" t="s">
        <v>1042</v>
      </c>
      <c r="W1" s="7" t="s">
        <v>17</v>
      </c>
      <c r="X1" s="7" t="s">
        <v>18</v>
      </c>
      <c r="Y1" t="s">
        <v>19</v>
      </c>
      <c r="Z1" s="7" t="s">
        <v>20</v>
      </c>
      <c r="AA1" s="7" t="s">
        <v>21</v>
      </c>
      <c r="AB1" s="7" t="s">
        <v>3029</v>
      </c>
      <c r="AC1" t="s">
        <v>22</v>
      </c>
      <c r="AD1" s="7" t="s">
        <v>3030</v>
      </c>
    </row>
    <row r="2" spans="1:30" x14ac:dyDescent="0.2">
      <c r="A2">
        <v>44046</v>
      </c>
      <c r="B2" s="1">
        <v>42470</v>
      </c>
      <c r="C2" s="4">
        <f>VLOOKUP(B2, Dates!$A$1:$B$1463, 2, FALSE)</f>
        <v>1</v>
      </c>
      <c r="D2">
        <v>2</v>
      </c>
      <c r="E2" s="1">
        <f>WORKDAY(B2, D2)</f>
        <v>42472</v>
      </c>
      <c r="F2">
        <v>0</v>
      </c>
      <c r="G2" t="s">
        <v>23</v>
      </c>
      <c r="H2" t="str">
        <f>IF(AND(F2=0,G2="Same Day"), "Same Day - On Time", "Other")</f>
        <v>Other</v>
      </c>
      <c r="I2">
        <v>9</v>
      </c>
      <c r="J2">
        <v>5197</v>
      </c>
      <c r="K2">
        <v>3</v>
      </c>
      <c r="L2" t="s">
        <v>24</v>
      </c>
      <c r="M2" t="s">
        <v>25</v>
      </c>
      <c r="N2" t="s">
        <v>26</v>
      </c>
      <c r="O2" t="s">
        <v>27</v>
      </c>
      <c r="Q2" t="s">
        <v>28</v>
      </c>
      <c r="R2" t="s">
        <v>29</v>
      </c>
      <c r="S2">
        <v>9</v>
      </c>
      <c r="T2" t="str">
        <f>VLOOKUP(S2, Products!$C$1:$D$60,2,FALSE)</f>
        <v>Cardio Equipment</v>
      </c>
      <c r="U2">
        <v>191</v>
      </c>
      <c r="V2" t="str">
        <f>VLOOKUP(U2, Products!$A$1:$B$60, 2, FALSE)</f>
        <v>Nike Men's Free 5.0+ Running Shoe</v>
      </c>
      <c r="W2" s="7">
        <v>99.989997860000003</v>
      </c>
      <c r="X2" s="7">
        <v>95.114003926871064</v>
      </c>
      <c r="Y2">
        <v>3</v>
      </c>
      <c r="Z2" s="7">
        <v>36</v>
      </c>
      <c r="AA2" s="7">
        <v>299.96999357999999</v>
      </c>
      <c r="AB2" s="7">
        <f>AA2-Z2</f>
        <v>263.96999357999999</v>
      </c>
      <c r="AC2" t="s">
        <v>30</v>
      </c>
      <c r="AD2" t="str">
        <f>IF(AND(AC2="CASH",AB2&gt;200),"Cash Over 200",IF(AC2&lt;&gt;"CASH","Non Cash Payment","Cash Not Over 200"))</f>
        <v>Cash Over 200</v>
      </c>
    </row>
    <row r="3" spans="1:30" x14ac:dyDescent="0.2">
      <c r="A3">
        <v>46414</v>
      </c>
      <c r="B3" s="1">
        <v>42593</v>
      </c>
      <c r="C3" s="4">
        <f>VLOOKUP(B3, Dates!$A$1:$B$1463, 2, FALSE)</f>
        <v>5</v>
      </c>
      <c r="D3">
        <v>2</v>
      </c>
      <c r="E3" s="1">
        <f t="shared" ref="E3:E66" si="0">WORKDAY(B3, D3)</f>
        <v>42597</v>
      </c>
      <c r="F3">
        <v>1</v>
      </c>
      <c r="G3" t="s">
        <v>23</v>
      </c>
      <c r="H3" t="str">
        <f t="shared" ref="H3:H66" si="1">IF(AND(F3=0,G3="Same Day"), "Same Day - On Time", "Other")</f>
        <v>Other</v>
      </c>
      <c r="I3">
        <v>29</v>
      </c>
      <c r="J3">
        <v>1535</v>
      </c>
      <c r="K3">
        <v>5</v>
      </c>
      <c r="L3" t="s">
        <v>31</v>
      </c>
      <c r="M3" t="s">
        <v>25</v>
      </c>
      <c r="N3" t="s">
        <v>32</v>
      </c>
      <c r="O3" t="s">
        <v>32</v>
      </c>
      <c r="Q3" t="s">
        <v>33</v>
      </c>
      <c r="R3" t="s">
        <v>34</v>
      </c>
      <c r="S3">
        <v>29</v>
      </c>
      <c r="T3" t="str">
        <f>VLOOKUP(S3, Products!$C$1:$D$60,2,FALSE)</f>
        <v>Shop By Sport</v>
      </c>
      <c r="U3">
        <v>627</v>
      </c>
      <c r="V3" t="str">
        <f>VLOOKUP(U3, Products!$A$1:$B$60, 2, FALSE)</f>
        <v>Under Armour Girls' Toddler Spine Surge Runni</v>
      </c>
      <c r="W3" s="7">
        <v>39.990001679999999</v>
      </c>
      <c r="X3" s="7">
        <v>34.198098313835338</v>
      </c>
      <c r="Y3">
        <v>3</v>
      </c>
      <c r="Z3" s="7">
        <v>6</v>
      </c>
      <c r="AA3" s="7">
        <v>119.97000503999999</v>
      </c>
      <c r="AB3" s="7">
        <f t="shared" ref="AB3:AB66" si="2">AA3-Z3</f>
        <v>113.97000503999999</v>
      </c>
      <c r="AC3" t="s">
        <v>30</v>
      </c>
      <c r="AD3" t="str">
        <f t="shared" ref="AD3:AD66" si="3">IF(AND(AC3="CASH",AB3&gt;200),"Cash Over 200",IF(AC3&lt;&gt;"CASH","Non Cash Payment","Cash Not Over 200"))</f>
        <v>Cash Not Over 200</v>
      </c>
    </row>
    <row r="4" spans="1:30" x14ac:dyDescent="0.2">
      <c r="A4">
        <v>46599</v>
      </c>
      <c r="B4" s="1">
        <v>42685</v>
      </c>
      <c r="C4" s="4">
        <f>VLOOKUP(B4, Dates!$A$1:$B$1463, 2, FALSE)</f>
        <v>6</v>
      </c>
      <c r="D4">
        <v>2</v>
      </c>
      <c r="E4" s="1">
        <f t="shared" si="0"/>
        <v>42689</v>
      </c>
      <c r="F4">
        <v>1</v>
      </c>
      <c r="G4" t="s">
        <v>23</v>
      </c>
      <c r="H4" t="str">
        <f t="shared" si="1"/>
        <v>Other</v>
      </c>
      <c r="I4">
        <v>41</v>
      </c>
      <c r="J4">
        <v>6122</v>
      </c>
      <c r="K4">
        <v>6</v>
      </c>
      <c r="L4" t="s">
        <v>35</v>
      </c>
      <c r="M4" t="s">
        <v>25</v>
      </c>
      <c r="N4" t="s">
        <v>36</v>
      </c>
      <c r="O4" t="s">
        <v>36</v>
      </c>
      <c r="Q4" t="s">
        <v>37</v>
      </c>
      <c r="R4" t="s">
        <v>29</v>
      </c>
      <c r="S4">
        <v>41</v>
      </c>
      <c r="T4" t="str">
        <f>VLOOKUP(S4, Products!$C$1:$D$60,2,FALSE)</f>
        <v>Trade-In</v>
      </c>
      <c r="U4">
        <v>917</v>
      </c>
      <c r="V4" t="str">
        <f>VLOOKUP(U4, Products!$A$1:$B$60, 2, FALSE)</f>
        <v>Glove It Women's Mod Oval 3-Zip Carry All Gol</v>
      </c>
      <c r="W4" s="7">
        <v>21.989999770000001</v>
      </c>
      <c r="X4" s="7">
        <v>20.391999720066668</v>
      </c>
      <c r="Y4">
        <v>3</v>
      </c>
      <c r="Z4" s="7">
        <v>1.980000019</v>
      </c>
      <c r="AA4" s="7">
        <v>65.969999310000006</v>
      </c>
      <c r="AB4" s="7">
        <f t="shared" si="2"/>
        <v>63.989999291000004</v>
      </c>
      <c r="AC4" t="s">
        <v>30</v>
      </c>
      <c r="AD4" t="str">
        <f t="shared" si="3"/>
        <v>Cash Not Over 200</v>
      </c>
    </row>
    <row r="5" spans="1:30" x14ac:dyDescent="0.2">
      <c r="A5">
        <v>48434</v>
      </c>
      <c r="B5" s="1">
        <v>42594</v>
      </c>
      <c r="C5" s="4">
        <f>VLOOKUP(B5, Dates!$A$1:$B$1463, 2, FALSE)</f>
        <v>6</v>
      </c>
      <c r="D5">
        <v>2</v>
      </c>
      <c r="E5" s="1">
        <f t="shared" si="0"/>
        <v>42598</v>
      </c>
      <c r="F5">
        <v>1</v>
      </c>
      <c r="G5" t="s">
        <v>23</v>
      </c>
      <c r="H5" t="str">
        <f t="shared" si="1"/>
        <v>Other</v>
      </c>
      <c r="I5">
        <v>37</v>
      </c>
      <c r="J5">
        <v>9451</v>
      </c>
      <c r="K5">
        <v>6</v>
      </c>
      <c r="L5" t="s">
        <v>35</v>
      </c>
      <c r="M5" t="s">
        <v>25</v>
      </c>
      <c r="N5" t="s">
        <v>38</v>
      </c>
      <c r="O5" t="s">
        <v>39</v>
      </c>
      <c r="Q5" t="s">
        <v>40</v>
      </c>
      <c r="R5" t="s">
        <v>41</v>
      </c>
      <c r="S5">
        <v>37</v>
      </c>
      <c r="T5" t="str">
        <f>VLOOKUP(S5, Products!$C$1:$D$60,2,FALSE)</f>
        <v>Electronics</v>
      </c>
      <c r="U5">
        <v>828</v>
      </c>
      <c r="V5" t="str">
        <f>VLOOKUP(U5, Products!$A$1:$B$60, 2, FALSE)</f>
        <v>Bridgestone e6 Straight Distance NFL San Dieg</v>
      </c>
      <c r="W5" s="7">
        <v>31.989999770000001</v>
      </c>
      <c r="X5" s="7">
        <v>24.284221986666665</v>
      </c>
      <c r="Y5">
        <v>3</v>
      </c>
      <c r="Z5" s="7">
        <v>16.309999470000001</v>
      </c>
      <c r="AA5" s="7">
        <v>95.969999310000006</v>
      </c>
      <c r="AB5" s="7">
        <f t="shared" si="2"/>
        <v>79.659999840000012</v>
      </c>
      <c r="AC5" t="s">
        <v>30</v>
      </c>
      <c r="AD5" t="str">
        <f t="shared" si="3"/>
        <v>Cash Not Over 200</v>
      </c>
    </row>
    <row r="6" spans="1:30" x14ac:dyDescent="0.2">
      <c r="A6">
        <v>51050</v>
      </c>
      <c r="B6" s="1">
        <v>42750</v>
      </c>
      <c r="C6" s="4">
        <f>VLOOKUP(B6, Dates!$A$1:$B$1463, 2, FALSE)</f>
        <v>1</v>
      </c>
      <c r="D6">
        <v>2</v>
      </c>
      <c r="E6" s="1">
        <f t="shared" si="0"/>
        <v>42752</v>
      </c>
      <c r="F6">
        <v>1</v>
      </c>
      <c r="G6" t="s">
        <v>23</v>
      </c>
      <c r="H6" t="str">
        <f t="shared" si="1"/>
        <v>Other</v>
      </c>
      <c r="I6">
        <v>9</v>
      </c>
      <c r="J6">
        <v>1840</v>
      </c>
      <c r="K6">
        <v>3</v>
      </c>
      <c r="L6" t="s">
        <v>24</v>
      </c>
      <c r="M6" t="s">
        <v>25</v>
      </c>
      <c r="N6" t="s">
        <v>42</v>
      </c>
      <c r="O6" t="s">
        <v>43</v>
      </c>
      <c r="Q6" t="s">
        <v>44</v>
      </c>
      <c r="R6" t="s">
        <v>34</v>
      </c>
      <c r="S6">
        <v>9</v>
      </c>
      <c r="T6" t="str">
        <f>VLOOKUP(S6, Products!$C$1:$D$60,2,FALSE)</f>
        <v>Cardio Equipment</v>
      </c>
      <c r="U6">
        <v>191</v>
      </c>
      <c r="V6" t="str">
        <f>VLOOKUP(U6, Products!$A$1:$B$60, 2, FALSE)</f>
        <v>Nike Men's Free 5.0+ Running Shoe</v>
      </c>
      <c r="W6" s="7">
        <v>99.989997860000003</v>
      </c>
      <c r="X6" s="7">
        <v>95.114003926871064</v>
      </c>
      <c r="Y6">
        <v>1</v>
      </c>
      <c r="Z6" s="7">
        <v>13</v>
      </c>
      <c r="AA6" s="7">
        <v>99.989997860000003</v>
      </c>
      <c r="AB6" s="7">
        <f t="shared" si="2"/>
        <v>86.989997860000003</v>
      </c>
      <c r="AC6" t="s">
        <v>45</v>
      </c>
      <c r="AD6" t="str">
        <f t="shared" si="3"/>
        <v>Non Cash Payment</v>
      </c>
    </row>
    <row r="7" spans="1:30" x14ac:dyDescent="0.2">
      <c r="A7">
        <v>45680</v>
      </c>
      <c r="B7" s="1">
        <v>42671</v>
      </c>
      <c r="C7" s="4">
        <f>VLOOKUP(B7, Dates!$A$1:$B$1463, 2, FALSE)</f>
        <v>6</v>
      </c>
      <c r="D7">
        <v>2</v>
      </c>
      <c r="E7" s="1">
        <f t="shared" si="0"/>
        <v>42675</v>
      </c>
      <c r="F7">
        <v>1</v>
      </c>
      <c r="G7" t="s">
        <v>23</v>
      </c>
      <c r="H7" t="str">
        <f t="shared" si="1"/>
        <v>Other</v>
      </c>
      <c r="I7">
        <v>18</v>
      </c>
      <c r="J7">
        <v>6757</v>
      </c>
      <c r="K7">
        <v>4</v>
      </c>
      <c r="L7" t="s">
        <v>46</v>
      </c>
      <c r="M7" t="s">
        <v>25</v>
      </c>
      <c r="N7" t="s">
        <v>47</v>
      </c>
      <c r="O7" t="s">
        <v>47</v>
      </c>
      <c r="Q7" t="s">
        <v>48</v>
      </c>
      <c r="R7" t="s">
        <v>41</v>
      </c>
      <c r="S7">
        <v>18</v>
      </c>
      <c r="T7" t="str">
        <f>VLOOKUP(S7, Products!$C$1:$D$60,2,FALSE)</f>
        <v>Men's Footwear</v>
      </c>
      <c r="U7">
        <v>403</v>
      </c>
      <c r="V7" t="str">
        <f>VLOOKUP(U7, Products!$A$1:$B$60, 2, FALSE)</f>
        <v>Nike Men's CJ Elite 2 TD Football Cleat</v>
      </c>
      <c r="W7" s="7">
        <v>129.9900055</v>
      </c>
      <c r="X7" s="7">
        <v>110.80340837177086</v>
      </c>
      <c r="Y7">
        <v>1</v>
      </c>
      <c r="Z7" s="7">
        <v>2.5999999049999998</v>
      </c>
      <c r="AA7" s="7">
        <v>129.9900055</v>
      </c>
      <c r="AB7" s="7">
        <f t="shared" si="2"/>
        <v>127.39000559499999</v>
      </c>
      <c r="AC7" t="s">
        <v>45</v>
      </c>
      <c r="AD7" t="str">
        <f t="shared" si="3"/>
        <v>Non Cash Payment</v>
      </c>
    </row>
    <row r="8" spans="1:30" x14ac:dyDescent="0.2">
      <c r="A8">
        <v>42992</v>
      </c>
      <c r="B8" s="1">
        <v>42632</v>
      </c>
      <c r="C8" s="4">
        <f>VLOOKUP(B8, Dates!$A$1:$B$1463, 2, FALSE)</f>
        <v>2</v>
      </c>
      <c r="D8">
        <v>2</v>
      </c>
      <c r="E8" s="1">
        <f t="shared" si="0"/>
        <v>42634</v>
      </c>
      <c r="F8">
        <v>1</v>
      </c>
      <c r="G8" t="s">
        <v>23</v>
      </c>
      <c r="H8" t="str">
        <f t="shared" si="1"/>
        <v>Other</v>
      </c>
      <c r="I8">
        <v>18</v>
      </c>
      <c r="J8">
        <v>3972</v>
      </c>
      <c r="K8">
        <v>4</v>
      </c>
      <c r="L8" t="s">
        <v>46</v>
      </c>
      <c r="M8" t="s">
        <v>25</v>
      </c>
      <c r="N8" t="s">
        <v>49</v>
      </c>
      <c r="O8" t="s">
        <v>50</v>
      </c>
      <c r="Q8" t="s">
        <v>51</v>
      </c>
      <c r="R8" t="s">
        <v>52</v>
      </c>
      <c r="S8">
        <v>18</v>
      </c>
      <c r="T8" t="str">
        <f>VLOOKUP(S8, Products!$C$1:$D$60,2,FALSE)</f>
        <v>Men's Footwear</v>
      </c>
      <c r="U8">
        <v>403</v>
      </c>
      <c r="V8" t="str">
        <f>VLOOKUP(U8, Products!$A$1:$B$60, 2, FALSE)</f>
        <v>Nike Men's CJ Elite 2 TD Football Cleat</v>
      </c>
      <c r="W8" s="7">
        <v>129.9900055</v>
      </c>
      <c r="X8" s="7">
        <v>110.80340837177086</v>
      </c>
      <c r="Y8">
        <v>1</v>
      </c>
      <c r="Z8" s="7">
        <v>11.69999981</v>
      </c>
      <c r="AA8" s="7">
        <v>129.9900055</v>
      </c>
      <c r="AB8" s="7">
        <f t="shared" si="2"/>
        <v>118.29000569</v>
      </c>
      <c r="AC8" t="s">
        <v>45</v>
      </c>
      <c r="AD8" t="str">
        <f t="shared" si="3"/>
        <v>Non Cash Payment</v>
      </c>
    </row>
    <row r="9" spans="1:30" x14ac:dyDescent="0.2">
      <c r="A9">
        <v>41304</v>
      </c>
      <c r="B9" s="1">
        <v>42607</v>
      </c>
      <c r="C9" s="4">
        <f>VLOOKUP(B9, Dates!$A$1:$B$1463, 2, FALSE)</f>
        <v>5</v>
      </c>
      <c r="D9">
        <v>2</v>
      </c>
      <c r="E9" s="1">
        <f t="shared" si="0"/>
        <v>42611</v>
      </c>
      <c r="F9">
        <v>1</v>
      </c>
      <c r="G9" t="s">
        <v>23</v>
      </c>
      <c r="H9" t="str">
        <f t="shared" si="1"/>
        <v>Other</v>
      </c>
      <c r="I9">
        <v>18</v>
      </c>
      <c r="J9">
        <v>9316</v>
      </c>
      <c r="K9">
        <v>4</v>
      </c>
      <c r="L9" t="s">
        <v>46</v>
      </c>
      <c r="M9" t="s">
        <v>25</v>
      </c>
      <c r="N9" t="s">
        <v>53</v>
      </c>
      <c r="O9" t="s">
        <v>54</v>
      </c>
      <c r="Q9" t="s">
        <v>40</v>
      </c>
      <c r="R9" t="s">
        <v>41</v>
      </c>
      <c r="S9">
        <v>18</v>
      </c>
      <c r="T9" t="str">
        <f>VLOOKUP(S9, Products!$C$1:$D$60,2,FALSE)</f>
        <v>Men's Footwear</v>
      </c>
      <c r="U9">
        <v>403</v>
      </c>
      <c r="V9" t="str">
        <f>VLOOKUP(U9, Products!$A$1:$B$60, 2, FALSE)</f>
        <v>Nike Men's CJ Elite 2 TD Football Cleat</v>
      </c>
      <c r="W9" s="7">
        <v>129.9900055</v>
      </c>
      <c r="X9" s="7">
        <v>110.80340837177086</v>
      </c>
      <c r="Y9">
        <v>1</v>
      </c>
      <c r="Z9" s="7">
        <v>13</v>
      </c>
      <c r="AA9" s="7">
        <v>129.9900055</v>
      </c>
      <c r="AB9" s="7">
        <f t="shared" si="2"/>
        <v>116.9900055</v>
      </c>
      <c r="AC9" t="s">
        <v>45</v>
      </c>
      <c r="AD9" t="str">
        <f t="shared" si="3"/>
        <v>Non Cash Payment</v>
      </c>
    </row>
    <row r="10" spans="1:30" x14ac:dyDescent="0.2">
      <c r="A10">
        <v>45680</v>
      </c>
      <c r="B10" s="1">
        <v>42671</v>
      </c>
      <c r="C10" s="4">
        <f>VLOOKUP(B10, Dates!$A$1:$B$1463, 2, FALSE)</f>
        <v>6</v>
      </c>
      <c r="D10">
        <v>2</v>
      </c>
      <c r="E10" s="1">
        <f t="shared" si="0"/>
        <v>42675</v>
      </c>
      <c r="F10">
        <v>1</v>
      </c>
      <c r="G10" t="s">
        <v>23</v>
      </c>
      <c r="H10" t="str">
        <f t="shared" si="1"/>
        <v>Other</v>
      </c>
      <c r="I10">
        <v>17</v>
      </c>
      <c r="J10">
        <v>6757</v>
      </c>
      <c r="K10">
        <v>4</v>
      </c>
      <c r="L10" t="s">
        <v>46</v>
      </c>
      <c r="M10" t="s">
        <v>25</v>
      </c>
      <c r="N10" t="s">
        <v>47</v>
      </c>
      <c r="O10" t="s">
        <v>47</v>
      </c>
      <c r="Q10" t="s">
        <v>48</v>
      </c>
      <c r="R10" t="s">
        <v>41</v>
      </c>
      <c r="S10">
        <v>17</v>
      </c>
      <c r="T10" t="str">
        <f>VLOOKUP(S10, Products!$C$1:$D$60,2,FALSE)</f>
        <v>Cleats</v>
      </c>
      <c r="U10">
        <v>365</v>
      </c>
      <c r="V10" t="str">
        <f>VLOOKUP(U10, Products!$A$1:$B$60, 2, FALSE)</f>
        <v>Perfect Fitness Perfect Rip Deck</v>
      </c>
      <c r="W10" s="7">
        <v>59.990001679999999</v>
      </c>
      <c r="X10" s="7">
        <v>54.488929209402009</v>
      </c>
      <c r="Y10">
        <v>1</v>
      </c>
      <c r="Z10" s="7">
        <v>10.80000019</v>
      </c>
      <c r="AA10" s="7">
        <v>59.990001679999999</v>
      </c>
      <c r="AB10" s="7">
        <f t="shared" si="2"/>
        <v>49.19000149</v>
      </c>
      <c r="AC10" t="s">
        <v>45</v>
      </c>
      <c r="AD10" t="str">
        <f t="shared" si="3"/>
        <v>Non Cash Payment</v>
      </c>
    </row>
    <row r="11" spans="1:30" x14ac:dyDescent="0.2">
      <c r="A11">
        <v>44253</v>
      </c>
      <c r="B11" s="1">
        <v>42561</v>
      </c>
      <c r="C11" s="4">
        <f>VLOOKUP(B11, Dates!$A$1:$B$1463, 2, FALSE)</f>
        <v>1</v>
      </c>
      <c r="D11">
        <v>2</v>
      </c>
      <c r="E11" s="1">
        <f t="shared" si="0"/>
        <v>42563</v>
      </c>
      <c r="F11">
        <v>1</v>
      </c>
      <c r="G11" t="s">
        <v>23</v>
      </c>
      <c r="H11" t="str">
        <f t="shared" si="1"/>
        <v>Other</v>
      </c>
      <c r="I11">
        <v>18</v>
      </c>
      <c r="J11">
        <v>11213</v>
      </c>
      <c r="K11">
        <v>4</v>
      </c>
      <c r="L11" t="s">
        <v>46</v>
      </c>
      <c r="M11" t="s">
        <v>25</v>
      </c>
      <c r="N11" t="s">
        <v>55</v>
      </c>
      <c r="O11" t="s">
        <v>56</v>
      </c>
      <c r="Q11" t="s">
        <v>57</v>
      </c>
      <c r="R11" t="s">
        <v>29</v>
      </c>
      <c r="S11">
        <v>18</v>
      </c>
      <c r="T11" t="str">
        <f>VLOOKUP(S11, Products!$C$1:$D$60,2,FALSE)</f>
        <v>Men's Footwear</v>
      </c>
      <c r="U11">
        <v>403</v>
      </c>
      <c r="V11" t="str">
        <f>VLOOKUP(U11, Products!$A$1:$B$60, 2, FALSE)</f>
        <v>Nike Men's CJ Elite 2 TD Football Cleat</v>
      </c>
      <c r="W11" s="7">
        <v>129.9900055</v>
      </c>
      <c r="X11" s="7">
        <v>110.80340837177086</v>
      </c>
      <c r="Y11">
        <v>1</v>
      </c>
      <c r="Z11" s="7">
        <v>26</v>
      </c>
      <c r="AA11" s="7">
        <v>129.9900055</v>
      </c>
      <c r="AB11" s="7">
        <f t="shared" si="2"/>
        <v>103.9900055</v>
      </c>
      <c r="AC11" t="s">
        <v>45</v>
      </c>
      <c r="AD11" t="str">
        <f t="shared" si="3"/>
        <v>Non Cash Payment</v>
      </c>
    </row>
    <row r="12" spans="1:30" x14ac:dyDescent="0.2">
      <c r="A12">
        <v>46098</v>
      </c>
      <c r="B12" s="1">
        <v>42440</v>
      </c>
      <c r="C12" s="4">
        <f>VLOOKUP(B12, Dates!$A$1:$B$1463, 2, FALSE)</f>
        <v>6</v>
      </c>
      <c r="D12">
        <v>2</v>
      </c>
      <c r="E12" s="1">
        <f t="shared" si="0"/>
        <v>42444</v>
      </c>
      <c r="F12">
        <v>1</v>
      </c>
      <c r="G12" t="s">
        <v>23</v>
      </c>
      <c r="H12" t="str">
        <f t="shared" si="1"/>
        <v>Other</v>
      </c>
      <c r="I12">
        <v>43</v>
      </c>
      <c r="J12">
        <v>3474</v>
      </c>
      <c r="K12">
        <v>7</v>
      </c>
      <c r="L12" t="s">
        <v>58</v>
      </c>
      <c r="M12" t="s">
        <v>25</v>
      </c>
      <c r="N12" t="s">
        <v>59</v>
      </c>
      <c r="O12" t="s">
        <v>60</v>
      </c>
      <c r="Q12" t="s">
        <v>61</v>
      </c>
      <c r="R12" t="s">
        <v>41</v>
      </c>
      <c r="S12">
        <v>43</v>
      </c>
      <c r="T12" t="str">
        <f>VLOOKUP(S12, Products!$C$1:$D$60,2,FALSE)</f>
        <v>Camping &amp; Hiking</v>
      </c>
      <c r="U12">
        <v>957</v>
      </c>
      <c r="V12" t="str">
        <f>VLOOKUP(U12, Products!$A$1:$B$60, 2, FALSE)</f>
        <v>Diamondback Women's Serene Classic Comfort Bi</v>
      </c>
      <c r="W12" s="7">
        <v>299.98001099999999</v>
      </c>
      <c r="X12" s="7">
        <v>295.0300103351052</v>
      </c>
      <c r="Y12">
        <v>1</v>
      </c>
      <c r="Z12" s="7">
        <v>3</v>
      </c>
      <c r="AA12" s="7">
        <v>299.98001099999999</v>
      </c>
      <c r="AB12" s="7">
        <f t="shared" si="2"/>
        <v>296.98001099999999</v>
      </c>
      <c r="AC12" t="s">
        <v>45</v>
      </c>
      <c r="AD12" t="str">
        <f t="shared" si="3"/>
        <v>Non Cash Payment</v>
      </c>
    </row>
    <row r="13" spans="1:30" x14ac:dyDescent="0.2">
      <c r="A13">
        <v>41304</v>
      </c>
      <c r="B13" s="1">
        <v>42607</v>
      </c>
      <c r="C13" s="4">
        <f>VLOOKUP(B13, Dates!$A$1:$B$1463, 2, FALSE)</f>
        <v>5</v>
      </c>
      <c r="D13">
        <v>2</v>
      </c>
      <c r="E13" s="1">
        <f t="shared" si="0"/>
        <v>42611</v>
      </c>
      <c r="F13">
        <v>1</v>
      </c>
      <c r="G13" t="s">
        <v>23</v>
      </c>
      <c r="H13" t="str">
        <f t="shared" si="1"/>
        <v>Other</v>
      </c>
      <c r="I13">
        <v>43</v>
      </c>
      <c r="J13">
        <v>9316</v>
      </c>
      <c r="K13">
        <v>7</v>
      </c>
      <c r="L13" t="s">
        <v>58</v>
      </c>
      <c r="M13" t="s">
        <v>25</v>
      </c>
      <c r="N13" t="s">
        <v>53</v>
      </c>
      <c r="O13" t="s">
        <v>54</v>
      </c>
      <c r="Q13" t="s">
        <v>40</v>
      </c>
      <c r="R13" t="s">
        <v>41</v>
      </c>
      <c r="S13">
        <v>43</v>
      </c>
      <c r="T13" t="str">
        <f>VLOOKUP(S13, Products!$C$1:$D$60,2,FALSE)</f>
        <v>Camping &amp; Hiking</v>
      </c>
      <c r="U13">
        <v>957</v>
      </c>
      <c r="V13" t="str">
        <f>VLOOKUP(U13, Products!$A$1:$B$60, 2, FALSE)</f>
        <v>Diamondback Women's Serene Classic Comfort Bi</v>
      </c>
      <c r="W13" s="7">
        <v>299.98001099999999</v>
      </c>
      <c r="X13" s="7">
        <v>295.0300103351052</v>
      </c>
      <c r="Y13">
        <v>1</v>
      </c>
      <c r="Z13" s="7">
        <v>6</v>
      </c>
      <c r="AA13" s="7">
        <v>299.98001099999999</v>
      </c>
      <c r="AB13" s="7">
        <f t="shared" si="2"/>
        <v>293.98001099999999</v>
      </c>
      <c r="AC13" t="s">
        <v>45</v>
      </c>
      <c r="AD13" t="str">
        <f t="shared" si="3"/>
        <v>Non Cash Payment</v>
      </c>
    </row>
    <row r="14" spans="1:30" x14ac:dyDescent="0.2">
      <c r="A14">
        <v>42331</v>
      </c>
      <c r="B14" s="1">
        <v>42622</v>
      </c>
      <c r="C14" s="4">
        <f>VLOOKUP(B14, Dates!$A$1:$B$1463, 2, FALSE)</f>
        <v>6</v>
      </c>
      <c r="D14">
        <v>4</v>
      </c>
      <c r="E14" s="1">
        <f t="shared" si="0"/>
        <v>42628</v>
      </c>
      <c r="F14">
        <v>0</v>
      </c>
      <c r="G14" t="s">
        <v>62</v>
      </c>
      <c r="H14" t="str">
        <f t="shared" si="1"/>
        <v>Other</v>
      </c>
      <c r="I14">
        <v>17</v>
      </c>
      <c r="J14">
        <v>6246</v>
      </c>
      <c r="K14">
        <v>4</v>
      </c>
      <c r="L14" t="s">
        <v>46</v>
      </c>
      <c r="M14" t="s">
        <v>25</v>
      </c>
      <c r="N14" t="s">
        <v>63</v>
      </c>
      <c r="O14" t="s">
        <v>64</v>
      </c>
      <c r="Q14" t="s">
        <v>65</v>
      </c>
      <c r="R14" t="s">
        <v>52</v>
      </c>
      <c r="S14">
        <v>17</v>
      </c>
      <c r="T14" t="str">
        <f>VLOOKUP(S14, Products!$C$1:$D$60,2,FALSE)</f>
        <v>Cleats</v>
      </c>
      <c r="U14">
        <v>365</v>
      </c>
      <c r="V14" t="str">
        <f>VLOOKUP(U14, Products!$A$1:$B$60, 2, FALSE)</f>
        <v>Perfect Fitness Perfect Rip Deck</v>
      </c>
      <c r="W14" s="7">
        <v>59.990001679999999</v>
      </c>
      <c r="X14" s="7">
        <v>54.488929209402009</v>
      </c>
      <c r="Y14">
        <v>4</v>
      </c>
      <c r="Z14" s="7">
        <v>12</v>
      </c>
      <c r="AA14" s="7">
        <v>239.96000672</v>
      </c>
      <c r="AB14" s="7">
        <f t="shared" si="2"/>
        <v>227.96000672</v>
      </c>
      <c r="AC14" t="s">
        <v>66</v>
      </c>
      <c r="AD14" t="str">
        <f t="shared" si="3"/>
        <v>Non Cash Payment</v>
      </c>
    </row>
    <row r="15" spans="1:30" x14ac:dyDescent="0.2">
      <c r="A15">
        <v>41345</v>
      </c>
      <c r="B15" s="1">
        <v>42608</v>
      </c>
      <c r="C15" s="4">
        <f>VLOOKUP(B15, Dates!$A$1:$B$1463, 2, FALSE)</f>
        <v>6</v>
      </c>
      <c r="D15">
        <v>4</v>
      </c>
      <c r="E15" s="1">
        <f t="shared" si="0"/>
        <v>42614</v>
      </c>
      <c r="F15">
        <v>0</v>
      </c>
      <c r="G15" t="s">
        <v>62</v>
      </c>
      <c r="H15" t="str">
        <f t="shared" si="1"/>
        <v>Other</v>
      </c>
      <c r="I15">
        <v>17</v>
      </c>
      <c r="J15">
        <v>8741</v>
      </c>
      <c r="K15">
        <v>4</v>
      </c>
      <c r="L15" t="s">
        <v>46</v>
      </c>
      <c r="M15" t="s">
        <v>25</v>
      </c>
      <c r="N15" t="s">
        <v>67</v>
      </c>
      <c r="O15" t="s">
        <v>67</v>
      </c>
      <c r="Q15" t="s">
        <v>68</v>
      </c>
      <c r="R15" t="s">
        <v>41</v>
      </c>
      <c r="S15">
        <v>17</v>
      </c>
      <c r="T15" t="str">
        <f>VLOOKUP(S15, Products!$C$1:$D$60,2,FALSE)</f>
        <v>Cleats</v>
      </c>
      <c r="U15">
        <v>365</v>
      </c>
      <c r="V15" t="str">
        <f>VLOOKUP(U15, Products!$A$1:$B$60, 2, FALSE)</f>
        <v>Perfect Fitness Perfect Rip Deck</v>
      </c>
      <c r="W15" s="7">
        <v>59.990001679999999</v>
      </c>
      <c r="X15" s="7">
        <v>54.488929209402009</v>
      </c>
      <c r="Y15">
        <v>4</v>
      </c>
      <c r="Z15" s="7">
        <v>35.990001679999999</v>
      </c>
      <c r="AA15" s="7">
        <v>239.96000672</v>
      </c>
      <c r="AB15" s="7">
        <f t="shared" si="2"/>
        <v>203.97000503999999</v>
      </c>
      <c r="AC15" t="s">
        <v>66</v>
      </c>
      <c r="AD15" t="str">
        <f t="shared" si="3"/>
        <v>Non Cash Payment</v>
      </c>
    </row>
    <row r="16" spans="1:30" x14ac:dyDescent="0.2">
      <c r="A16">
        <v>51168</v>
      </c>
      <c r="B16" s="1">
        <v>42751</v>
      </c>
      <c r="C16" s="4">
        <f>VLOOKUP(B16, Dates!$A$1:$B$1463, 2, FALSE)</f>
        <v>2</v>
      </c>
      <c r="D16">
        <v>4</v>
      </c>
      <c r="E16" s="1">
        <f t="shared" si="0"/>
        <v>42755</v>
      </c>
      <c r="F16">
        <v>0</v>
      </c>
      <c r="G16" t="s">
        <v>62</v>
      </c>
      <c r="H16" t="str">
        <f t="shared" si="1"/>
        <v>Other</v>
      </c>
      <c r="I16">
        <v>24</v>
      </c>
      <c r="J16">
        <v>8050</v>
      </c>
      <c r="K16">
        <v>5</v>
      </c>
      <c r="L16" t="s">
        <v>31</v>
      </c>
      <c r="M16" t="s">
        <v>25</v>
      </c>
      <c r="N16" t="s">
        <v>69</v>
      </c>
      <c r="O16" t="s">
        <v>70</v>
      </c>
      <c r="Q16" t="s">
        <v>71</v>
      </c>
      <c r="R16" t="s">
        <v>29</v>
      </c>
      <c r="S16">
        <v>24</v>
      </c>
      <c r="T16" t="str">
        <f>VLOOKUP(S16, Products!$C$1:$D$60,2,FALSE)</f>
        <v>Women's Apparel</v>
      </c>
      <c r="U16">
        <v>502</v>
      </c>
      <c r="V16" t="str">
        <f>VLOOKUP(U16, Products!$A$1:$B$60, 2, FALSE)</f>
        <v>Nike Men's Dri-FIT Victory Golf Polo</v>
      </c>
      <c r="W16" s="7">
        <v>50</v>
      </c>
      <c r="X16" s="7">
        <v>43.678035218757444</v>
      </c>
      <c r="Y16">
        <v>4</v>
      </c>
      <c r="Z16" s="7">
        <v>0</v>
      </c>
      <c r="AA16" s="7">
        <v>200</v>
      </c>
      <c r="AB16" s="7">
        <f t="shared" si="2"/>
        <v>200</v>
      </c>
      <c r="AC16" t="s">
        <v>66</v>
      </c>
      <c r="AD16" t="str">
        <f t="shared" si="3"/>
        <v>Non Cash Payment</v>
      </c>
    </row>
    <row r="17" spans="1:30" x14ac:dyDescent="0.2">
      <c r="A17">
        <v>51168</v>
      </c>
      <c r="B17" s="1">
        <v>42751</v>
      </c>
      <c r="C17" s="4">
        <f>VLOOKUP(B17, Dates!$A$1:$B$1463, 2, FALSE)</f>
        <v>2</v>
      </c>
      <c r="D17">
        <v>4</v>
      </c>
      <c r="E17" s="1">
        <f t="shared" si="0"/>
        <v>42755</v>
      </c>
      <c r="F17">
        <v>0</v>
      </c>
      <c r="G17" t="s">
        <v>62</v>
      </c>
      <c r="H17" t="str">
        <f t="shared" si="1"/>
        <v>Other</v>
      </c>
      <c r="I17">
        <v>29</v>
      </c>
      <c r="J17">
        <v>8050</v>
      </c>
      <c r="K17">
        <v>5</v>
      </c>
      <c r="L17" t="s">
        <v>31</v>
      </c>
      <c r="M17" t="s">
        <v>25</v>
      </c>
      <c r="N17" t="s">
        <v>69</v>
      </c>
      <c r="O17" t="s">
        <v>70</v>
      </c>
      <c r="Q17" t="s">
        <v>71</v>
      </c>
      <c r="R17" t="s">
        <v>29</v>
      </c>
      <c r="S17">
        <v>29</v>
      </c>
      <c r="T17" t="str">
        <f>VLOOKUP(S17, Products!$C$1:$D$60,2,FALSE)</f>
        <v>Shop By Sport</v>
      </c>
      <c r="U17">
        <v>627</v>
      </c>
      <c r="V17" t="str">
        <f>VLOOKUP(U17, Products!$A$1:$B$60, 2, FALSE)</f>
        <v>Under Armour Girls' Toddler Spine Surge Runni</v>
      </c>
      <c r="W17" s="7">
        <v>39.990001679999999</v>
      </c>
      <c r="X17" s="7">
        <v>34.198098313835338</v>
      </c>
      <c r="Y17">
        <v>4</v>
      </c>
      <c r="Z17" s="7">
        <v>3.2000000480000002</v>
      </c>
      <c r="AA17" s="7">
        <v>159.96000672</v>
      </c>
      <c r="AB17" s="7">
        <f t="shared" si="2"/>
        <v>156.760006672</v>
      </c>
      <c r="AC17" t="s">
        <v>66</v>
      </c>
      <c r="AD17" t="str">
        <f t="shared" si="3"/>
        <v>Non Cash Payment</v>
      </c>
    </row>
    <row r="18" spans="1:30" x14ac:dyDescent="0.2">
      <c r="A18">
        <v>43599</v>
      </c>
      <c r="B18" s="1">
        <v>42641</v>
      </c>
      <c r="C18" s="4">
        <f>VLOOKUP(B18, Dates!$A$1:$B$1463, 2, FALSE)</f>
        <v>4</v>
      </c>
      <c r="D18">
        <v>4</v>
      </c>
      <c r="E18" s="1">
        <f t="shared" si="0"/>
        <v>42647</v>
      </c>
      <c r="F18">
        <v>0</v>
      </c>
      <c r="G18" t="s">
        <v>62</v>
      </c>
      <c r="H18" t="str">
        <f t="shared" si="1"/>
        <v>Other</v>
      </c>
      <c r="I18">
        <v>24</v>
      </c>
      <c r="J18">
        <v>5474</v>
      </c>
      <c r="K18">
        <v>5</v>
      </c>
      <c r="L18" t="s">
        <v>31</v>
      </c>
      <c r="M18" t="s">
        <v>25</v>
      </c>
      <c r="N18" t="s">
        <v>47</v>
      </c>
      <c r="O18" t="s">
        <v>47</v>
      </c>
      <c r="Q18" t="s">
        <v>48</v>
      </c>
      <c r="R18" t="s">
        <v>41</v>
      </c>
      <c r="S18">
        <v>24</v>
      </c>
      <c r="T18" t="str">
        <f>VLOOKUP(S18, Products!$C$1:$D$60,2,FALSE)</f>
        <v>Women's Apparel</v>
      </c>
      <c r="U18">
        <v>502</v>
      </c>
      <c r="V18" t="str">
        <f>VLOOKUP(U18, Products!$A$1:$B$60, 2, FALSE)</f>
        <v>Nike Men's Dri-FIT Victory Golf Polo</v>
      </c>
      <c r="W18" s="7">
        <v>50</v>
      </c>
      <c r="X18" s="7">
        <v>43.678035218757444</v>
      </c>
      <c r="Y18">
        <v>4</v>
      </c>
      <c r="Z18" s="7">
        <v>11</v>
      </c>
      <c r="AA18" s="7">
        <v>200</v>
      </c>
      <c r="AB18" s="7">
        <f t="shared" si="2"/>
        <v>189</v>
      </c>
      <c r="AC18" t="s">
        <v>66</v>
      </c>
      <c r="AD18" t="str">
        <f t="shared" si="3"/>
        <v>Non Cash Payment</v>
      </c>
    </row>
    <row r="19" spans="1:30" x14ac:dyDescent="0.2">
      <c r="A19">
        <v>41901</v>
      </c>
      <c r="B19" s="1">
        <v>42438</v>
      </c>
      <c r="C19" s="4">
        <f>VLOOKUP(B19, Dates!$A$1:$B$1463, 2, FALSE)</f>
        <v>4</v>
      </c>
      <c r="D19">
        <v>4</v>
      </c>
      <c r="E19" s="1">
        <f t="shared" si="0"/>
        <v>42444</v>
      </c>
      <c r="F19">
        <v>0</v>
      </c>
      <c r="G19" t="s">
        <v>62</v>
      </c>
      <c r="H19" t="str">
        <f t="shared" si="1"/>
        <v>Other</v>
      </c>
      <c r="I19">
        <v>40</v>
      </c>
      <c r="J19">
        <v>474</v>
      </c>
      <c r="K19">
        <v>6</v>
      </c>
      <c r="L19" t="s">
        <v>35</v>
      </c>
      <c r="M19" t="s">
        <v>25</v>
      </c>
      <c r="N19" t="s">
        <v>72</v>
      </c>
      <c r="O19" t="s">
        <v>73</v>
      </c>
      <c r="Q19" t="s">
        <v>57</v>
      </c>
      <c r="R19" t="s">
        <v>29</v>
      </c>
      <c r="S19">
        <v>40</v>
      </c>
      <c r="T19" t="str">
        <f>VLOOKUP(S19, Products!$C$1:$D$60,2,FALSE)</f>
        <v>Accessories</v>
      </c>
      <c r="U19">
        <v>905</v>
      </c>
      <c r="V19" t="str">
        <f>VLOOKUP(U19, Products!$A$1:$B$60, 2, FALSE)</f>
        <v>Team Golf Texas Longhorns Putter Grip</v>
      </c>
      <c r="W19" s="7">
        <v>24.989999770000001</v>
      </c>
      <c r="X19" s="7">
        <v>20.52742837007143</v>
      </c>
      <c r="Y19">
        <v>4</v>
      </c>
      <c r="Z19" s="7">
        <v>19.989999770000001</v>
      </c>
      <c r="AA19" s="7">
        <v>99.959999080000003</v>
      </c>
      <c r="AB19" s="7">
        <f t="shared" si="2"/>
        <v>79.969999310000006</v>
      </c>
      <c r="AC19" t="s">
        <v>66</v>
      </c>
      <c r="AD19" t="str">
        <f t="shared" si="3"/>
        <v>Non Cash Payment</v>
      </c>
    </row>
    <row r="20" spans="1:30" x14ac:dyDescent="0.2">
      <c r="A20">
        <v>42751</v>
      </c>
      <c r="B20" s="1">
        <v>42629</v>
      </c>
      <c r="C20" s="4">
        <f>VLOOKUP(B20, Dates!$A$1:$B$1463, 2, FALSE)</f>
        <v>6</v>
      </c>
      <c r="D20">
        <v>4</v>
      </c>
      <c r="E20" s="1">
        <f t="shared" si="0"/>
        <v>42635</v>
      </c>
      <c r="F20">
        <v>0</v>
      </c>
      <c r="G20" t="s">
        <v>62</v>
      </c>
      <c r="H20" t="str">
        <f t="shared" si="1"/>
        <v>Other</v>
      </c>
      <c r="I20">
        <v>9</v>
      </c>
      <c r="J20">
        <v>12255</v>
      </c>
      <c r="K20">
        <v>3</v>
      </c>
      <c r="L20" t="s">
        <v>24</v>
      </c>
      <c r="M20" t="s">
        <v>25</v>
      </c>
      <c r="N20" t="s">
        <v>74</v>
      </c>
      <c r="O20" t="s">
        <v>75</v>
      </c>
      <c r="Q20" t="s">
        <v>76</v>
      </c>
      <c r="R20" t="s">
        <v>52</v>
      </c>
      <c r="S20">
        <v>9</v>
      </c>
      <c r="T20" t="str">
        <f>VLOOKUP(S20, Products!$C$1:$D$60,2,FALSE)</f>
        <v>Cardio Equipment</v>
      </c>
      <c r="U20">
        <v>191</v>
      </c>
      <c r="V20" t="str">
        <f>VLOOKUP(U20, Products!$A$1:$B$60, 2, FALSE)</f>
        <v>Nike Men's Free 5.0+ Running Shoe</v>
      </c>
      <c r="W20" s="7">
        <v>99.989997860000003</v>
      </c>
      <c r="X20" s="7">
        <v>95.114003926871064</v>
      </c>
      <c r="Y20">
        <v>4</v>
      </c>
      <c r="Z20" s="7">
        <v>36</v>
      </c>
      <c r="AA20" s="7">
        <v>399.95999144000001</v>
      </c>
      <c r="AB20" s="7">
        <f t="shared" si="2"/>
        <v>363.95999144000001</v>
      </c>
      <c r="AC20" t="s">
        <v>66</v>
      </c>
      <c r="AD20" t="str">
        <f t="shared" si="3"/>
        <v>Non Cash Payment</v>
      </c>
    </row>
    <row r="21" spans="1:30" x14ac:dyDescent="0.2">
      <c r="A21">
        <v>45088</v>
      </c>
      <c r="B21" s="1">
        <v>42663</v>
      </c>
      <c r="C21" s="4">
        <f>VLOOKUP(B21, Dates!$A$1:$B$1463, 2, FALSE)</f>
        <v>5</v>
      </c>
      <c r="D21">
        <v>4</v>
      </c>
      <c r="E21" s="1">
        <f t="shared" si="0"/>
        <v>42669</v>
      </c>
      <c r="F21">
        <v>0</v>
      </c>
      <c r="G21" t="s">
        <v>62</v>
      </c>
      <c r="H21" t="str">
        <f t="shared" si="1"/>
        <v>Other</v>
      </c>
      <c r="I21">
        <v>17</v>
      </c>
      <c r="J21">
        <v>10288</v>
      </c>
      <c r="K21">
        <v>4</v>
      </c>
      <c r="L21" t="s">
        <v>46</v>
      </c>
      <c r="M21" t="s">
        <v>25</v>
      </c>
      <c r="N21" t="s">
        <v>77</v>
      </c>
      <c r="O21" t="s">
        <v>78</v>
      </c>
      <c r="Q21" t="s">
        <v>40</v>
      </c>
      <c r="R21" t="s">
        <v>41</v>
      </c>
      <c r="S21">
        <v>17</v>
      </c>
      <c r="T21" t="str">
        <f>VLOOKUP(S21, Products!$C$1:$D$60,2,FALSE)</f>
        <v>Cleats</v>
      </c>
      <c r="U21">
        <v>365</v>
      </c>
      <c r="V21" t="str">
        <f>VLOOKUP(U21, Products!$A$1:$B$60, 2, FALSE)</f>
        <v>Perfect Fitness Perfect Rip Deck</v>
      </c>
      <c r="W21" s="7">
        <v>59.990001679999999</v>
      </c>
      <c r="X21" s="7">
        <v>54.488929209402009</v>
      </c>
      <c r="Y21">
        <v>4</v>
      </c>
      <c r="Z21" s="7">
        <v>0</v>
      </c>
      <c r="AA21" s="7">
        <v>239.96000672</v>
      </c>
      <c r="AB21" s="7">
        <f t="shared" si="2"/>
        <v>239.96000672</v>
      </c>
      <c r="AC21" t="s">
        <v>66</v>
      </c>
      <c r="AD21" t="str">
        <f t="shared" si="3"/>
        <v>Non Cash Payment</v>
      </c>
    </row>
    <row r="22" spans="1:30" x14ac:dyDescent="0.2">
      <c r="A22">
        <v>50489</v>
      </c>
      <c r="B22" s="1">
        <v>42917</v>
      </c>
      <c r="C22" s="4">
        <f>VLOOKUP(B22, Dates!$A$1:$B$1463, 2, FALSE)</f>
        <v>7</v>
      </c>
      <c r="D22">
        <v>4</v>
      </c>
      <c r="E22" s="1">
        <f t="shared" si="0"/>
        <v>42922</v>
      </c>
      <c r="F22">
        <v>1</v>
      </c>
      <c r="G22" t="s">
        <v>62</v>
      </c>
      <c r="H22" t="str">
        <f t="shared" si="1"/>
        <v>Other</v>
      </c>
      <c r="I22">
        <v>17</v>
      </c>
      <c r="J22">
        <v>4717</v>
      </c>
      <c r="K22">
        <v>4</v>
      </c>
      <c r="L22" t="s">
        <v>46</v>
      </c>
      <c r="M22" t="s">
        <v>25</v>
      </c>
      <c r="N22" t="s">
        <v>79</v>
      </c>
      <c r="O22" t="s">
        <v>79</v>
      </c>
      <c r="Q22" t="s">
        <v>61</v>
      </c>
      <c r="R22" t="s">
        <v>41</v>
      </c>
      <c r="S22">
        <v>17</v>
      </c>
      <c r="T22" t="str">
        <f>VLOOKUP(S22, Products!$C$1:$D$60,2,FALSE)</f>
        <v>Cleats</v>
      </c>
      <c r="U22">
        <v>365</v>
      </c>
      <c r="V22" t="str">
        <f>VLOOKUP(U22, Products!$A$1:$B$60, 2, FALSE)</f>
        <v>Perfect Fitness Perfect Rip Deck</v>
      </c>
      <c r="W22" s="7">
        <v>59.990001679999999</v>
      </c>
      <c r="X22" s="7">
        <v>54.488929209402009</v>
      </c>
      <c r="Y22">
        <v>4</v>
      </c>
      <c r="Z22" s="7">
        <v>9.6000003809999992</v>
      </c>
      <c r="AA22" s="7">
        <v>239.96000672</v>
      </c>
      <c r="AB22" s="7">
        <f t="shared" si="2"/>
        <v>230.36000633899999</v>
      </c>
      <c r="AC22" t="s">
        <v>66</v>
      </c>
      <c r="AD22" t="str">
        <f t="shared" si="3"/>
        <v>Non Cash Payment</v>
      </c>
    </row>
    <row r="23" spans="1:30" x14ac:dyDescent="0.2">
      <c r="A23">
        <v>44409</v>
      </c>
      <c r="B23" s="1">
        <v>42653</v>
      </c>
      <c r="C23" s="4">
        <f>VLOOKUP(B23, Dates!$A$1:$B$1463, 2, FALSE)</f>
        <v>2</v>
      </c>
      <c r="D23">
        <v>4</v>
      </c>
      <c r="E23" s="1">
        <f t="shared" si="0"/>
        <v>42657</v>
      </c>
      <c r="F23">
        <v>1</v>
      </c>
      <c r="G23" t="s">
        <v>62</v>
      </c>
      <c r="H23" t="str">
        <f t="shared" si="1"/>
        <v>Other</v>
      </c>
      <c r="I23">
        <v>17</v>
      </c>
      <c r="J23">
        <v>4799</v>
      </c>
      <c r="K23">
        <v>4</v>
      </c>
      <c r="L23" t="s">
        <v>46</v>
      </c>
      <c r="M23" t="s">
        <v>25</v>
      </c>
      <c r="N23" t="s">
        <v>36</v>
      </c>
      <c r="O23" t="s">
        <v>36</v>
      </c>
      <c r="Q23" t="s">
        <v>37</v>
      </c>
      <c r="R23" t="s">
        <v>29</v>
      </c>
      <c r="S23">
        <v>17</v>
      </c>
      <c r="T23" t="str">
        <f>VLOOKUP(S23, Products!$C$1:$D$60,2,FALSE)</f>
        <v>Cleats</v>
      </c>
      <c r="U23">
        <v>365</v>
      </c>
      <c r="V23" t="str">
        <f>VLOOKUP(U23, Products!$A$1:$B$60, 2, FALSE)</f>
        <v>Perfect Fitness Perfect Rip Deck</v>
      </c>
      <c r="W23" s="7">
        <v>59.990001679999999</v>
      </c>
      <c r="X23" s="7">
        <v>54.488929209402009</v>
      </c>
      <c r="Y23">
        <v>4</v>
      </c>
      <c r="Z23" s="7">
        <v>12</v>
      </c>
      <c r="AA23" s="7">
        <v>239.96000672</v>
      </c>
      <c r="AB23" s="7">
        <f t="shared" si="2"/>
        <v>227.96000672</v>
      </c>
      <c r="AC23" t="s">
        <v>66</v>
      </c>
      <c r="AD23" t="str">
        <f t="shared" si="3"/>
        <v>Non Cash Payment</v>
      </c>
    </row>
    <row r="24" spans="1:30" x14ac:dyDescent="0.2">
      <c r="A24">
        <v>42101</v>
      </c>
      <c r="B24" s="1">
        <v>42530</v>
      </c>
      <c r="C24" s="4">
        <f>VLOOKUP(B24, Dates!$A$1:$B$1463, 2, FALSE)</f>
        <v>5</v>
      </c>
      <c r="D24">
        <v>4</v>
      </c>
      <c r="E24" s="1">
        <f t="shared" si="0"/>
        <v>42536</v>
      </c>
      <c r="F24">
        <v>0</v>
      </c>
      <c r="G24" t="s">
        <v>62</v>
      </c>
      <c r="H24" t="str">
        <f t="shared" si="1"/>
        <v>Other</v>
      </c>
      <c r="I24">
        <v>17</v>
      </c>
      <c r="J24">
        <v>4533</v>
      </c>
      <c r="K24">
        <v>4</v>
      </c>
      <c r="L24" t="s">
        <v>46</v>
      </c>
      <c r="M24" t="s">
        <v>25</v>
      </c>
      <c r="N24" t="s">
        <v>80</v>
      </c>
      <c r="O24" t="s">
        <v>81</v>
      </c>
      <c r="Q24" t="s">
        <v>61</v>
      </c>
      <c r="R24" t="s">
        <v>41</v>
      </c>
      <c r="S24">
        <v>17</v>
      </c>
      <c r="T24" t="str">
        <f>VLOOKUP(S24, Products!$C$1:$D$60,2,FALSE)</f>
        <v>Cleats</v>
      </c>
      <c r="U24">
        <v>365</v>
      </c>
      <c r="V24" t="str">
        <f>VLOOKUP(U24, Products!$A$1:$B$60, 2, FALSE)</f>
        <v>Perfect Fitness Perfect Rip Deck</v>
      </c>
      <c r="W24" s="7">
        <v>59.990001679999999</v>
      </c>
      <c r="X24" s="7">
        <v>54.488929209402009</v>
      </c>
      <c r="Y24">
        <v>4</v>
      </c>
      <c r="Z24" s="7">
        <v>13.19999981</v>
      </c>
      <c r="AA24" s="7">
        <v>239.96000672</v>
      </c>
      <c r="AB24" s="7">
        <f t="shared" si="2"/>
        <v>226.76000690999999</v>
      </c>
      <c r="AC24" t="s">
        <v>66</v>
      </c>
      <c r="AD24" t="str">
        <f t="shared" si="3"/>
        <v>Non Cash Payment</v>
      </c>
    </row>
    <row r="25" spans="1:30" x14ac:dyDescent="0.2">
      <c r="A25">
        <v>50424</v>
      </c>
      <c r="B25" s="1">
        <v>42887</v>
      </c>
      <c r="C25" s="4">
        <f>VLOOKUP(B25, Dates!$A$1:$B$1463, 2, FALSE)</f>
        <v>5</v>
      </c>
      <c r="D25">
        <v>4</v>
      </c>
      <c r="E25" s="1">
        <f t="shared" si="0"/>
        <v>42893</v>
      </c>
      <c r="F25">
        <v>1</v>
      </c>
      <c r="G25" t="s">
        <v>62</v>
      </c>
      <c r="H25" t="str">
        <f t="shared" si="1"/>
        <v>Other</v>
      </c>
      <c r="I25">
        <v>17</v>
      </c>
      <c r="J25">
        <v>12383</v>
      </c>
      <c r="K25">
        <v>4</v>
      </c>
      <c r="L25" t="s">
        <v>46</v>
      </c>
      <c r="M25" t="s">
        <v>25</v>
      </c>
      <c r="N25" t="s">
        <v>53</v>
      </c>
      <c r="O25" t="s">
        <v>54</v>
      </c>
      <c r="Q25" t="s">
        <v>40</v>
      </c>
      <c r="R25" t="s">
        <v>41</v>
      </c>
      <c r="S25">
        <v>17</v>
      </c>
      <c r="T25" t="str">
        <f>VLOOKUP(S25, Products!$C$1:$D$60,2,FALSE)</f>
        <v>Cleats</v>
      </c>
      <c r="U25">
        <v>365</v>
      </c>
      <c r="V25" t="str">
        <f>VLOOKUP(U25, Products!$A$1:$B$60, 2, FALSE)</f>
        <v>Perfect Fitness Perfect Rip Deck</v>
      </c>
      <c r="W25" s="7">
        <v>59.990001679999999</v>
      </c>
      <c r="X25" s="7">
        <v>54.488929209402009</v>
      </c>
      <c r="Y25">
        <v>4</v>
      </c>
      <c r="Z25" s="7">
        <v>31.190000529999999</v>
      </c>
      <c r="AA25" s="7">
        <v>239.96000672</v>
      </c>
      <c r="AB25" s="7">
        <f t="shared" si="2"/>
        <v>208.77000619</v>
      </c>
      <c r="AC25" t="s">
        <v>66</v>
      </c>
      <c r="AD25" t="str">
        <f t="shared" si="3"/>
        <v>Non Cash Payment</v>
      </c>
    </row>
    <row r="26" spans="1:30" x14ac:dyDescent="0.2">
      <c r="A26">
        <v>49825</v>
      </c>
      <c r="B26" s="1">
        <v>42732</v>
      </c>
      <c r="C26" s="4">
        <f>VLOOKUP(B26, Dates!$A$1:$B$1463, 2, FALSE)</f>
        <v>4</v>
      </c>
      <c r="D26">
        <v>4</v>
      </c>
      <c r="E26" s="1">
        <f t="shared" si="0"/>
        <v>42738</v>
      </c>
      <c r="F26">
        <v>1</v>
      </c>
      <c r="G26" t="s">
        <v>62</v>
      </c>
      <c r="H26" t="str">
        <f t="shared" si="1"/>
        <v>Other</v>
      </c>
      <c r="I26">
        <v>24</v>
      </c>
      <c r="J26">
        <v>3518</v>
      </c>
      <c r="K26">
        <v>5</v>
      </c>
      <c r="L26" t="s">
        <v>31</v>
      </c>
      <c r="M26" t="s">
        <v>25</v>
      </c>
      <c r="N26" t="s">
        <v>55</v>
      </c>
      <c r="O26" t="s">
        <v>56</v>
      </c>
      <c r="Q26" t="s">
        <v>57</v>
      </c>
      <c r="R26" t="s">
        <v>29</v>
      </c>
      <c r="S26">
        <v>24</v>
      </c>
      <c r="T26" t="str">
        <f>VLOOKUP(S26, Products!$C$1:$D$60,2,FALSE)</f>
        <v>Women's Apparel</v>
      </c>
      <c r="U26">
        <v>502</v>
      </c>
      <c r="V26" t="str">
        <f>VLOOKUP(U26, Products!$A$1:$B$60, 2, FALSE)</f>
        <v>Nike Men's Dri-FIT Victory Golf Polo</v>
      </c>
      <c r="W26" s="7">
        <v>50</v>
      </c>
      <c r="X26" s="7">
        <v>43.678035218757444</v>
      </c>
      <c r="Y26">
        <v>4</v>
      </c>
      <c r="Z26" s="7">
        <v>0</v>
      </c>
      <c r="AA26" s="7">
        <v>200</v>
      </c>
      <c r="AB26" s="7">
        <f t="shared" si="2"/>
        <v>200</v>
      </c>
      <c r="AC26" t="s">
        <v>66</v>
      </c>
      <c r="AD26" t="str">
        <f t="shared" si="3"/>
        <v>Non Cash Payment</v>
      </c>
    </row>
    <row r="27" spans="1:30" x14ac:dyDescent="0.2">
      <c r="A27">
        <v>41294</v>
      </c>
      <c r="B27" s="1">
        <v>42607</v>
      </c>
      <c r="C27" s="4">
        <f>VLOOKUP(B27, Dates!$A$1:$B$1463, 2, FALSE)</f>
        <v>5</v>
      </c>
      <c r="D27">
        <v>4</v>
      </c>
      <c r="E27" s="1">
        <f t="shared" si="0"/>
        <v>42613</v>
      </c>
      <c r="F27">
        <v>1</v>
      </c>
      <c r="G27" t="s">
        <v>62</v>
      </c>
      <c r="H27" t="str">
        <f t="shared" si="1"/>
        <v>Other</v>
      </c>
      <c r="I27">
        <v>24</v>
      </c>
      <c r="J27">
        <v>4674</v>
      </c>
      <c r="K27">
        <v>5</v>
      </c>
      <c r="L27" t="s">
        <v>31</v>
      </c>
      <c r="M27" t="s">
        <v>25</v>
      </c>
      <c r="N27" t="s">
        <v>80</v>
      </c>
      <c r="O27" t="s">
        <v>81</v>
      </c>
      <c r="Q27" t="s">
        <v>61</v>
      </c>
      <c r="R27" t="s">
        <v>41</v>
      </c>
      <c r="S27">
        <v>24</v>
      </c>
      <c r="T27" t="str">
        <f>VLOOKUP(S27, Products!$C$1:$D$60,2,FALSE)</f>
        <v>Women's Apparel</v>
      </c>
      <c r="U27">
        <v>502</v>
      </c>
      <c r="V27" t="str">
        <f>VLOOKUP(U27, Products!$A$1:$B$60, 2, FALSE)</f>
        <v>Nike Men's Dri-FIT Victory Golf Polo</v>
      </c>
      <c r="W27" s="7">
        <v>50</v>
      </c>
      <c r="X27" s="7">
        <v>43.678035218757444</v>
      </c>
      <c r="Y27">
        <v>4</v>
      </c>
      <c r="Z27" s="7">
        <v>2</v>
      </c>
      <c r="AA27" s="7">
        <v>200</v>
      </c>
      <c r="AB27" s="7">
        <f t="shared" si="2"/>
        <v>198</v>
      </c>
      <c r="AC27" t="s">
        <v>66</v>
      </c>
      <c r="AD27" t="str">
        <f t="shared" si="3"/>
        <v>Non Cash Payment</v>
      </c>
    </row>
    <row r="28" spans="1:30" x14ac:dyDescent="0.2">
      <c r="A28">
        <v>42023</v>
      </c>
      <c r="B28" s="1">
        <v>42499</v>
      </c>
      <c r="C28" s="4">
        <f>VLOOKUP(B28, Dates!$A$1:$B$1463, 2, FALSE)</f>
        <v>2</v>
      </c>
      <c r="D28">
        <v>4</v>
      </c>
      <c r="E28" s="1">
        <f t="shared" si="0"/>
        <v>42503</v>
      </c>
      <c r="F28">
        <v>0</v>
      </c>
      <c r="G28" t="s">
        <v>62</v>
      </c>
      <c r="H28" t="str">
        <f t="shared" si="1"/>
        <v>Other</v>
      </c>
      <c r="I28">
        <v>29</v>
      </c>
      <c r="J28">
        <v>8519</v>
      </c>
      <c r="K28">
        <v>5</v>
      </c>
      <c r="L28" t="s">
        <v>31</v>
      </c>
      <c r="M28" t="s">
        <v>25</v>
      </c>
      <c r="N28" t="s">
        <v>82</v>
      </c>
      <c r="O28" t="s">
        <v>82</v>
      </c>
      <c r="Q28" t="s">
        <v>83</v>
      </c>
      <c r="R28" t="s">
        <v>29</v>
      </c>
      <c r="S28">
        <v>29</v>
      </c>
      <c r="T28" t="str">
        <f>VLOOKUP(S28, Products!$C$1:$D$60,2,FALSE)</f>
        <v>Shop By Sport</v>
      </c>
      <c r="U28">
        <v>627</v>
      </c>
      <c r="V28" t="str">
        <f>VLOOKUP(U28, Products!$A$1:$B$60, 2, FALSE)</f>
        <v>Under Armour Girls' Toddler Spine Surge Runni</v>
      </c>
      <c r="W28" s="7">
        <v>39.990001679999999</v>
      </c>
      <c r="X28" s="7">
        <v>34.198098313835338</v>
      </c>
      <c r="Y28">
        <v>4</v>
      </c>
      <c r="Z28" s="7">
        <v>4.8000001909999996</v>
      </c>
      <c r="AA28" s="7">
        <v>159.96000672</v>
      </c>
      <c r="AB28" s="7">
        <f t="shared" si="2"/>
        <v>155.16000652899999</v>
      </c>
      <c r="AC28" t="s">
        <v>66</v>
      </c>
      <c r="AD28" t="str">
        <f t="shared" si="3"/>
        <v>Non Cash Payment</v>
      </c>
    </row>
    <row r="29" spans="1:30" x14ac:dyDescent="0.2">
      <c r="A29">
        <v>47774</v>
      </c>
      <c r="B29" s="1">
        <v>42702</v>
      </c>
      <c r="C29" s="4">
        <f>VLOOKUP(B29, Dates!$A$1:$B$1463, 2, FALSE)</f>
        <v>2</v>
      </c>
      <c r="D29">
        <v>4</v>
      </c>
      <c r="E29" s="1">
        <f t="shared" si="0"/>
        <v>42706</v>
      </c>
      <c r="F29">
        <v>1</v>
      </c>
      <c r="G29" t="s">
        <v>62</v>
      </c>
      <c r="H29" t="str">
        <f t="shared" si="1"/>
        <v>Other</v>
      </c>
      <c r="I29">
        <v>29</v>
      </c>
      <c r="J29">
        <v>5302</v>
      </c>
      <c r="K29">
        <v>5</v>
      </c>
      <c r="L29" t="s">
        <v>31</v>
      </c>
      <c r="M29" t="s">
        <v>25</v>
      </c>
      <c r="N29" t="s">
        <v>84</v>
      </c>
      <c r="O29" t="s">
        <v>85</v>
      </c>
      <c r="Q29" t="s">
        <v>40</v>
      </c>
      <c r="R29" t="s">
        <v>41</v>
      </c>
      <c r="S29">
        <v>29</v>
      </c>
      <c r="T29" t="str">
        <f>VLOOKUP(S29, Products!$C$1:$D$60,2,FALSE)</f>
        <v>Shop By Sport</v>
      </c>
      <c r="U29">
        <v>627</v>
      </c>
      <c r="V29" t="str">
        <f>VLOOKUP(U29, Products!$A$1:$B$60, 2, FALSE)</f>
        <v>Under Armour Girls' Toddler Spine Surge Runni</v>
      </c>
      <c r="W29" s="7">
        <v>39.990001679999999</v>
      </c>
      <c r="X29" s="7">
        <v>34.198098313835338</v>
      </c>
      <c r="Y29">
        <v>4</v>
      </c>
      <c r="Z29" s="7">
        <v>8.8000001910000005</v>
      </c>
      <c r="AA29" s="7">
        <v>159.96000672</v>
      </c>
      <c r="AB29" s="7">
        <f t="shared" si="2"/>
        <v>151.16000652899999</v>
      </c>
      <c r="AC29" t="s">
        <v>66</v>
      </c>
      <c r="AD29" t="str">
        <f t="shared" si="3"/>
        <v>Non Cash Payment</v>
      </c>
    </row>
    <row r="30" spans="1:30" x14ac:dyDescent="0.2">
      <c r="A30">
        <v>41827</v>
      </c>
      <c r="B30" s="1">
        <v>42409</v>
      </c>
      <c r="C30" s="4">
        <f>VLOOKUP(B30, Dates!$A$1:$B$1463, 2, FALSE)</f>
        <v>3</v>
      </c>
      <c r="D30">
        <v>4</v>
      </c>
      <c r="E30" s="1">
        <f t="shared" si="0"/>
        <v>42415</v>
      </c>
      <c r="F30">
        <v>0</v>
      </c>
      <c r="G30" t="s">
        <v>62</v>
      </c>
      <c r="H30" t="str">
        <f t="shared" si="1"/>
        <v>Other</v>
      </c>
      <c r="I30">
        <v>26</v>
      </c>
      <c r="J30">
        <v>3594</v>
      </c>
      <c r="K30">
        <v>5</v>
      </c>
      <c r="L30" t="s">
        <v>31</v>
      </c>
      <c r="M30" t="s">
        <v>25</v>
      </c>
      <c r="N30" t="s">
        <v>86</v>
      </c>
      <c r="O30" t="s">
        <v>87</v>
      </c>
      <c r="Q30" t="s">
        <v>88</v>
      </c>
      <c r="R30" t="s">
        <v>89</v>
      </c>
      <c r="S30">
        <v>26</v>
      </c>
      <c r="T30" t="str">
        <f>VLOOKUP(S30, Products!$C$1:$D$60,2,FALSE)</f>
        <v>Girls' Apparel</v>
      </c>
      <c r="U30">
        <v>564</v>
      </c>
      <c r="V30" t="str">
        <f>VLOOKUP(U30, Products!$A$1:$B$60, 2, FALSE)</f>
        <v>Nike Men's Deutschland Weltmeister Winners Bl</v>
      </c>
      <c r="W30" s="7">
        <v>30</v>
      </c>
      <c r="X30" s="7">
        <v>45.158749390000004</v>
      </c>
      <c r="Y30">
        <v>4</v>
      </c>
      <c r="Z30" s="7">
        <v>8.3999996190000008</v>
      </c>
      <c r="AA30" s="7">
        <v>120</v>
      </c>
      <c r="AB30" s="7">
        <f t="shared" si="2"/>
        <v>111.600000381</v>
      </c>
      <c r="AC30" t="s">
        <v>66</v>
      </c>
      <c r="AD30" t="str">
        <f t="shared" si="3"/>
        <v>Non Cash Payment</v>
      </c>
    </row>
    <row r="31" spans="1:30" x14ac:dyDescent="0.2">
      <c r="A31">
        <v>47193</v>
      </c>
      <c r="B31" s="1">
        <v>42693</v>
      </c>
      <c r="C31" s="4">
        <f>VLOOKUP(B31, Dates!$A$1:$B$1463, 2, FALSE)</f>
        <v>7</v>
      </c>
      <c r="D31">
        <v>4</v>
      </c>
      <c r="E31" s="1">
        <f t="shared" si="0"/>
        <v>42698</v>
      </c>
      <c r="F31">
        <v>0</v>
      </c>
      <c r="G31" t="s">
        <v>62</v>
      </c>
      <c r="H31" t="str">
        <f t="shared" si="1"/>
        <v>Other</v>
      </c>
      <c r="I31">
        <v>24</v>
      </c>
      <c r="J31">
        <v>9890</v>
      </c>
      <c r="K31">
        <v>5</v>
      </c>
      <c r="L31" t="s">
        <v>31</v>
      </c>
      <c r="M31" t="s">
        <v>25</v>
      </c>
      <c r="N31" t="s">
        <v>90</v>
      </c>
      <c r="O31" t="s">
        <v>91</v>
      </c>
      <c r="Q31" t="s">
        <v>40</v>
      </c>
      <c r="R31" t="s">
        <v>41</v>
      </c>
      <c r="S31">
        <v>24</v>
      </c>
      <c r="T31" t="str">
        <f>VLOOKUP(S31, Products!$C$1:$D$60,2,FALSE)</f>
        <v>Women's Apparel</v>
      </c>
      <c r="U31">
        <v>502</v>
      </c>
      <c r="V31" t="str">
        <f>VLOOKUP(U31, Products!$A$1:$B$60, 2, FALSE)</f>
        <v>Nike Men's Dri-FIT Victory Golf Polo</v>
      </c>
      <c r="W31" s="7">
        <v>50</v>
      </c>
      <c r="X31" s="7">
        <v>43.678035218757444</v>
      </c>
      <c r="Y31">
        <v>4</v>
      </c>
      <c r="Z31" s="7">
        <v>30</v>
      </c>
      <c r="AA31" s="7">
        <v>200</v>
      </c>
      <c r="AB31" s="7">
        <f t="shared" si="2"/>
        <v>170</v>
      </c>
      <c r="AC31" t="s">
        <v>66</v>
      </c>
      <c r="AD31" t="str">
        <f t="shared" si="3"/>
        <v>Non Cash Payment</v>
      </c>
    </row>
    <row r="32" spans="1:30" x14ac:dyDescent="0.2">
      <c r="A32">
        <v>42626</v>
      </c>
      <c r="B32" s="1">
        <v>42627</v>
      </c>
      <c r="C32" s="4">
        <f>VLOOKUP(B32, Dates!$A$1:$B$1463, 2, FALSE)</f>
        <v>4</v>
      </c>
      <c r="D32">
        <v>4</v>
      </c>
      <c r="E32" s="1">
        <f t="shared" si="0"/>
        <v>42633</v>
      </c>
      <c r="F32">
        <v>0</v>
      </c>
      <c r="G32" t="s">
        <v>62</v>
      </c>
      <c r="H32" t="str">
        <f t="shared" si="1"/>
        <v>Other</v>
      </c>
      <c r="I32">
        <v>24</v>
      </c>
      <c r="J32">
        <v>1410</v>
      </c>
      <c r="K32">
        <v>5</v>
      </c>
      <c r="L32" t="s">
        <v>31</v>
      </c>
      <c r="M32" t="s">
        <v>25</v>
      </c>
      <c r="N32" t="s">
        <v>92</v>
      </c>
      <c r="O32" t="s">
        <v>81</v>
      </c>
      <c r="Q32" t="s">
        <v>48</v>
      </c>
      <c r="R32" t="s">
        <v>41</v>
      </c>
      <c r="S32">
        <v>24</v>
      </c>
      <c r="T32" t="str">
        <f>VLOOKUP(S32, Products!$C$1:$D$60,2,FALSE)</f>
        <v>Women's Apparel</v>
      </c>
      <c r="U32">
        <v>502</v>
      </c>
      <c r="V32" t="str">
        <f>VLOOKUP(U32, Products!$A$1:$B$60, 2, FALSE)</f>
        <v>Nike Men's Dri-FIT Victory Golf Polo</v>
      </c>
      <c r="W32" s="7">
        <v>50</v>
      </c>
      <c r="X32" s="7">
        <v>43.678035218757444</v>
      </c>
      <c r="Y32">
        <v>4</v>
      </c>
      <c r="Z32" s="7">
        <v>40</v>
      </c>
      <c r="AA32" s="7">
        <v>200</v>
      </c>
      <c r="AB32" s="7">
        <f t="shared" si="2"/>
        <v>160</v>
      </c>
      <c r="AC32" t="s">
        <v>66</v>
      </c>
      <c r="AD32" t="str">
        <f t="shared" si="3"/>
        <v>Non Cash Payment</v>
      </c>
    </row>
    <row r="33" spans="1:30" x14ac:dyDescent="0.2">
      <c r="A33">
        <v>46199</v>
      </c>
      <c r="B33" s="1">
        <v>42501</v>
      </c>
      <c r="C33" s="4">
        <f>VLOOKUP(B33, Dates!$A$1:$B$1463, 2, FALSE)</f>
        <v>4</v>
      </c>
      <c r="D33">
        <v>4</v>
      </c>
      <c r="E33" s="1">
        <f t="shared" si="0"/>
        <v>42507</v>
      </c>
      <c r="F33">
        <v>1</v>
      </c>
      <c r="G33" t="s">
        <v>62</v>
      </c>
      <c r="H33" t="str">
        <f t="shared" si="1"/>
        <v>Other</v>
      </c>
      <c r="I33">
        <v>24</v>
      </c>
      <c r="J33">
        <v>7521</v>
      </c>
      <c r="K33">
        <v>5</v>
      </c>
      <c r="L33" t="s">
        <v>31</v>
      </c>
      <c r="M33" t="s">
        <v>25</v>
      </c>
      <c r="N33" t="s">
        <v>93</v>
      </c>
      <c r="O33" t="s">
        <v>93</v>
      </c>
      <c r="Q33" t="s">
        <v>28</v>
      </c>
      <c r="R33" t="s">
        <v>29</v>
      </c>
      <c r="S33">
        <v>24</v>
      </c>
      <c r="T33" t="str">
        <f>VLOOKUP(S33, Products!$C$1:$D$60,2,FALSE)</f>
        <v>Women's Apparel</v>
      </c>
      <c r="U33">
        <v>502</v>
      </c>
      <c r="V33" t="str">
        <f>VLOOKUP(U33, Products!$A$1:$B$60, 2, FALSE)</f>
        <v>Nike Men's Dri-FIT Victory Golf Polo</v>
      </c>
      <c r="W33" s="7">
        <v>50</v>
      </c>
      <c r="X33" s="7">
        <v>43.678035218757444</v>
      </c>
      <c r="Y33">
        <v>4</v>
      </c>
      <c r="Z33" s="7">
        <v>50</v>
      </c>
      <c r="AA33" s="7">
        <v>200</v>
      </c>
      <c r="AB33" s="7">
        <f t="shared" si="2"/>
        <v>150</v>
      </c>
      <c r="AC33" t="s">
        <v>66</v>
      </c>
      <c r="AD33" t="str">
        <f t="shared" si="3"/>
        <v>Non Cash Payment</v>
      </c>
    </row>
    <row r="34" spans="1:30" x14ac:dyDescent="0.2">
      <c r="A34">
        <v>48468</v>
      </c>
      <c r="B34" s="1">
        <v>42594</v>
      </c>
      <c r="C34" s="4">
        <f>VLOOKUP(B34, Dates!$A$1:$B$1463, 2, FALSE)</f>
        <v>6</v>
      </c>
      <c r="D34">
        <v>4</v>
      </c>
      <c r="E34" s="1">
        <f t="shared" si="0"/>
        <v>42600</v>
      </c>
      <c r="F34">
        <v>0</v>
      </c>
      <c r="G34" t="s">
        <v>62</v>
      </c>
      <c r="H34" t="str">
        <f t="shared" si="1"/>
        <v>Other</v>
      </c>
      <c r="I34">
        <v>40</v>
      </c>
      <c r="J34">
        <v>2106</v>
      </c>
      <c r="K34">
        <v>6</v>
      </c>
      <c r="L34" t="s">
        <v>35</v>
      </c>
      <c r="M34" t="s">
        <v>25</v>
      </c>
      <c r="N34" t="s">
        <v>93</v>
      </c>
      <c r="O34" t="s">
        <v>93</v>
      </c>
      <c r="Q34" t="s">
        <v>28</v>
      </c>
      <c r="R34" t="s">
        <v>29</v>
      </c>
      <c r="S34">
        <v>40</v>
      </c>
      <c r="T34" t="str">
        <f>VLOOKUP(S34, Products!$C$1:$D$60,2,FALSE)</f>
        <v>Accessories</v>
      </c>
      <c r="U34">
        <v>885</v>
      </c>
      <c r="V34" t="str">
        <f>VLOOKUP(U34, Products!$A$1:$B$60, 2, FALSE)</f>
        <v>Team Golf St. Louis Cardinals Putter Grip</v>
      </c>
      <c r="W34" s="7">
        <v>24.989999770000001</v>
      </c>
      <c r="X34" s="7">
        <v>29.483249567625002</v>
      </c>
      <c r="Y34">
        <v>4</v>
      </c>
      <c r="Z34" s="7">
        <v>5.5</v>
      </c>
      <c r="AA34" s="7">
        <v>99.959999080000003</v>
      </c>
      <c r="AB34" s="7">
        <f t="shared" si="2"/>
        <v>94.459999080000003</v>
      </c>
      <c r="AC34" t="s">
        <v>66</v>
      </c>
      <c r="AD34" t="str">
        <f t="shared" si="3"/>
        <v>Non Cash Payment</v>
      </c>
    </row>
    <row r="35" spans="1:30" x14ac:dyDescent="0.2">
      <c r="A35">
        <v>51009</v>
      </c>
      <c r="B35" s="1">
        <v>42749</v>
      </c>
      <c r="C35" s="4">
        <f>VLOOKUP(B35, Dates!$A$1:$B$1463, 2, FALSE)</f>
        <v>7</v>
      </c>
      <c r="D35">
        <v>4</v>
      </c>
      <c r="E35" s="1">
        <f t="shared" si="0"/>
        <v>42754</v>
      </c>
      <c r="F35">
        <v>1</v>
      </c>
      <c r="G35" t="s">
        <v>62</v>
      </c>
      <c r="H35" t="str">
        <f t="shared" si="1"/>
        <v>Other</v>
      </c>
      <c r="I35">
        <v>9</v>
      </c>
      <c r="J35">
        <v>8144</v>
      </c>
      <c r="K35">
        <v>3</v>
      </c>
      <c r="L35" t="s">
        <v>24</v>
      </c>
      <c r="M35" t="s">
        <v>25</v>
      </c>
      <c r="N35" t="s">
        <v>94</v>
      </c>
      <c r="O35" t="s">
        <v>95</v>
      </c>
      <c r="Q35" t="s">
        <v>96</v>
      </c>
      <c r="R35" t="s">
        <v>52</v>
      </c>
      <c r="S35">
        <v>9</v>
      </c>
      <c r="T35" t="str">
        <f>VLOOKUP(S35, Products!$C$1:$D$60,2,FALSE)</f>
        <v>Cardio Equipment</v>
      </c>
      <c r="U35">
        <v>191</v>
      </c>
      <c r="V35" t="str">
        <f>VLOOKUP(U35, Products!$A$1:$B$60, 2, FALSE)</f>
        <v>Nike Men's Free 5.0+ Running Shoe</v>
      </c>
      <c r="W35" s="7">
        <v>99.989997860000003</v>
      </c>
      <c r="X35" s="7">
        <v>95.114003926871064</v>
      </c>
      <c r="Y35">
        <v>4</v>
      </c>
      <c r="Z35" s="7">
        <v>4</v>
      </c>
      <c r="AA35" s="7">
        <v>399.95999144000001</v>
      </c>
      <c r="AB35" s="7">
        <f t="shared" si="2"/>
        <v>395.95999144000001</v>
      </c>
      <c r="AC35" t="s">
        <v>66</v>
      </c>
      <c r="AD35" t="str">
        <f t="shared" si="3"/>
        <v>Non Cash Payment</v>
      </c>
    </row>
    <row r="36" spans="1:30" x14ac:dyDescent="0.2">
      <c r="A36">
        <v>46229</v>
      </c>
      <c r="B36" s="1">
        <v>42501</v>
      </c>
      <c r="C36" s="4">
        <f>VLOOKUP(B36, Dates!$A$1:$B$1463, 2, FALSE)</f>
        <v>4</v>
      </c>
      <c r="D36">
        <v>4</v>
      </c>
      <c r="E36" s="1">
        <f t="shared" si="0"/>
        <v>42507</v>
      </c>
      <c r="F36">
        <v>1</v>
      </c>
      <c r="G36" t="s">
        <v>62</v>
      </c>
      <c r="H36" t="str">
        <f t="shared" si="1"/>
        <v>Other</v>
      </c>
      <c r="I36">
        <v>9</v>
      </c>
      <c r="J36">
        <v>5643</v>
      </c>
      <c r="K36">
        <v>3</v>
      </c>
      <c r="L36" t="s">
        <v>24</v>
      </c>
      <c r="M36" t="s">
        <v>25</v>
      </c>
      <c r="N36" t="s">
        <v>97</v>
      </c>
      <c r="O36" t="s">
        <v>98</v>
      </c>
      <c r="Q36" t="s">
        <v>88</v>
      </c>
      <c r="R36" t="s">
        <v>89</v>
      </c>
      <c r="S36">
        <v>9</v>
      </c>
      <c r="T36" t="str">
        <f>VLOOKUP(S36, Products!$C$1:$D$60,2,FALSE)</f>
        <v>Cardio Equipment</v>
      </c>
      <c r="U36">
        <v>191</v>
      </c>
      <c r="V36" t="str">
        <f>VLOOKUP(U36, Products!$A$1:$B$60, 2, FALSE)</f>
        <v>Nike Men's Free 5.0+ Running Shoe</v>
      </c>
      <c r="W36" s="7">
        <v>99.989997860000003</v>
      </c>
      <c r="X36" s="7">
        <v>95.114003926871064</v>
      </c>
      <c r="Y36">
        <v>4</v>
      </c>
      <c r="Z36" s="7">
        <v>8</v>
      </c>
      <c r="AA36" s="7">
        <v>399.95999144000001</v>
      </c>
      <c r="AB36" s="7">
        <f t="shared" si="2"/>
        <v>391.95999144000001</v>
      </c>
      <c r="AC36" t="s">
        <v>66</v>
      </c>
      <c r="AD36" t="str">
        <f t="shared" si="3"/>
        <v>Non Cash Payment</v>
      </c>
    </row>
    <row r="37" spans="1:30" x14ac:dyDescent="0.2">
      <c r="A37">
        <v>42882</v>
      </c>
      <c r="B37" s="1">
        <v>42630</v>
      </c>
      <c r="C37" s="4">
        <f>VLOOKUP(B37, Dates!$A$1:$B$1463, 2, FALSE)</f>
        <v>7</v>
      </c>
      <c r="D37">
        <v>4</v>
      </c>
      <c r="E37" s="1">
        <f t="shared" si="0"/>
        <v>42635</v>
      </c>
      <c r="F37">
        <v>0</v>
      </c>
      <c r="G37" t="s">
        <v>62</v>
      </c>
      <c r="H37" t="str">
        <f t="shared" si="1"/>
        <v>Other</v>
      </c>
      <c r="I37">
        <v>9</v>
      </c>
      <c r="J37">
        <v>2041</v>
      </c>
      <c r="K37">
        <v>3</v>
      </c>
      <c r="L37" t="s">
        <v>24</v>
      </c>
      <c r="M37" t="s">
        <v>25</v>
      </c>
      <c r="N37" t="s">
        <v>99</v>
      </c>
      <c r="O37" t="s">
        <v>99</v>
      </c>
      <c r="Q37" t="s">
        <v>100</v>
      </c>
      <c r="R37" t="s">
        <v>52</v>
      </c>
      <c r="S37">
        <v>9</v>
      </c>
      <c r="T37" t="str">
        <f>VLOOKUP(S37, Products!$C$1:$D$60,2,FALSE)</f>
        <v>Cardio Equipment</v>
      </c>
      <c r="U37">
        <v>191</v>
      </c>
      <c r="V37" t="str">
        <f>VLOOKUP(U37, Products!$A$1:$B$60, 2, FALSE)</f>
        <v>Nike Men's Free 5.0+ Running Shoe</v>
      </c>
      <c r="W37" s="7">
        <v>99.989997860000003</v>
      </c>
      <c r="X37" s="7">
        <v>95.114003926871064</v>
      </c>
      <c r="Y37">
        <v>4</v>
      </c>
      <c r="Z37" s="7">
        <v>20</v>
      </c>
      <c r="AA37" s="7">
        <v>399.95999144000001</v>
      </c>
      <c r="AB37" s="7">
        <f t="shared" si="2"/>
        <v>379.95999144000001</v>
      </c>
      <c r="AC37" t="s">
        <v>66</v>
      </c>
      <c r="AD37" t="str">
        <f t="shared" si="3"/>
        <v>Non Cash Payment</v>
      </c>
    </row>
    <row r="38" spans="1:30" x14ac:dyDescent="0.2">
      <c r="A38">
        <v>46827</v>
      </c>
      <c r="B38" s="1">
        <v>42688</v>
      </c>
      <c r="C38" s="4">
        <f>VLOOKUP(B38, Dates!$A$1:$B$1463, 2, FALSE)</f>
        <v>2</v>
      </c>
      <c r="D38">
        <v>4</v>
      </c>
      <c r="E38" s="1">
        <f t="shared" si="0"/>
        <v>42692</v>
      </c>
      <c r="F38">
        <v>0</v>
      </c>
      <c r="G38" t="s">
        <v>62</v>
      </c>
      <c r="H38" t="str">
        <f t="shared" si="1"/>
        <v>Other</v>
      </c>
      <c r="I38">
        <v>9</v>
      </c>
      <c r="J38">
        <v>7537</v>
      </c>
      <c r="K38">
        <v>3</v>
      </c>
      <c r="L38" t="s">
        <v>24</v>
      </c>
      <c r="M38" t="s">
        <v>25</v>
      </c>
      <c r="N38" t="s">
        <v>101</v>
      </c>
      <c r="O38" t="s">
        <v>102</v>
      </c>
      <c r="Q38" t="s">
        <v>51</v>
      </c>
      <c r="R38" t="s">
        <v>52</v>
      </c>
      <c r="S38">
        <v>9</v>
      </c>
      <c r="T38" t="str">
        <f>VLOOKUP(S38, Products!$C$1:$D$60,2,FALSE)</f>
        <v>Cardio Equipment</v>
      </c>
      <c r="U38">
        <v>191</v>
      </c>
      <c r="V38" t="str">
        <f>VLOOKUP(U38, Products!$A$1:$B$60, 2, FALSE)</f>
        <v>Nike Men's Free 5.0+ Running Shoe</v>
      </c>
      <c r="W38" s="7">
        <v>99.989997860000003</v>
      </c>
      <c r="X38" s="7">
        <v>95.114003926871064</v>
      </c>
      <c r="Y38">
        <v>4</v>
      </c>
      <c r="Z38" s="7">
        <v>36</v>
      </c>
      <c r="AA38" s="7">
        <v>399.95999144000001</v>
      </c>
      <c r="AB38" s="7">
        <f t="shared" si="2"/>
        <v>363.95999144000001</v>
      </c>
      <c r="AC38" t="s">
        <v>66</v>
      </c>
      <c r="AD38" t="str">
        <f t="shared" si="3"/>
        <v>Non Cash Payment</v>
      </c>
    </row>
    <row r="39" spans="1:30" x14ac:dyDescent="0.2">
      <c r="A39">
        <v>48684</v>
      </c>
      <c r="B39" s="1">
        <v>42686</v>
      </c>
      <c r="C39" s="4">
        <f>VLOOKUP(B39, Dates!$A$1:$B$1463, 2, FALSE)</f>
        <v>7</v>
      </c>
      <c r="D39">
        <v>4</v>
      </c>
      <c r="E39" s="1">
        <f t="shared" si="0"/>
        <v>42691</v>
      </c>
      <c r="F39">
        <v>1</v>
      </c>
      <c r="G39" t="s">
        <v>62</v>
      </c>
      <c r="H39" t="str">
        <f t="shared" si="1"/>
        <v>Other</v>
      </c>
      <c r="I39">
        <v>9</v>
      </c>
      <c r="J39">
        <v>3056</v>
      </c>
      <c r="K39">
        <v>3</v>
      </c>
      <c r="L39" t="s">
        <v>24</v>
      </c>
      <c r="M39" t="s">
        <v>25</v>
      </c>
      <c r="N39" t="s">
        <v>103</v>
      </c>
      <c r="O39" t="s">
        <v>75</v>
      </c>
      <c r="Q39" t="s">
        <v>104</v>
      </c>
      <c r="R39" t="s">
        <v>52</v>
      </c>
      <c r="S39">
        <v>9</v>
      </c>
      <c r="T39" t="str">
        <f>VLOOKUP(S39, Products!$C$1:$D$60,2,FALSE)</f>
        <v>Cardio Equipment</v>
      </c>
      <c r="U39">
        <v>191</v>
      </c>
      <c r="V39" t="str">
        <f>VLOOKUP(U39, Products!$A$1:$B$60, 2, FALSE)</f>
        <v>Nike Men's Free 5.0+ Running Shoe</v>
      </c>
      <c r="W39" s="7">
        <v>99.989997860000003</v>
      </c>
      <c r="X39" s="7">
        <v>95.114003926871064</v>
      </c>
      <c r="Y39">
        <v>4</v>
      </c>
      <c r="Z39" s="7">
        <v>40</v>
      </c>
      <c r="AA39" s="7">
        <v>399.95999144000001</v>
      </c>
      <c r="AB39" s="7">
        <f t="shared" si="2"/>
        <v>359.95999144000001</v>
      </c>
      <c r="AC39" t="s">
        <v>66</v>
      </c>
      <c r="AD39" t="str">
        <f t="shared" si="3"/>
        <v>Non Cash Payment</v>
      </c>
    </row>
    <row r="40" spans="1:30" x14ac:dyDescent="0.2">
      <c r="A40">
        <v>48684</v>
      </c>
      <c r="B40" s="1">
        <v>42686</v>
      </c>
      <c r="C40" s="4">
        <f>VLOOKUP(B40, Dates!$A$1:$B$1463, 2, FALSE)</f>
        <v>7</v>
      </c>
      <c r="D40">
        <v>4</v>
      </c>
      <c r="E40" s="1">
        <f t="shared" si="0"/>
        <v>42691</v>
      </c>
      <c r="F40">
        <v>1</v>
      </c>
      <c r="G40" t="s">
        <v>62</v>
      </c>
      <c r="H40" t="str">
        <f t="shared" si="1"/>
        <v>Other</v>
      </c>
      <c r="I40">
        <v>9</v>
      </c>
      <c r="J40">
        <v>3056</v>
      </c>
      <c r="K40">
        <v>3</v>
      </c>
      <c r="L40" t="s">
        <v>24</v>
      </c>
      <c r="M40" t="s">
        <v>25</v>
      </c>
      <c r="N40" t="s">
        <v>103</v>
      </c>
      <c r="O40" t="s">
        <v>75</v>
      </c>
      <c r="Q40" t="s">
        <v>104</v>
      </c>
      <c r="R40" t="s">
        <v>52</v>
      </c>
      <c r="S40">
        <v>9</v>
      </c>
      <c r="T40" t="str">
        <f>VLOOKUP(S40, Products!$C$1:$D$60,2,FALSE)</f>
        <v>Cardio Equipment</v>
      </c>
      <c r="U40">
        <v>191</v>
      </c>
      <c r="V40" t="str">
        <f>VLOOKUP(U40, Products!$A$1:$B$60, 2, FALSE)</f>
        <v>Nike Men's Free 5.0+ Running Shoe</v>
      </c>
      <c r="W40" s="7">
        <v>99.989997860000003</v>
      </c>
      <c r="X40" s="7">
        <v>95.114003926871064</v>
      </c>
      <c r="Y40">
        <v>4</v>
      </c>
      <c r="Z40" s="7">
        <v>48</v>
      </c>
      <c r="AA40" s="7">
        <v>399.95999144000001</v>
      </c>
      <c r="AB40" s="7">
        <f t="shared" si="2"/>
        <v>351.95999144000001</v>
      </c>
      <c r="AC40" t="s">
        <v>66</v>
      </c>
      <c r="AD40" t="str">
        <f t="shared" si="3"/>
        <v>Non Cash Payment</v>
      </c>
    </row>
    <row r="41" spans="1:30" x14ac:dyDescent="0.2">
      <c r="A41">
        <v>46416</v>
      </c>
      <c r="B41" s="1">
        <v>42593</v>
      </c>
      <c r="C41" s="4">
        <f>VLOOKUP(B41, Dates!$A$1:$B$1463, 2, FALSE)</f>
        <v>5</v>
      </c>
      <c r="D41">
        <v>4</v>
      </c>
      <c r="E41" s="1">
        <f t="shared" si="0"/>
        <v>42599</v>
      </c>
      <c r="F41">
        <v>0</v>
      </c>
      <c r="G41" t="s">
        <v>62</v>
      </c>
      <c r="H41" t="str">
        <f t="shared" si="1"/>
        <v>Other</v>
      </c>
      <c r="I41">
        <v>9</v>
      </c>
      <c r="J41">
        <v>7967</v>
      </c>
      <c r="K41">
        <v>3</v>
      </c>
      <c r="L41" t="s">
        <v>24</v>
      </c>
      <c r="M41" t="s">
        <v>25</v>
      </c>
      <c r="N41" t="s">
        <v>79</v>
      </c>
      <c r="O41" t="s">
        <v>79</v>
      </c>
      <c r="Q41" t="s">
        <v>61</v>
      </c>
      <c r="R41" t="s">
        <v>41</v>
      </c>
      <c r="S41">
        <v>9</v>
      </c>
      <c r="T41" t="str">
        <f>VLOOKUP(S41, Products!$C$1:$D$60,2,FALSE)</f>
        <v>Cardio Equipment</v>
      </c>
      <c r="U41">
        <v>191</v>
      </c>
      <c r="V41" t="str">
        <f>VLOOKUP(U41, Products!$A$1:$B$60, 2, FALSE)</f>
        <v>Nike Men's Free 5.0+ Running Shoe</v>
      </c>
      <c r="W41" s="7">
        <v>99.989997860000003</v>
      </c>
      <c r="X41" s="7">
        <v>95.114003926871064</v>
      </c>
      <c r="Y41">
        <v>4</v>
      </c>
      <c r="Z41" s="7">
        <v>48</v>
      </c>
      <c r="AA41" s="7">
        <v>399.95999144000001</v>
      </c>
      <c r="AB41" s="7">
        <f t="shared" si="2"/>
        <v>351.95999144000001</v>
      </c>
      <c r="AC41" t="s">
        <v>66</v>
      </c>
      <c r="AD41" t="str">
        <f t="shared" si="3"/>
        <v>Non Cash Payment</v>
      </c>
    </row>
    <row r="42" spans="1:30" x14ac:dyDescent="0.2">
      <c r="A42">
        <v>47343</v>
      </c>
      <c r="B42" s="1">
        <v>42696</v>
      </c>
      <c r="C42" s="4">
        <f>VLOOKUP(B42, Dates!$A$1:$B$1463, 2, FALSE)</f>
        <v>3</v>
      </c>
      <c r="D42">
        <v>4</v>
      </c>
      <c r="E42" s="1">
        <f t="shared" si="0"/>
        <v>42702</v>
      </c>
      <c r="F42">
        <v>0</v>
      </c>
      <c r="G42" t="s">
        <v>62</v>
      </c>
      <c r="H42" t="str">
        <f t="shared" si="1"/>
        <v>Other</v>
      </c>
      <c r="I42">
        <v>9</v>
      </c>
      <c r="J42">
        <v>1758</v>
      </c>
      <c r="K42">
        <v>3</v>
      </c>
      <c r="L42" t="s">
        <v>24</v>
      </c>
      <c r="M42" t="s">
        <v>25</v>
      </c>
      <c r="N42" t="s">
        <v>105</v>
      </c>
      <c r="O42" t="s">
        <v>106</v>
      </c>
      <c r="Q42" t="s">
        <v>88</v>
      </c>
      <c r="R42" t="s">
        <v>89</v>
      </c>
      <c r="S42">
        <v>9</v>
      </c>
      <c r="T42" t="str">
        <f>VLOOKUP(S42, Products!$C$1:$D$60,2,FALSE)</f>
        <v>Cardio Equipment</v>
      </c>
      <c r="U42">
        <v>191</v>
      </c>
      <c r="V42" t="str">
        <f>VLOOKUP(U42, Products!$A$1:$B$60, 2, FALSE)</f>
        <v>Nike Men's Free 5.0+ Running Shoe</v>
      </c>
      <c r="W42" s="7">
        <v>99.989997860000003</v>
      </c>
      <c r="X42" s="7">
        <v>95.114003926871064</v>
      </c>
      <c r="Y42">
        <v>4</v>
      </c>
      <c r="Z42" s="7">
        <v>59.990001679999999</v>
      </c>
      <c r="AA42" s="7">
        <v>399.95999144000001</v>
      </c>
      <c r="AB42" s="7">
        <f t="shared" si="2"/>
        <v>339.96998976000003</v>
      </c>
      <c r="AC42" t="s">
        <v>66</v>
      </c>
      <c r="AD42" t="str">
        <f t="shared" si="3"/>
        <v>Non Cash Payment</v>
      </c>
    </row>
    <row r="43" spans="1:30" x14ac:dyDescent="0.2">
      <c r="A43">
        <v>48608</v>
      </c>
      <c r="B43" s="1">
        <v>42655</v>
      </c>
      <c r="C43" s="4">
        <f>VLOOKUP(B43, Dates!$A$1:$B$1463, 2, FALSE)</f>
        <v>4</v>
      </c>
      <c r="D43">
        <v>4</v>
      </c>
      <c r="E43" s="1">
        <f t="shared" si="0"/>
        <v>42661</v>
      </c>
      <c r="F43">
        <v>0</v>
      </c>
      <c r="G43" t="s">
        <v>62</v>
      </c>
      <c r="H43" t="str">
        <f t="shared" si="1"/>
        <v>Other</v>
      </c>
      <c r="I43">
        <v>24</v>
      </c>
      <c r="J43">
        <v>4398</v>
      </c>
      <c r="K43">
        <v>5</v>
      </c>
      <c r="L43" t="s">
        <v>31</v>
      </c>
      <c r="M43" t="s">
        <v>25</v>
      </c>
      <c r="N43" t="s">
        <v>107</v>
      </c>
      <c r="O43" t="s">
        <v>108</v>
      </c>
      <c r="Q43" t="s">
        <v>109</v>
      </c>
      <c r="R43" t="s">
        <v>29</v>
      </c>
      <c r="S43">
        <v>24</v>
      </c>
      <c r="T43" t="str">
        <f>VLOOKUP(S43, Products!$C$1:$D$60,2,FALSE)</f>
        <v>Women's Apparel</v>
      </c>
      <c r="U43">
        <v>502</v>
      </c>
      <c r="V43" t="str">
        <f>VLOOKUP(U43, Products!$A$1:$B$60, 2, FALSE)</f>
        <v>Nike Men's Dri-FIT Victory Golf Polo</v>
      </c>
      <c r="W43" s="7">
        <v>50</v>
      </c>
      <c r="X43" s="7">
        <v>43.678035218757444</v>
      </c>
      <c r="Y43">
        <v>5</v>
      </c>
      <c r="Z43" s="7">
        <v>25</v>
      </c>
      <c r="AA43" s="7">
        <v>250</v>
      </c>
      <c r="AB43" s="7">
        <f t="shared" si="2"/>
        <v>225</v>
      </c>
      <c r="AC43" t="s">
        <v>45</v>
      </c>
      <c r="AD43" t="str">
        <f t="shared" si="3"/>
        <v>Non Cash Payment</v>
      </c>
    </row>
    <row r="44" spans="1:30" x14ac:dyDescent="0.2">
      <c r="A44">
        <v>45506</v>
      </c>
      <c r="B44" s="1">
        <v>42669</v>
      </c>
      <c r="C44" s="4">
        <f>VLOOKUP(B44, Dates!$A$1:$B$1463, 2, FALSE)</f>
        <v>4</v>
      </c>
      <c r="D44">
        <v>4</v>
      </c>
      <c r="E44" s="1">
        <f t="shared" si="0"/>
        <v>42675</v>
      </c>
      <c r="F44">
        <v>0</v>
      </c>
      <c r="G44" t="s">
        <v>62</v>
      </c>
      <c r="H44" t="str">
        <f t="shared" si="1"/>
        <v>Other</v>
      </c>
      <c r="I44">
        <v>24</v>
      </c>
      <c r="J44">
        <v>5687</v>
      </c>
      <c r="K44">
        <v>5</v>
      </c>
      <c r="L44" t="s">
        <v>31</v>
      </c>
      <c r="M44" t="s">
        <v>25</v>
      </c>
      <c r="N44" t="s">
        <v>110</v>
      </c>
      <c r="O44" t="s">
        <v>111</v>
      </c>
      <c r="Q44" t="s">
        <v>28</v>
      </c>
      <c r="R44" t="s">
        <v>29</v>
      </c>
      <c r="S44">
        <v>24</v>
      </c>
      <c r="T44" t="str">
        <f>VLOOKUP(S44, Products!$C$1:$D$60,2,FALSE)</f>
        <v>Women's Apparel</v>
      </c>
      <c r="U44">
        <v>502</v>
      </c>
      <c r="V44" t="str">
        <f>VLOOKUP(U44, Products!$A$1:$B$60, 2, FALSE)</f>
        <v>Nike Men's Dri-FIT Victory Golf Polo</v>
      </c>
      <c r="W44" s="7">
        <v>50</v>
      </c>
      <c r="X44" s="7">
        <v>43.678035218757444</v>
      </c>
      <c r="Y44">
        <v>5</v>
      </c>
      <c r="Z44" s="7">
        <v>30</v>
      </c>
      <c r="AA44" s="7">
        <v>250</v>
      </c>
      <c r="AB44" s="7">
        <f t="shared" si="2"/>
        <v>220</v>
      </c>
      <c r="AC44" t="s">
        <v>45</v>
      </c>
      <c r="AD44" t="str">
        <f t="shared" si="3"/>
        <v>Non Cash Payment</v>
      </c>
    </row>
    <row r="45" spans="1:30" x14ac:dyDescent="0.2">
      <c r="A45">
        <v>45027</v>
      </c>
      <c r="B45" s="1">
        <v>42662</v>
      </c>
      <c r="C45" s="4">
        <f>VLOOKUP(B45, Dates!$A$1:$B$1463, 2, FALSE)</f>
        <v>4</v>
      </c>
      <c r="D45">
        <v>4</v>
      </c>
      <c r="E45" s="1">
        <f t="shared" si="0"/>
        <v>42668</v>
      </c>
      <c r="F45">
        <v>0</v>
      </c>
      <c r="G45" t="s">
        <v>62</v>
      </c>
      <c r="H45" t="str">
        <f t="shared" si="1"/>
        <v>Other</v>
      </c>
      <c r="I45">
        <v>29</v>
      </c>
      <c r="J45">
        <v>8534</v>
      </c>
      <c r="K45">
        <v>5</v>
      </c>
      <c r="L45" t="s">
        <v>31</v>
      </c>
      <c r="M45" t="s">
        <v>25</v>
      </c>
      <c r="N45" t="s">
        <v>112</v>
      </c>
      <c r="O45" t="s">
        <v>113</v>
      </c>
      <c r="Q45" t="s">
        <v>28</v>
      </c>
      <c r="R45" t="s">
        <v>29</v>
      </c>
      <c r="S45">
        <v>29</v>
      </c>
      <c r="T45" t="str">
        <f>VLOOKUP(S45, Products!$C$1:$D$60,2,FALSE)</f>
        <v>Shop By Sport</v>
      </c>
      <c r="U45">
        <v>627</v>
      </c>
      <c r="V45" t="str">
        <f>VLOOKUP(U45, Products!$A$1:$B$60, 2, FALSE)</f>
        <v>Under Armour Girls' Toddler Spine Surge Runni</v>
      </c>
      <c r="W45" s="7">
        <v>39.990001679999999</v>
      </c>
      <c r="X45" s="7">
        <v>34.198098313835338</v>
      </c>
      <c r="Y45">
        <v>5</v>
      </c>
      <c r="Z45" s="7">
        <v>25.989999770000001</v>
      </c>
      <c r="AA45" s="7">
        <v>199.9500084</v>
      </c>
      <c r="AB45" s="7">
        <f t="shared" si="2"/>
        <v>173.96000863</v>
      </c>
      <c r="AC45" t="s">
        <v>45</v>
      </c>
      <c r="AD45" t="str">
        <f t="shared" si="3"/>
        <v>Non Cash Payment</v>
      </c>
    </row>
    <row r="46" spans="1:30" x14ac:dyDescent="0.2">
      <c r="A46">
        <v>46308</v>
      </c>
      <c r="B46" s="1">
        <v>42532</v>
      </c>
      <c r="C46" s="4">
        <f>VLOOKUP(B46, Dates!$A$1:$B$1463, 2, FALSE)</f>
        <v>7</v>
      </c>
      <c r="D46">
        <v>4</v>
      </c>
      <c r="E46" s="1">
        <f t="shared" si="0"/>
        <v>42537</v>
      </c>
      <c r="F46">
        <v>0</v>
      </c>
      <c r="G46" t="s">
        <v>62</v>
      </c>
      <c r="H46" t="str">
        <f t="shared" si="1"/>
        <v>Other</v>
      </c>
      <c r="I46">
        <v>29</v>
      </c>
      <c r="J46">
        <v>3372</v>
      </c>
      <c r="K46">
        <v>5</v>
      </c>
      <c r="L46" t="s">
        <v>31</v>
      </c>
      <c r="M46" t="s">
        <v>25</v>
      </c>
      <c r="N46" t="s">
        <v>114</v>
      </c>
      <c r="O46" t="s">
        <v>114</v>
      </c>
      <c r="Q46" t="s">
        <v>33</v>
      </c>
      <c r="R46" t="s">
        <v>34</v>
      </c>
      <c r="S46">
        <v>29</v>
      </c>
      <c r="T46" t="str">
        <f>VLOOKUP(S46, Products!$C$1:$D$60,2,FALSE)</f>
        <v>Shop By Sport</v>
      </c>
      <c r="U46">
        <v>627</v>
      </c>
      <c r="V46" t="str">
        <f>VLOOKUP(U46, Products!$A$1:$B$60, 2, FALSE)</f>
        <v>Under Armour Girls' Toddler Spine Surge Runni</v>
      </c>
      <c r="W46" s="7">
        <v>39.990001679999999</v>
      </c>
      <c r="X46" s="7">
        <v>34.198098313835338</v>
      </c>
      <c r="Y46">
        <v>5</v>
      </c>
      <c r="Z46" s="7">
        <v>29.989999770000001</v>
      </c>
      <c r="AA46" s="7">
        <v>199.9500084</v>
      </c>
      <c r="AB46" s="7">
        <f t="shared" si="2"/>
        <v>169.96000863</v>
      </c>
      <c r="AC46" t="s">
        <v>45</v>
      </c>
      <c r="AD46" t="str">
        <f t="shared" si="3"/>
        <v>Non Cash Payment</v>
      </c>
    </row>
    <row r="47" spans="1:30" x14ac:dyDescent="0.2">
      <c r="A47">
        <v>43685</v>
      </c>
      <c r="B47" s="1">
        <v>42642</v>
      </c>
      <c r="C47" s="4">
        <f>VLOOKUP(B47, Dates!$A$1:$B$1463, 2, FALSE)</f>
        <v>5</v>
      </c>
      <c r="D47">
        <v>4</v>
      </c>
      <c r="E47" s="1">
        <f t="shared" si="0"/>
        <v>42648</v>
      </c>
      <c r="F47">
        <v>1</v>
      </c>
      <c r="G47" t="s">
        <v>62</v>
      </c>
      <c r="H47" t="str">
        <f t="shared" si="1"/>
        <v>Other</v>
      </c>
      <c r="I47">
        <v>24</v>
      </c>
      <c r="J47">
        <v>10927</v>
      </c>
      <c r="K47">
        <v>5</v>
      </c>
      <c r="L47" t="s">
        <v>31</v>
      </c>
      <c r="M47" t="s">
        <v>25</v>
      </c>
      <c r="N47" t="s">
        <v>93</v>
      </c>
      <c r="O47" t="s">
        <v>93</v>
      </c>
      <c r="Q47" t="s">
        <v>28</v>
      </c>
      <c r="R47" t="s">
        <v>29</v>
      </c>
      <c r="S47">
        <v>24</v>
      </c>
      <c r="T47" t="str">
        <f>VLOOKUP(S47, Products!$C$1:$D$60,2,FALSE)</f>
        <v>Women's Apparel</v>
      </c>
      <c r="U47">
        <v>502</v>
      </c>
      <c r="V47" t="str">
        <f>VLOOKUP(U47, Products!$A$1:$B$60, 2, FALSE)</f>
        <v>Nike Men's Dri-FIT Victory Golf Polo</v>
      </c>
      <c r="W47" s="7">
        <v>50</v>
      </c>
      <c r="X47" s="7">
        <v>43.678035218757444</v>
      </c>
      <c r="Y47">
        <v>5</v>
      </c>
      <c r="Z47" s="7">
        <v>40</v>
      </c>
      <c r="AA47" s="7">
        <v>250</v>
      </c>
      <c r="AB47" s="7">
        <f t="shared" si="2"/>
        <v>210</v>
      </c>
      <c r="AC47" t="s">
        <v>45</v>
      </c>
      <c r="AD47" t="str">
        <f t="shared" si="3"/>
        <v>Non Cash Payment</v>
      </c>
    </row>
    <row r="48" spans="1:30" x14ac:dyDescent="0.2">
      <c r="A48">
        <v>41893</v>
      </c>
      <c r="B48" s="1">
        <v>42438</v>
      </c>
      <c r="C48" s="4">
        <f>VLOOKUP(B48, Dates!$A$1:$B$1463, 2, FALSE)</f>
        <v>4</v>
      </c>
      <c r="D48">
        <v>4</v>
      </c>
      <c r="E48" s="1">
        <f t="shared" si="0"/>
        <v>42444</v>
      </c>
      <c r="F48">
        <v>0</v>
      </c>
      <c r="G48" t="s">
        <v>62</v>
      </c>
      <c r="H48" t="str">
        <f t="shared" si="1"/>
        <v>Other</v>
      </c>
      <c r="I48">
        <v>24</v>
      </c>
      <c r="J48">
        <v>3597</v>
      </c>
      <c r="K48">
        <v>5</v>
      </c>
      <c r="L48" t="s">
        <v>31</v>
      </c>
      <c r="M48" t="s">
        <v>25</v>
      </c>
      <c r="N48" t="s">
        <v>115</v>
      </c>
      <c r="O48" t="s">
        <v>116</v>
      </c>
      <c r="Q48" t="s">
        <v>117</v>
      </c>
      <c r="R48" t="s">
        <v>34</v>
      </c>
      <c r="S48">
        <v>24</v>
      </c>
      <c r="T48" t="str">
        <f>VLOOKUP(S48, Products!$C$1:$D$60,2,FALSE)</f>
        <v>Women's Apparel</v>
      </c>
      <c r="U48">
        <v>502</v>
      </c>
      <c r="V48" t="str">
        <f>VLOOKUP(U48, Products!$A$1:$B$60, 2, FALSE)</f>
        <v>Nike Men's Dri-FIT Victory Golf Polo</v>
      </c>
      <c r="W48" s="7">
        <v>50</v>
      </c>
      <c r="X48" s="7">
        <v>43.678035218757444</v>
      </c>
      <c r="Y48">
        <v>5</v>
      </c>
      <c r="Z48" s="7">
        <v>42.5</v>
      </c>
      <c r="AA48" s="7">
        <v>250</v>
      </c>
      <c r="AB48" s="7">
        <f t="shared" si="2"/>
        <v>207.5</v>
      </c>
      <c r="AC48" t="s">
        <v>45</v>
      </c>
      <c r="AD48" t="str">
        <f t="shared" si="3"/>
        <v>Non Cash Payment</v>
      </c>
    </row>
    <row r="49" spans="1:30" x14ac:dyDescent="0.2">
      <c r="A49">
        <v>46339</v>
      </c>
      <c r="B49" s="1">
        <v>42562</v>
      </c>
      <c r="C49" s="4">
        <f>VLOOKUP(B49, Dates!$A$1:$B$1463, 2, FALSE)</f>
        <v>2</v>
      </c>
      <c r="D49">
        <v>4</v>
      </c>
      <c r="E49" s="1">
        <f t="shared" si="0"/>
        <v>42566</v>
      </c>
      <c r="F49">
        <v>1</v>
      </c>
      <c r="G49" t="s">
        <v>62</v>
      </c>
      <c r="H49" t="str">
        <f t="shared" si="1"/>
        <v>Other</v>
      </c>
      <c r="I49">
        <v>24</v>
      </c>
      <c r="J49">
        <v>2052</v>
      </c>
      <c r="K49">
        <v>5</v>
      </c>
      <c r="L49" t="s">
        <v>31</v>
      </c>
      <c r="M49" t="s">
        <v>25</v>
      </c>
      <c r="N49" t="s">
        <v>118</v>
      </c>
      <c r="O49" t="s">
        <v>118</v>
      </c>
      <c r="Q49" t="s">
        <v>44</v>
      </c>
      <c r="R49" t="s">
        <v>34</v>
      </c>
      <c r="S49">
        <v>24</v>
      </c>
      <c r="T49" t="str">
        <f>VLOOKUP(S49, Products!$C$1:$D$60,2,FALSE)</f>
        <v>Women's Apparel</v>
      </c>
      <c r="U49">
        <v>502</v>
      </c>
      <c r="V49" t="str">
        <f>VLOOKUP(U49, Products!$A$1:$B$60, 2, FALSE)</f>
        <v>Nike Men's Dri-FIT Victory Golf Polo</v>
      </c>
      <c r="W49" s="7">
        <v>50</v>
      </c>
      <c r="X49" s="7">
        <v>43.678035218757444</v>
      </c>
      <c r="Y49">
        <v>5</v>
      </c>
      <c r="Z49" s="7">
        <v>42.5</v>
      </c>
      <c r="AA49" s="7">
        <v>250</v>
      </c>
      <c r="AB49" s="7">
        <f t="shared" si="2"/>
        <v>207.5</v>
      </c>
      <c r="AC49" t="s">
        <v>45</v>
      </c>
      <c r="AD49" t="str">
        <f t="shared" si="3"/>
        <v>Non Cash Payment</v>
      </c>
    </row>
    <row r="50" spans="1:30" x14ac:dyDescent="0.2">
      <c r="A50">
        <v>46667</v>
      </c>
      <c r="B50" s="1">
        <v>42715</v>
      </c>
      <c r="C50" s="4">
        <f>VLOOKUP(B50, Dates!$A$1:$B$1463, 2, FALSE)</f>
        <v>1</v>
      </c>
      <c r="D50">
        <v>4</v>
      </c>
      <c r="E50" s="1">
        <f t="shared" si="0"/>
        <v>42719</v>
      </c>
      <c r="F50">
        <v>0</v>
      </c>
      <c r="G50" t="s">
        <v>62</v>
      </c>
      <c r="H50" t="str">
        <f t="shared" si="1"/>
        <v>Other</v>
      </c>
      <c r="I50">
        <v>24</v>
      </c>
      <c r="J50">
        <v>4399</v>
      </c>
      <c r="K50">
        <v>5</v>
      </c>
      <c r="L50" t="s">
        <v>31</v>
      </c>
      <c r="M50" t="s">
        <v>25</v>
      </c>
      <c r="N50" t="s">
        <v>119</v>
      </c>
      <c r="O50" t="s">
        <v>120</v>
      </c>
      <c r="Q50" t="s">
        <v>28</v>
      </c>
      <c r="R50" t="s">
        <v>29</v>
      </c>
      <c r="S50">
        <v>24</v>
      </c>
      <c r="T50" t="str">
        <f>VLOOKUP(S50, Products!$C$1:$D$60,2,FALSE)</f>
        <v>Women's Apparel</v>
      </c>
      <c r="U50">
        <v>502</v>
      </c>
      <c r="V50" t="str">
        <f>VLOOKUP(U50, Products!$A$1:$B$60, 2, FALSE)</f>
        <v>Nike Men's Dri-FIT Victory Golf Polo</v>
      </c>
      <c r="W50" s="7">
        <v>50</v>
      </c>
      <c r="X50" s="7">
        <v>43.678035218757444</v>
      </c>
      <c r="Y50">
        <v>5</v>
      </c>
      <c r="Z50" s="7">
        <v>42.5</v>
      </c>
      <c r="AA50" s="7">
        <v>250</v>
      </c>
      <c r="AB50" s="7">
        <f t="shared" si="2"/>
        <v>207.5</v>
      </c>
      <c r="AC50" t="s">
        <v>45</v>
      </c>
      <c r="AD50" t="str">
        <f t="shared" si="3"/>
        <v>Non Cash Payment</v>
      </c>
    </row>
    <row r="51" spans="1:30" x14ac:dyDescent="0.2">
      <c r="A51">
        <v>47647</v>
      </c>
      <c r="B51" s="1">
        <v>42700</v>
      </c>
      <c r="C51" s="4">
        <f>VLOOKUP(B51, Dates!$A$1:$B$1463, 2, FALSE)</f>
        <v>7</v>
      </c>
      <c r="D51">
        <v>4</v>
      </c>
      <c r="E51" s="1">
        <f t="shared" si="0"/>
        <v>42705</v>
      </c>
      <c r="F51">
        <v>0</v>
      </c>
      <c r="G51" t="s">
        <v>62</v>
      </c>
      <c r="H51" t="str">
        <f t="shared" si="1"/>
        <v>Other</v>
      </c>
      <c r="I51">
        <v>24</v>
      </c>
      <c r="J51">
        <v>185</v>
      </c>
      <c r="K51">
        <v>5</v>
      </c>
      <c r="L51" t="s">
        <v>31</v>
      </c>
      <c r="M51" t="s">
        <v>25</v>
      </c>
      <c r="N51" t="s">
        <v>121</v>
      </c>
      <c r="O51" t="s">
        <v>121</v>
      </c>
      <c r="Q51" t="s">
        <v>122</v>
      </c>
      <c r="R51" t="s">
        <v>52</v>
      </c>
      <c r="S51">
        <v>24</v>
      </c>
      <c r="T51" t="str">
        <f>VLOOKUP(S51, Products!$C$1:$D$60,2,FALSE)</f>
        <v>Women's Apparel</v>
      </c>
      <c r="U51">
        <v>502</v>
      </c>
      <c r="V51" t="str">
        <f>VLOOKUP(U51, Products!$A$1:$B$60, 2, FALSE)</f>
        <v>Nike Men's Dri-FIT Victory Golf Polo</v>
      </c>
      <c r="W51" s="7">
        <v>50</v>
      </c>
      <c r="X51" s="7">
        <v>43.678035218757444</v>
      </c>
      <c r="Y51">
        <v>5</v>
      </c>
      <c r="Z51" s="7">
        <v>45</v>
      </c>
      <c r="AA51" s="7">
        <v>250</v>
      </c>
      <c r="AB51" s="7">
        <f t="shared" si="2"/>
        <v>205</v>
      </c>
      <c r="AC51" t="s">
        <v>45</v>
      </c>
      <c r="AD51" t="str">
        <f t="shared" si="3"/>
        <v>Non Cash Payment</v>
      </c>
    </row>
    <row r="52" spans="1:30" x14ac:dyDescent="0.2">
      <c r="A52">
        <v>48565</v>
      </c>
      <c r="B52" s="1">
        <v>42625</v>
      </c>
      <c r="C52" s="4">
        <f>VLOOKUP(B52, Dates!$A$1:$B$1463, 2, FALSE)</f>
        <v>2</v>
      </c>
      <c r="D52">
        <v>4</v>
      </c>
      <c r="E52" s="1">
        <f t="shared" si="0"/>
        <v>42629</v>
      </c>
      <c r="F52">
        <v>1</v>
      </c>
      <c r="G52" t="s">
        <v>62</v>
      </c>
      <c r="H52" t="str">
        <f t="shared" si="1"/>
        <v>Other</v>
      </c>
      <c r="I52">
        <v>24</v>
      </c>
      <c r="J52">
        <v>3441</v>
      </c>
      <c r="K52">
        <v>5</v>
      </c>
      <c r="L52" t="s">
        <v>31</v>
      </c>
      <c r="M52" t="s">
        <v>25</v>
      </c>
      <c r="N52" t="s">
        <v>123</v>
      </c>
      <c r="O52" t="s">
        <v>124</v>
      </c>
      <c r="Q52" t="s">
        <v>76</v>
      </c>
      <c r="R52" t="s">
        <v>52</v>
      </c>
      <c r="S52">
        <v>24</v>
      </c>
      <c r="T52" t="str">
        <f>VLOOKUP(S52, Products!$C$1:$D$60,2,FALSE)</f>
        <v>Women's Apparel</v>
      </c>
      <c r="U52">
        <v>502</v>
      </c>
      <c r="V52" t="str">
        <f>VLOOKUP(U52, Products!$A$1:$B$60, 2, FALSE)</f>
        <v>Nike Men's Dri-FIT Victory Golf Polo</v>
      </c>
      <c r="W52" s="7">
        <v>50</v>
      </c>
      <c r="X52" s="7">
        <v>43.678035218757444</v>
      </c>
      <c r="Y52">
        <v>5</v>
      </c>
      <c r="Z52" s="7">
        <v>45</v>
      </c>
      <c r="AA52" s="7">
        <v>250</v>
      </c>
      <c r="AB52" s="7">
        <f t="shared" si="2"/>
        <v>205</v>
      </c>
      <c r="AC52" t="s">
        <v>45</v>
      </c>
      <c r="AD52" t="str">
        <f t="shared" si="3"/>
        <v>Non Cash Payment</v>
      </c>
    </row>
    <row r="53" spans="1:30" x14ac:dyDescent="0.2">
      <c r="A53">
        <v>43889</v>
      </c>
      <c r="B53" s="1">
        <v>42410</v>
      </c>
      <c r="C53" s="4">
        <f>VLOOKUP(B53, Dates!$A$1:$B$1463, 2, FALSE)</f>
        <v>4</v>
      </c>
      <c r="D53">
        <v>4</v>
      </c>
      <c r="E53" s="1">
        <f t="shared" si="0"/>
        <v>42416</v>
      </c>
      <c r="F53">
        <v>1</v>
      </c>
      <c r="G53" t="s">
        <v>62</v>
      </c>
      <c r="H53" t="str">
        <f t="shared" si="1"/>
        <v>Other</v>
      </c>
      <c r="I53">
        <v>24</v>
      </c>
      <c r="J53">
        <v>11947</v>
      </c>
      <c r="K53">
        <v>5</v>
      </c>
      <c r="L53" t="s">
        <v>31</v>
      </c>
      <c r="M53" t="s">
        <v>25</v>
      </c>
      <c r="N53" t="s">
        <v>93</v>
      </c>
      <c r="O53" t="s">
        <v>93</v>
      </c>
      <c r="Q53" t="s">
        <v>28</v>
      </c>
      <c r="R53" t="s">
        <v>29</v>
      </c>
      <c r="S53">
        <v>24</v>
      </c>
      <c r="T53" t="str">
        <f>VLOOKUP(S53, Products!$C$1:$D$60,2,FALSE)</f>
        <v>Women's Apparel</v>
      </c>
      <c r="U53">
        <v>502</v>
      </c>
      <c r="V53" t="str">
        <f>VLOOKUP(U53, Products!$A$1:$B$60, 2, FALSE)</f>
        <v>Nike Men's Dri-FIT Victory Golf Polo</v>
      </c>
      <c r="W53" s="7">
        <v>50</v>
      </c>
      <c r="X53" s="7">
        <v>43.678035218757444</v>
      </c>
      <c r="Y53">
        <v>5</v>
      </c>
      <c r="Z53" s="7">
        <v>45</v>
      </c>
      <c r="AA53" s="7">
        <v>250</v>
      </c>
      <c r="AB53" s="7">
        <f t="shared" si="2"/>
        <v>205</v>
      </c>
      <c r="AC53" t="s">
        <v>45</v>
      </c>
      <c r="AD53" t="str">
        <f t="shared" si="3"/>
        <v>Non Cash Payment</v>
      </c>
    </row>
    <row r="54" spans="1:30" x14ac:dyDescent="0.2">
      <c r="A54">
        <v>45138</v>
      </c>
      <c r="B54" s="1">
        <v>42663</v>
      </c>
      <c r="C54" s="4">
        <f>VLOOKUP(B54, Dates!$A$1:$B$1463, 2, FALSE)</f>
        <v>5</v>
      </c>
      <c r="D54">
        <v>4</v>
      </c>
      <c r="E54" s="1">
        <f t="shared" si="0"/>
        <v>42669</v>
      </c>
      <c r="F54">
        <v>0</v>
      </c>
      <c r="G54" t="s">
        <v>62</v>
      </c>
      <c r="H54" t="str">
        <f t="shared" si="1"/>
        <v>Other</v>
      </c>
      <c r="I54">
        <v>24</v>
      </c>
      <c r="J54">
        <v>1555</v>
      </c>
      <c r="K54">
        <v>5</v>
      </c>
      <c r="L54" t="s">
        <v>31</v>
      </c>
      <c r="M54" t="s">
        <v>25</v>
      </c>
      <c r="N54" t="s">
        <v>125</v>
      </c>
      <c r="O54" t="s">
        <v>126</v>
      </c>
      <c r="Q54" t="s">
        <v>117</v>
      </c>
      <c r="R54" t="s">
        <v>34</v>
      </c>
      <c r="S54">
        <v>24</v>
      </c>
      <c r="T54" t="str">
        <f>VLOOKUP(S54, Products!$C$1:$D$60,2,FALSE)</f>
        <v>Women's Apparel</v>
      </c>
      <c r="U54">
        <v>502</v>
      </c>
      <c r="V54" t="str">
        <f>VLOOKUP(U54, Products!$A$1:$B$60, 2, FALSE)</f>
        <v>Nike Men's Dri-FIT Victory Golf Polo</v>
      </c>
      <c r="W54" s="7">
        <v>50</v>
      </c>
      <c r="X54" s="7">
        <v>43.678035218757444</v>
      </c>
      <c r="Y54">
        <v>5</v>
      </c>
      <c r="Z54" s="7">
        <v>50</v>
      </c>
      <c r="AA54" s="7">
        <v>250</v>
      </c>
      <c r="AB54" s="7">
        <f t="shared" si="2"/>
        <v>200</v>
      </c>
      <c r="AC54" t="s">
        <v>45</v>
      </c>
      <c r="AD54" t="str">
        <f t="shared" si="3"/>
        <v>Non Cash Payment</v>
      </c>
    </row>
    <row r="55" spans="1:30" x14ac:dyDescent="0.2">
      <c r="A55">
        <v>44160</v>
      </c>
      <c r="B55" s="1">
        <v>42531</v>
      </c>
      <c r="C55" s="4">
        <f>VLOOKUP(B55, Dates!$A$1:$B$1463, 2, FALSE)</f>
        <v>6</v>
      </c>
      <c r="D55">
        <v>4</v>
      </c>
      <c r="E55" s="1">
        <f t="shared" si="0"/>
        <v>42537</v>
      </c>
      <c r="F55">
        <v>1</v>
      </c>
      <c r="G55" t="s">
        <v>62</v>
      </c>
      <c r="H55" t="str">
        <f t="shared" si="1"/>
        <v>Other</v>
      </c>
      <c r="I55">
        <v>29</v>
      </c>
      <c r="J55">
        <v>9399</v>
      </c>
      <c r="K55">
        <v>5</v>
      </c>
      <c r="L55" t="s">
        <v>31</v>
      </c>
      <c r="M55" t="s">
        <v>25</v>
      </c>
      <c r="N55" t="s">
        <v>127</v>
      </c>
      <c r="O55" t="s">
        <v>128</v>
      </c>
      <c r="Q55" t="s">
        <v>33</v>
      </c>
      <c r="R55" t="s">
        <v>34</v>
      </c>
      <c r="S55">
        <v>29</v>
      </c>
      <c r="T55" t="str">
        <f>VLOOKUP(S55, Products!$C$1:$D$60,2,FALSE)</f>
        <v>Shop By Sport</v>
      </c>
      <c r="U55">
        <v>627</v>
      </c>
      <c r="V55" t="str">
        <f>VLOOKUP(U55, Products!$A$1:$B$60, 2, FALSE)</f>
        <v>Under Armour Girls' Toddler Spine Surge Runni</v>
      </c>
      <c r="W55" s="7">
        <v>39.990001679999999</v>
      </c>
      <c r="X55" s="7">
        <v>34.198098313835338</v>
      </c>
      <c r="Y55">
        <v>5</v>
      </c>
      <c r="Z55" s="7">
        <v>49.990001679999999</v>
      </c>
      <c r="AA55" s="7">
        <v>199.9500084</v>
      </c>
      <c r="AB55" s="7">
        <f t="shared" si="2"/>
        <v>149.96000672</v>
      </c>
      <c r="AC55" t="s">
        <v>45</v>
      </c>
      <c r="AD55" t="str">
        <f t="shared" si="3"/>
        <v>Non Cash Payment</v>
      </c>
    </row>
    <row r="56" spans="1:30" x14ac:dyDescent="0.2">
      <c r="A56">
        <v>49214</v>
      </c>
      <c r="B56" s="1">
        <v>42723</v>
      </c>
      <c r="C56" s="4">
        <f>VLOOKUP(B56, Dates!$A$1:$B$1463, 2, FALSE)</f>
        <v>2</v>
      </c>
      <c r="D56">
        <v>4</v>
      </c>
      <c r="E56" s="1">
        <f t="shared" si="0"/>
        <v>42727</v>
      </c>
      <c r="F56">
        <v>1</v>
      </c>
      <c r="G56" t="s">
        <v>62</v>
      </c>
      <c r="H56" t="str">
        <f t="shared" si="1"/>
        <v>Other</v>
      </c>
      <c r="I56">
        <v>24</v>
      </c>
      <c r="J56">
        <v>2792</v>
      </c>
      <c r="K56">
        <v>5</v>
      </c>
      <c r="L56" t="s">
        <v>31</v>
      </c>
      <c r="M56" t="s">
        <v>25</v>
      </c>
      <c r="N56" t="s">
        <v>129</v>
      </c>
      <c r="O56" t="s">
        <v>130</v>
      </c>
      <c r="Q56" t="s">
        <v>131</v>
      </c>
      <c r="R56" t="s">
        <v>29</v>
      </c>
      <c r="S56">
        <v>24</v>
      </c>
      <c r="T56" t="str">
        <f>VLOOKUP(S56, Products!$C$1:$D$60,2,FALSE)</f>
        <v>Women's Apparel</v>
      </c>
      <c r="U56">
        <v>502</v>
      </c>
      <c r="V56" t="str">
        <f>VLOOKUP(U56, Products!$A$1:$B$60, 2, FALSE)</f>
        <v>Nike Men's Dri-FIT Victory Golf Polo</v>
      </c>
      <c r="W56" s="7">
        <v>50</v>
      </c>
      <c r="X56" s="7">
        <v>43.678035218757444</v>
      </c>
      <c r="Y56">
        <v>5</v>
      </c>
      <c r="Z56" s="7">
        <v>62.5</v>
      </c>
      <c r="AA56" s="7">
        <v>250</v>
      </c>
      <c r="AB56" s="7">
        <f t="shared" si="2"/>
        <v>187.5</v>
      </c>
      <c r="AC56" t="s">
        <v>45</v>
      </c>
      <c r="AD56" t="str">
        <f t="shared" si="3"/>
        <v>Non Cash Payment</v>
      </c>
    </row>
    <row r="57" spans="1:30" x14ac:dyDescent="0.2">
      <c r="A57">
        <v>41825</v>
      </c>
      <c r="B57" s="1">
        <v>42409</v>
      </c>
      <c r="C57" s="4">
        <f>VLOOKUP(B57, Dates!$A$1:$B$1463, 2, FALSE)</f>
        <v>3</v>
      </c>
      <c r="D57">
        <v>4</v>
      </c>
      <c r="E57" s="1">
        <f t="shared" si="0"/>
        <v>42415</v>
      </c>
      <c r="F57">
        <v>1</v>
      </c>
      <c r="G57" t="s">
        <v>62</v>
      </c>
      <c r="H57" t="str">
        <f t="shared" si="1"/>
        <v>Other</v>
      </c>
      <c r="I57">
        <v>40</v>
      </c>
      <c r="J57">
        <v>10118</v>
      </c>
      <c r="K57">
        <v>6</v>
      </c>
      <c r="L57" t="s">
        <v>35</v>
      </c>
      <c r="M57" t="s">
        <v>25</v>
      </c>
      <c r="N57" t="s">
        <v>86</v>
      </c>
      <c r="O57" t="s">
        <v>87</v>
      </c>
      <c r="Q57" t="s">
        <v>88</v>
      </c>
      <c r="R57" t="s">
        <v>89</v>
      </c>
      <c r="S57">
        <v>40</v>
      </c>
      <c r="T57" t="str">
        <f>VLOOKUP(S57, Products!$C$1:$D$60,2,FALSE)</f>
        <v>Accessories</v>
      </c>
      <c r="U57">
        <v>906</v>
      </c>
      <c r="V57" t="str">
        <f>VLOOKUP(U57, Products!$A$1:$B$60, 2, FALSE)</f>
        <v>Team Golf Tennessee Volunteers Putter Grip</v>
      </c>
      <c r="W57" s="7">
        <v>24.989999770000001</v>
      </c>
      <c r="X57" s="7">
        <v>16.911999892000001</v>
      </c>
      <c r="Y57">
        <v>5</v>
      </c>
      <c r="Z57" s="7">
        <v>0</v>
      </c>
      <c r="AA57" s="7">
        <v>124.94999885</v>
      </c>
      <c r="AB57" s="7">
        <f t="shared" si="2"/>
        <v>124.94999885</v>
      </c>
      <c r="AC57" t="s">
        <v>45</v>
      </c>
      <c r="AD57" t="str">
        <f t="shared" si="3"/>
        <v>Non Cash Payment</v>
      </c>
    </row>
    <row r="58" spans="1:30" x14ac:dyDescent="0.2">
      <c r="A58">
        <v>44504</v>
      </c>
      <c r="B58" s="1">
        <v>42684</v>
      </c>
      <c r="C58" s="4">
        <f>VLOOKUP(B58, Dates!$A$1:$B$1463, 2, FALSE)</f>
        <v>5</v>
      </c>
      <c r="D58">
        <v>4</v>
      </c>
      <c r="E58" s="1">
        <f t="shared" si="0"/>
        <v>42690</v>
      </c>
      <c r="F58">
        <v>1</v>
      </c>
      <c r="G58" t="s">
        <v>62</v>
      </c>
      <c r="H58" t="str">
        <f t="shared" si="1"/>
        <v>Other</v>
      </c>
      <c r="I58">
        <v>40</v>
      </c>
      <c r="J58">
        <v>8544</v>
      </c>
      <c r="K58">
        <v>6</v>
      </c>
      <c r="L58" t="s">
        <v>35</v>
      </c>
      <c r="M58" t="s">
        <v>25</v>
      </c>
      <c r="N58" t="s">
        <v>36</v>
      </c>
      <c r="O58" t="s">
        <v>36</v>
      </c>
      <c r="Q58" t="s">
        <v>37</v>
      </c>
      <c r="R58" t="s">
        <v>29</v>
      </c>
      <c r="S58">
        <v>40</v>
      </c>
      <c r="T58" t="str">
        <f>VLOOKUP(S58, Products!$C$1:$D$60,2,FALSE)</f>
        <v>Accessories</v>
      </c>
      <c r="U58">
        <v>885</v>
      </c>
      <c r="V58" t="str">
        <f>VLOOKUP(U58, Products!$A$1:$B$60, 2, FALSE)</f>
        <v>Team Golf St. Louis Cardinals Putter Grip</v>
      </c>
      <c r="W58" s="7">
        <v>24.989999770000001</v>
      </c>
      <c r="X58" s="7">
        <v>29.483249567625002</v>
      </c>
      <c r="Y58">
        <v>5</v>
      </c>
      <c r="Z58" s="7">
        <v>6.25</v>
      </c>
      <c r="AA58" s="7">
        <v>124.94999885</v>
      </c>
      <c r="AB58" s="7">
        <f t="shared" si="2"/>
        <v>118.69999885</v>
      </c>
      <c r="AC58" t="s">
        <v>45</v>
      </c>
      <c r="AD58" t="str">
        <f t="shared" si="3"/>
        <v>Non Cash Payment</v>
      </c>
    </row>
    <row r="59" spans="1:30" x14ac:dyDescent="0.2">
      <c r="A59">
        <v>44496</v>
      </c>
      <c r="B59" s="1">
        <v>42684</v>
      </c>
      <c r="C59" s="4">
        <f>VLOOKUP(B59, Dates!$A$1:$B$1463, 2, FALSE)</f>
        <v>5</v>
      </c>
      <c r="D59">
        <v>4</v>
      </c>
      <c r="E59" s="1">
        <f t="shared" si="0"/>
        <v>42690</v>
      </c>
      <c r="F59">
        <v>0</v>
      </c>
      <c r="G59" t="s">
        <v>62</v>
      </c>
      <c r="H59" t="str">
        <f t="shared" si="1"/>
        <v>Other</v>
      </c>
      <c r="I59">
        <v>40</v>
      </c>
      <c r="J59">
        <v>4296</v>
      </c>
      <c r="K59">
        <v>6</v>
      </c>
      <c r="L59" t="s">
        <v>35</v>
      </c>
      <c r="M59" t="s">
        <v>25</v>
      </c>
      <c r="N59" t="s">
        <v>132</v>
      </c>
      <c r="O59" t="s">
        <v>133</v>
      </c>
      <c r="Q59" t="s">
        <v>65</v>
      </c>
      <c r="R59" t="s">
        <v>52</v>
      </c>
      <c r="S59">
        <v>40</v>
      </c>
      <c r="T59" t="str">
        <f>VLOOKUP(S59, Products!$C$1:$D$60,2,FALSE)</f>
        <v>Accessories</v>
      </c>
      <c r="U59">
        <v>886</v>
      </c>
      <c r="V59" t="str">
        <f>VLOOKUP(U59, Products!$A$1:$B$60, 2, FALSE)</f>
        <v>Team Golf San Francisco Giants Putter Grip</v>
      </c>
      <c r="W59" s="7">
        <v>24.989999770000001</v>
      </c>
      <c r="X59" s="7">
        <v>18.459749817000002</v>
      </c>
      <c r="Y59">
        <v>5</v>
      </c>
      <c r="Z59" s="7">
        <v>6.8699998860000004</v>
      </c>
      <c r="AA59" s="7">
        <v>124.94999885</v>
      </c>
      <c r="AB59" s="7">
        <f t="shared" si="2"/>
        <v>118.079998964</v>
      </c>
      <c r="AC59" t="s">
        <v>45</v>
      </c>
      <c r="AD59" t="str">
        <f t="shared" si="3"/>
        <v>Non Cash Payment</v>
      </c>
    </row>
    <row r="60" spans="1:30" x14ac:dyDescent="0.2">
      <c r="A60">
        <v>45559</v>
      </c>
      <c r="B60" s="1">
        <v>42670</v>
      </c>
      <c r="C60" s="4">
        <f>VLOOKUP(B60, Dates!$A$1:$B$1463, 2, FALSE)</f>
        <v>5</v>
      </c>
      <c r="D60">
        <v>4</v>
      </c>
      <c r="E60" s="1">
        <f t="shared" si="0"/>
        <v>42676</v>
      </c>
      <c r="F60">
        <v>1</v>
      </c>
      <c r="G60" t="s">
        <v>62</v>
      </c>
      <c r="H60" t="str">
        <f t="shared" si="1"/>
        <v>Other</v>
      </c>
      <c r="I60">
        <v>41</v>
      </c>
      <c r="J60">
        <v>4391</v>
      </c>
      <c r="K60">
        <v>6</v>
      </c>
      <c r="L60" t="s">
        <v>35</v>
      </c>
      <c r="M60" t="s">
        <v>25</v>
      </c>
      <c r="N60" t="s">
        <v>129</v>
      </c>
      <c r="O60" t="s">
        <v>130</v>
      </c>
      <c r="Q60" t="s">
        <v>131</v>
      </c>
      <c r="R60" t="s">
        <v>29</v>
      </c>
      <c r="S60">
        <v>41</v>
      </c>
      <c r="T60" t="str">
        <f>VLOOKUP(S60, Products!$C$1:$D$60,2,FALSE)</f>
        <v>Trade-In</v>
      </c>
      <c r="U60">
        <v>926</v>
      </c>
      <c r="V60" t="str">
        <f>VLOOKUP(U60, Products!$A$1:$B$60, 2, FALSE)</f>
        <v>Glove It Imperial Golf Towel</v>
      </c>
      <c r="W60" s="7">
        <v>15.989999770000001</v>
      </c>
      <c r="X60" s="7">
        <v>12.230249713200003</v>
      </c>
      <c r="Y60">
        <v>5</v>
      </c>
      <c r="Z60" s="7">
        <v>5.5999999049999998</v>
      </c>
      <c r="AA60" s="7">
        <v>79.94999885</v>
      </c>
      <c r="AB60" s="7">
        <f t="shared" si="2"/>
        <v>74.349998944999996</v>
      </c>
      <c r="AC60" t="s">
        <v>45</v>
      </c>
      <c r="AD60" t="str">
        <f t="shared" si="3"/>
        <v>Non Cash Payment</v>
      </c>
    </row>
    <row r="61" spans="1:30" x14ac:dyDescent="0.2">
      <c r="A61">
        <v>44074</v>
      </c>
      <c r="B61" s="1">
        <v>42500</v>
      </c>
      <c r="C61" s="4">
        <f>VLOOKUP(B61, Dates!$A$1:$B$1463, 2, FALSE)</f>
        <v>3</v>
      </c>
      <c r="D61">
        <v>4</v>
      </c>
      <c r="E61" s="1">
        <f t="shared" si="0"/>
        <v>42506</v>
      </c>
      <c r="F61">
        <v>1</v>
      </c>
      <c r="G61" t="s">
        <v>62</v>
      </c>
      <c r="H61" t="str">
        <f t="shared" si="1"/>
        <v>Other</v>
      </c>
      <c r="I61">
        <v>41</v>
      </c>
      <c r="J61">
        <v>2882</v>
      </c>
      <c r="K61">
        <v>6</v>
      </c>
      <c r="L61" t="s">
        <v>35</v>
      </c>
      <c r="M61" t="s">
        <v>25</v>
      </c>
      <c r="N61" t="s">
        <v>134</v>
      </c>
      <c r="O61" t="s">
        <v>134</v>
      </c>
      <c r="Q61" t="s">
        <v>28</v>
      </c>
      <c r="R61" t="s">
        <v>29</v>
      </c>
      <c r="S61">
        <v>41</v>
      </c>
      <c r="T61" t="str">
        <f>VLOOKUP(S61, Products!$C$1:$D$60,2,FALSE)</f>
        <v>Trade-In</v>
      </c>
      <c r="U61">
        <v>924</v>
      </c>
      <c r="V61" t="str">
        <f>VLOOKUP(U61, Products!$A$1:$B$60, 2, FALSE)</f>
        <v>Glove It Urban Brick Golf Towel</v>
      </c>
      <c r="W61" s="7">
        <v>15.989999770000001</v>
      </c>
      <c r="X61" s="7">
        <v>16.143866608000003</v>
      </c>
      <c r="Y61">
        <v>5</v>
      </c>
      <c r="Z61" s="7">
        <v>12.789999959999999</v>
      </c>
      <c r="AA61" s="7">
        <v>79.94999885</v>
      </c>
      <c r="AB61" s="7">
        <f t="shared" si="2"/>
        <v>67.159998889999997</v>
      </c>
      <c r="AC61" t="s">
        <v>45</v>
      </c>
      <c r="AD61" t="str">
        <f t="shared" si="3"/>
        <v>Non Cash Payment</v>
      </c>
    </row>
    <row r="62" spans="1:30" x14ac:dyDescent="0.2">
      <c r="A62">
        <v>49857</v>
      </c>
      <c r="B62" s="1">
        <v>42732</v>
      </c>
      <c r="C62" s="4">
        <f>VLOOKUP(B62, Dates!$A$1:$B$1463, 2, FALSE)</f>
        <v>4</v>
      </c>
      <c r="D62">
        <v>4</v>
      </c>
      <c r="E62" s="1">
        <f t="shared" si="0"/>
        <v>42738</v>
      </c>
      <c r="F62">
        <v>0</v>
      </c>
      <c r="G62" t="s">
        <v>62</v>
      </c>
      <c r="H62" t="str">
        <f t="shared" si="1"/>
        <v>Other</v>
      </c>
      <c r="I62">
        <v>37</v>
      </c>
      <c r="J62">
        <v>3283</v>
      </c>
      <c r="K62">
        <v>6</v>
      </c>
      <c r="L62" t="s">
        <v>35</v>
      </c>
      <c r="M62" t="s">
        <v>25</v>
      </c>
      <c r="N62" t="s">
        <v>135</v>
      </c>
      <c r="O62" t="s">
        <v>135</v>
      </c>
      <c r="Q62" t="s">
        <v>68</v>
      </c>
      <c r="R62" t="s">
        <v>41</v>
      </c>
      <c r="S62">
        <v>37</v>
      </c>
      <c r="T62" t="str">
        <f>VLOOKUP(S62, Products!$C$1:$D$60,2,FALSE)</f>
        <v>Electronics</v>
      </c>
      <c r="U62">
        <v>825</v>
      </c>
      <c r="V62" t="str">
        <f>VLOOKUP(U62, Products!$A$1:$B$60, 2, FALSE)</f>
        <v>Bridgestone e6 Straight Distance NFL Tennesse</v>
      </c>
      <c r="W62" s="7">
        <v>31.989999770000001</v>
      </c>
      <c r="X62" s="7">
        <v>23.973333102666668</v>
      </c>
      <c r="Y62">
        <v>5</v>
      </c>
      <c r="Z62" s="7">
        <v>28.790000920000001</v>
      </c>
      <c r="AA62" s="7">
        <v>159.94999885000001</v>
      </c>
      <c r="AB62" s="7">
        <f t="shared" si="2"/>
        <v>131.15999793</v>
      </c>
      <c r="AC62" t="s">
        <v>45</v>
      </c>
      <c r="AD62" t="str">
        <f t="shared" si="3"/>
        <v>Non Cash Payment</v>
      </c>
    </row>
    <row r="63" spans="1:30" x14ac:dyDescent="0.2">
      <c r="A63">
        <v>41786</v>
      </c>
      <c r="B63" s="1">
        <v>42378</v>
      </c>
      <c r="C63" s="4">
        <f>VLOOKUP(B63, Dates!$A$1:$B$1463, 2, FALSE)</f>
        <v>7</v>
      </c>
      <c r="D63">
        <v>4</v>
      </c>
      <c r="E63" s="1">
        <f t="shared" si="0"/>
        <v>42383</v>
      </c>
      <c r="F63">
        <v>0</v>
      </c>
      <c r="G63" t="s">
        <v>62</v>
      </c>
      <c r="H63" t="str">
        <f t="shared" si="1"/>
        <v>Other</v>
      </c>
      <c r="I63">
        <v>44</v>
      </c>
      <c r="J63">
        <v>397</v>
      </c>
      <c r="K63">
        <v>7</v>
      </c>
      <c r="L63" t="s">
        <v>58</v>
      </c>
      <c r="M63" t="s">
        <v>25</v>
      </c>
      <c r="N63" t="s">
        <v>38</v>
      </c>
      <c r="O63" t="s">
        <v>39</v>
      </c>
      <c r="Q63" t="s">
        <v>40</v>
      </c>
      <c r="R63" t="s">
        <v>41</v>
      </c>
      <c r="S63">
        <v>44</v>
      </c>
      <c r="T63" t="str">
        <f>VLOOKUP(S63, Products!$C$1:$D$60,2,FALSE)</f>
        <v>Hunting &amp; Shooting</v>
      </c>
      <c r="U63">
        <v>977</v>
      </c>
      <c r="V63" t="str">
        <f>VLOOKUP(U63, Products!$A$1:$B$60, 2, FALSE)</f>
        <v>ENO Atlas Hammock Straps</v>
      </c>
      <c r="W63" s="7">
        <v>29.989999770000001</v>
      </c>
      <c r="X63" s="7">
        <v>21.106999969000004</v>
      </c>
      <c r="Y63">
        <v>5</v>
      </c>
      <c r="Z63" s="7">
        <v>29.989999770000001</v>
      </c>
      <c r="AA63" s="7">
        <v>149.94999885000001</v>
      </c>
      <c r="AB63" s="7">
        <f t="shared" si="2"/>
        <v>119.95999908000002</v>
      </c>
      <c r="AC63" t="s">
        <v>45</v>
      </c>
      <c r="AD63" t="str">
        <f t="shared" si="3"/>
        <v>Non Cash Payment</v>
      </c>
    </row>
    <row r="64" spans="1:30" x14ac:dyDescent="0.2">
      <c r="A64">
        <v>48042</v>
      </c>
      <c r="B64" s="1">
        <v>42412</v>
      </c>
      <c r="C64" s="4">
        <f>VLOOKUP(B64, Dates!$A$1:$B$1463, 2, FALSE)</f>
        <v>6</v>
      </c>
      <c r="D64">
        <v>4</v>
      </c>
      <c r="E64" s="1">
        <f t="shared" si="0"/>
        <v>42418</v>
      </c>
      <c r="F64">
        <v>0</v>
      </c>
      <c r="G64" t="s">
        <v>62</v>
      </c>
      <c r="H64" t="str">
        <f t="shared" si="1"/>
        <v>Other</v>
      </c>
      <c r="I64">
        <v>6</v>
      </c>
      <c r="J64">
        <v>4104</v>
      </c>
      <c r="K64">
        <v>2</v>
      </c>
      <c r="L64" t="s">
        <v>136</v>
      </c>
      <c r="M64" t="s">
        <v>25</v>
      </c>
      <c r="N64" t="s">
        <v>137</v>
      </c>
      <c r="O64" t="s">
        <v>126</v>
      </c>
      <c r="Q64" t="s">
        <v>109</v>
      </c>
      <c r="R64" t="s">
        <v>29</v>
      </c>
      <c r="S64">
        <v>6</v>
      </c>
      <c r="T64" t="str">
        <f>VLOOKUP(S64, Products!$C$1:$D$60,2,FALSE)</f>
        <v>Tennis &amp; Racquet</v>
      </c>
      <c r="U64">
        <v>116</v>
      </c>
      <c r="V64" t="str">
        <f>VLOOKUP(U64, Products!$A$1:$B$60, 2, FALSE)</f>
        <v>Nike Men's Comfort 2 Slide</v>
      </c>
      <c r="W64" s="7">
        <v>44.990001679999999</v>
      </c>
      <c r="X64" s="7">
        <v>30.409585080374999</v>
      </c>
      <c r="Y64">
        <v>5</v>
      </c>
      <c r="Z64" s="7">
        <v>38.240001679999999</v>
      </c>
      <c r="AA64" s="7">
        <v>224.9500084</v>
      </c>
      <c r="AB64" s="7">
        <f t="shared" si="2"/>
        <v>186.71000672</v>
      </c>
      <c r="AC64" t="s">
        <v>45</v>
      </c>
      <c r="AD64" t="str">
        <f t="shared" si="3"/>
        <v>Non Cash Payment</v>
      </c>
    </row>
    <row r="65" spans="1:30" x14ac:dyDescent="0.2">
      <c r="A65">
        <v>44301</v>
      </c>
      <c r="B65" s="1">
        <v>42592</v>
      </c>
      <c r="C65" s="4">
        <f>VLOOKUP(B65, Dates!$A$1:$B$1463, 2, FALSE)</f>
        <v>4</v>
      </c>
      <c r="D65">
        <v>4</v>
      </c>
      <c r="E65" s="1">
        <f t="shared" si="0"/>
        <v>42598</v>
      </c>
      <c r="F65">
        <v>0</v>
      </c>
      <c r="G65" t="s">
        <v>62</v>
      </c>
      <c r="H65" t="str">
        <f t="shared" si="1"/>
        <v>Other</v>
      </c>
      <c r="I65">
        <v>9</v>
      </c>
      <c r="J65">
        <v>12214</v>
      </c>
      <c r="K65">
        <v>3</v>
      </c>
      <c r="L65" t="s">
        <v>24</v>
      </c>
      <c r="M65" t="s">
        <v>25</v>
      </c>
      <c r="N65" t="s">
        <v>47</v>
      </c>
      <c r="O65" t="s">
        <v>47</v>
      </c>
      <c r="Q65" t="s">
        <v>48</v>
      </c>
      <c r="R65" t="s">
        <v>41</v>
      </c>
      <c r="S65">
        <v>9</v>
      </c>
      <c r="T65" t="str">
        <f>VLOOKUP(S65, Products!$C$1:$D$60,2,FALSE)</f>
        <v>Cardio Equipment</v>
      </c>
      <c r="U65">
        <v>191</v>
      </c>
      <c r="V65" t="str">
        <f>VLOOKUP(U65, Products!$A$1:$B$60, 2, FALSE)</f>
        <v>Nike Men's Free 5.0+ Running Shoe</v>
      </c>
      <c r="W65" s="7">
        <v>99.989997860000003</v>
      </c>
      <c r="X65" s="7">
        <v>95.114003926871064</v>
      </c>
      <c r="Y65">
        <v>5</v>
      </c>
      <c r="Z65" s="7">
        <v>25</v>
      </c>
      <c r="AA65" s="7">
        <v>499.94998930000003</v>
      </c>
      <c r="AB65" s="7">
        <f t="shared" si="2"/>
        <v>474.94998930000003</v>
      </c>
      <c r="AC65" t="s">
        <v>45</v>
      </c>
      <c r="AD65" t="str">
        <f t="shared" si="3"/>
        <v>Non Cash Payment</v>
      </c>
    </row>
    <row r="66" spans="1:30" x14ac:dyDescent="0.2">
      <c r="A66">
        <v>41591</v>
      </c>
      <c r="B66" s="1">
        <v>42612</v>
      </c>
      <c r="C66" s="4">
        <f>VLOOKUP(B66, Dates!$A$1:$B$1463, 2, FALSE)</f>
        <v>3</v>
      </c>
      <c r="D66">
        <v>4</v>
      </c>
      <c r="E66" s="1">
        <f t="shared" si="0"/>
        <v>42618</v>
      </c>
      <c r="F66">
        <v>0</v>
      </c>
      <c r="G66" t="s">
        <v>62</v>
      </c>
      <c r="H66" t="str">
        <f t="shared" si="1"/>
        <v>Other</v>
      </c>
      <c r="I66">
        <v>17</v>
      </c>
      <c r="J66">
        <v>10699</v>
      </c>
      <c r="K66">
        <v>4</v>
      </c>
      <c r="L66" t="s">
        <v>46</v>
      </c>
      <c r="M66" t="s">
        <v>25</v>
      </c>
      <c r="N66" t="s">
        <v>138</v>
      </c>
      <c r="O66" t="s">
        <v>138</v>
      </c>
      <c r="Q66" t="s">
        <v>100</v>
      </c>
      <c r="R66" t="s">
        <v>52</v>
      </c>
      <c r="S66">
        <v>17</v>
      </c>
      <c r="T66" t="str">
        <f>VLOOKUP(S66, Products!$C$1:$D$60,2,FALSE)</f>
        <v>Cleats</v>
      </c>
      <c r="U66">
        <v>365</v>
      </c>
      <c r="V66" t="str">
        <f>VLOOKUP(U66, Products!$A$1:$B$60, 2, FALSE)</f>
        <v>Perfect Fitness Perfect Rip Deck</v>
      </c>
      <c r="W66" s="7">
        <v>59.990001679999999</v>
      </c>
      <c r="X66" s="7">
        <v>54.488929209402009</v>
      </c>
      <c r="Y66">
        <v>5</v>
      </c>
      <c r="Z66" s="7">
        <v>0</v>
      </c>
      <c r="AA66" s="7">
        <v>299.9500084</v>
      </c>
      <c r="AB66" s="7">
        <f t="shared" si="2"/>
        <v>299.9500084</v>
      </c>
      <c r="AC66" t="s">
        <v>45</v>
      </c>
      <c r="AD66" t="str">
        <f t="shared" si="3"/>
        <v>Non Cash Payment</v>
      </c>
    </row>
    <row r="67" spans="1:30" x14ac:dyDescent="0.2">
      <c r="A67">
        <v>44981</v>
      </c>
      <c r="B67" s="1">
        <v>42661</v>
      </c>
      <c r="C67" s="4">
        <f>VLOOKUP(B67, Dates!$A$1:$B$1463, 2, FALSE)</f>
        <v>3</v>
      </c>
      <c r="D67">
        <v>4</v>
      </c>
      <c r="E67" s="1">
        <f t="shared" ref="E67:E130" si="4">WORKDAY(B67, D67)</f>
        <v>42667</v>
      </c>
      <c r="F67">
        <v>0</v>
      </c>
      <c r="G67" t="s">
        <v>62</v>
      </c>
      <c r="H67" t="str">
        <f t="shared" ref="H67:H130" si="5">IF(AND(F67=0,G67="Same Day"), "Same Day - On Time", "Other")</f>
        <v>Other</v>
      </c>
      <c r="I67">
        <v>29</v>
      </c>
      <c r="J67">
        <v>2091</v>
      </c>
      <c r="K67">
        <v>5</v>
      </c>
      <c r="L67" t="s">
        <v>31</v>
      </c>
      <c r="M67" t="s">
        <v>25</v>
      </c>
      <c r="N67" t="s">
        <v>79</v>
      </c>
      <c r="O67" t="s">
        <v>79</v>
      </c>
      <c r="Q67" t="s">
        <v>61</v>
      </c>
      <c r="R67" t="s">
        <v>41</v>
      </c>
      <c r="S67">
        <v>29</v>
      </c>
      <c r="T67" t="str">
        <f>VLOOKUP(S67, Products!$C$1:$D$60,2,FALSE)</f>
        <v>Shop By Sport</v>
      </c>
      <c r="U67">
        <v>627</v>
      </c>
      <c r="V67" t="str">
        <f>VLOOKUP(U67, Products!$A$1:$B$60, 2, FALSE)</f>
        <v>Under Armour Girls' Toddler Spine Surge Runni</v>
      </c>
      <c r="W67" s="7">
        <v>39.990001679999999</v>
      </c>
      <c r="X67" s="7">
        <v>34.198098313835338</v>
      </c>
      <c r="Y67">
        <v>5</v>
      </c>
      <c r="Z67" s="7">
        <v>33.990001679999999</v>
      </c>
      <c r="AA67" s="7">
        <v>199.9500084</v>
      </c>
      <c r="AB67" s="7">
        <f t="shared" ref="AB67:AB130" si="6">AA67-Z67</f>
        <v>165.96000672</v>
      </c>
      <c r="AC67" t="s">
        <v>45</v>
      </c>
      <c r="AD67" t="str">
        <f t="shared" ref="AD67:AD130" si="7">IF(AND(AC67="CASH",AB67&gt;200),"Cash Over 200",IF(AC67&lt;&gt;"CASH","Non Cash Payment","Cash Not Over 200"))</f>
        <v>Non Cash Payment</v>
      </c>
    </row>
    <row r="68" spans="1:30" x14ac:dyDescent="0.2">
      <c r="A68">
        <v>41545</v>
      </c>
      <c r="B68" s="1">
        <v>42611</v>
      </c>
      <c r="C68" s="4">
        <f>VLOOKUP(B68, Dates!$A$1:$B$1463, 2, FALSE)</f>
        <v>2</v>
      </c>
      <c r="D68">
        <v>4</v>
      </c>
      <c r="E68" s="1">
        <f t="shared" si="4"/>
        <v>42615</v>
      </c>
      <c r="F68">
        <v>1</v>
      </c>
      <c r="G68" t="s">
        <v>62</v>
      </c>
      <c r="H68" t="str">
        <f t="shared" si="5"/>
        <v>Other</v>
      </c>
      <c r="I68">
        <v>24</v>
      </c>
      <c r="J68">
        <v>10474</v>
      </c>
      <c r="K68">
        <v>5</v>
      </c>
      <c r="L68" t="s">
        <v>31</v>
      </c>
      <c r="M68" t="s">
        <v>25</v>
      </c>
      <c r="N68" t="s">
        <v>139</v>
      </c>
      <c r="O68" t="s">
        <v>140</v>
      </c>
      <c r="Q68" t="s">
        <v>88</v>
      </c>
      <c r="R68" t="s">
        <v>89</v>
      </c>
      <c r="S68">
        <v>24</v>
      </c>
      <c r="T68" t="str">
        <f>VLOOKUP(S68, Products!$C$1:$D$60,2,FALSE)</f>
        <v>Women's Apparel</v>
      </c>
      <c r="U68">
        <v>502</v>
      </c>
      <c r="V68" t="str">
        <f>VLOOKUP(U68, Products!$A$1:$B$60, 2, FALSE)</f>
        <v>Nike Men's Dri-FIT Victory Golf Polo</v>
      </c>
      <c r="W68" s="7">
        <v>50</v>
      </c>
      <c r="X68" s="7">
        <v>43.678035218757444</v>
      </c>
      <c r="Y68">
        <v>5</v>
      </c>
      <c r="Z68" s="7">
        <v>50</v>
      </c>
      <c r="AA68" s="7">
        <v>250</v>
      </c>
      <c r="AB68" s="7">
        <f t="shared" si="6"/>
        <v>200</v>
      </c>
      <c r="AC68" t="s">
        <v>45</v>
      </c>
      <c r="AD68" t="str">
        <f t="shared" si="7"/>
        <v>Non Cash Payment</v>
      </c>
    </row>
    <row r="69" spans="1:30" x14ac:dyDescent="0.2">
      <c r="A69">
        <v>49910</v>
      </c>
      <c r="B69" s="1">
        <v>42733</v>
      </c>
      <c r="C69" s="4">
        <f>VLOOKUP(B69, Dates!$A$1:$B$1463, 2, FALSE)</f>
        <v>5</v>
      </c>
      <c r="D69">
        <v>4</v>
      </c>
      <c r="E69" s="1">
        <f t="shared" si="4"/>
        <v>42739</v>
      </c>
      <c r="F69">
        <v>1</v>
      </c>
      <c r="G69" t="s">
        <v>62</v>
      </c>
      <c r="H69" t="str">
        <f t="shared" si="5"/>
        <v>Other</v>
      </c>
      <c r="I69">
        <v>37</v>
      </c>
      <c r="J69">
        <v>7504</v>
      </c>
      <c r="K69">
        <v>6</v>
      </c>
      <c r="L69" t="s">
        <v>35</v>
      </c>
      <c r="M69" t="s">
        <v>25</v>
      </c>
      <c r="N69" t="s">
        <v>139</v>
      </c>
      <c r="O69" t="s">
        <v>140</v>
      </c>
      <c r="Q69" t="s">
        <v>88</v>
      </c>
      <c r="R69" t="s">
        <v>89</v>
      </c>
      <c r="S69">
        <v>37</v>
      </c>
      <c r="T69" t="str">
        <f>VLOOKUP(S69, Products!$C$1:$D$60,2,FALSE)</f>
        <v>Electronics</v>
      </c>
      <c r="U69">
        <v>818</v>
      </c>
      <c r="V69" t="str">
        <f>VLOOKUP(U69, Products!$A$1:$B$60, 2, FALSE)</f>
        <v>Titleist Pro V1x Golf Balls</v>
      </c>
      <c r="W69" s="7">
        <v>47.990001679999999</v>
      </c>
      <c r="X69" s="7">
        <v>51.274287170714288</v>
      </c>
      <c r="Y69">
        <v>5</v>
      </c>
      <c r="Z69" s="7">
        <v>43.189998629999998</v>
      </c>
      <c r="AA69" s="7">
        <v>239.9500084</v>
      </c>
      <c r="AB69" s="7">
        <f t="shared" si="6"/>
        <v>196.76000977000001</v>
      </c>
      <c r="AC69" t="s">
        <v>45</v>
      </c>
      <c r="AD69" t="str">
        <f t="shared" si="7"/>
        <v>Non Cash Payment</v>
      </c>
    </row>
    <row r="70" spans="1:30" x14ac:dyDescent="0.2">
      <c r="A70">
        <v>47262</v>
      </c>
      <c r="B70" s="1">
        <v>42694</v>
      </c>
      <c r="C70" s="4">
        <f>VLOOKUP(B70, Dates!$A$1:$B$1463, 2, FALSE)</f>
        <v>1</v>
      </c>
      <c r="D70">
        <v>2</v>
      </c>
      <c r="E70" s="1">
        <f t="shared" si="4"/>
        <v>42696</v>
      </c>
      <c r="F70">
        <v>1</v>
      </c>
      <c r="G70" t="s">
        <v>23</v>
      </c>
      <c r="H70" t="str">
        <f t="shared" si="5"/>
        <v>Other</v>
      </c>
      <c r="I70">
        <v>9</v>
      </c>
      <c r="J70">
        <v>8133</v>
      </c>
      <c r="K70">
        <v>3</v>
      </c>
      <c r="L70" t="s">
        <v>24</v>
      </c>
      <c r="M70" t="s">
        <v>25</v>
      </c>
      <c r="N70" t="s">
        <v>141</v>
      </c>
      <c r="O70" t="s">
        <v>142</v>
      </c>
      <c r="Q70" t="s">
        <v>88</v>
      </c>
      <c r="R70" t="s">
        <v>89</v>
      </c>
      <c r="S70">
        <v>9</v>
      </c>
      <c r="T70" t="str">
        <f>VLOOKUP(S70, Products!$C$1:$D$60,2,FALSE)</f>
        <v>Cardio Equipment</v>
      </c>
      <c r="U70">
        <v>191</v>
      </c>
      <c r="V70" t="str">
        <f>VLOOKUP(U70, Products!$A$1:$B$60, 2, FALSE)</f>
        <v>Nike Men's Free 5.0+ Running Shoe</v>
      </c>
      <c r="W70" s="7">
        <v>99.989997860000003</v>
      </c>
      <c r="X70" s="7">
        <v>95.114003926871064</v>
      </c>
      <c r="Y70">
        <v>4</v>
      </c>
      <c r="Z70" s="7">
        <v>63.990001679999999</v>
      </c>
      <c r="AA70" s="7">
        <v>399.95999144000001</v>
      </c>
      <c r="AB70" s="7">
        <f t="shared" si="6"/>
        <v>335.96998976000003</v>
      </c>
      <c r="AC70" t="s">
        <v>30</v>
      </c>
      <c r="AD70" t="str">
        <f t="shared" si="7"/>
        <v>Cash Over 200</v>
      </c>
    </row>
    <row r="71" spans="1:30" x14ac:dyDescent="0.2">
      <c r="A71">
        <v>44771</v>
      </c>
      <c r="B71" s="1">
        <v>42658</v>
      </c>
      <c r="C71" s="4">
        <f>VLOOKUP(B71, Dates!$A$1:$B$1463, 2, FALSE)</f>
        <v>7</v>
      </c>
      <c r="D71">
        <v>2</v>
      </c>
      <c r="E71" s="1">
        <f t="shared" si="4"/>
        <v>42661</v>
      </c>
      <c r="F71">
        <v>0</v>
      </c>
      <c r="G71" t="s">
        <v>23</v>
      </c>
      <c r="H71" t="str">
        <f t="shared" si="5"/>
        <v>Other</v>
      </c>
      <c r="I71">
        <v>37</v>
      </c>
      <c r="J71">
        <v>1429</v>
      </c>
      <c r="K71">
        <v>6</v>
      </c>
      <c r="L71" t="s">
        <v>35</v>
      </c>
      <c r="M71" t="s">
        <v>25</v>
      </c>
      <c r="N71" t="s">
        <v>139</v>
      </c>
      <c r="O71" t="s">
        <v>140</v>
      </c>
      <c r="Q71" t="s">
        <v>88</v>
      </c>
      <c r="R71" t="s">
        <v>89</v>
      </c>
      <c r="S71">
        <v>37</v>
      </c>
      <c r="T71" t="str">
        <f>VLOOKUP(S71, Products!$C$1:$D$60,2,FALSE)</f>
        <v>Electronics</v>
      </c>
      <c r="U71">
        <v>835</v>
      </c>
      <c r="V71" t="str">
        <f>VLOOKUP(U71, Products!$A$1:$B$60, 2, FALSE)</f>
        <v>Bridgestone e6 Straight Distance NFL Carolina</v>
      </c>
      <c r="W71" s="7">
        <v>31.989999770000001</v>
      </c>
      <c r="X71" s="7">
        <v>21.242499350000003</v>
      </c>
      <c r="Y71">
        <v>4</v>
      </c>
      <c r="Z71" s="7">
        <v>5.1199998860000004</v>
      </c>
      <c r="AA71" s="7">
        <v>127.95999908</v>
      </c>
      <c r="AB71" s="7">
        <f t="shared" si="6"/>
        <v>122.839999194</v>
      </c>
      <c r="AC71" t="s">
        <v>30</v>
      </c>
      <c r="AD71" t="str">
        <f t="shared" si="7"/>
        <v>Cash Not Over 200</v>
      </c>
    </row>
    <row r="72" spans="1:30" x14ac:dyDescent="0.2">
      <c r="A72">
        <v>48374</v>
      </c>
      <c r="B72" s="1">
        <v>42563</v>
      </c>
      <c r="C72" s="4">
        <f>VLOOKUP(B72, Dates!$A$1:$B$1463, 2, FALSE)</f>
        <v>3</v>
      </c>
      <c r="D72">
        <v>2</v>
      </c>
      <c r="E72" s="1">
        <f t="shared" si="4"/>
        <v>42565</v>
      </c>
      <c r="F72">
        <v>1</v>
      </c>
      <c r="G72" t="s">
        <v>23</v>
      </c>
      <c r="H72" t="str">
        <f t="shared" si="5"/>
        <v>Other</v>
      </c>
      <c r="I72">
        <v>9</v>
      </c>
      <c r="J72">
        <v>1834</v>
      </c>
      <c r="K72">
        <v>3</v>
      </c>
      <c r="L72" t="s">
        <v>24</v>
      </c>
      <c r="M72" t="s">
        <v>25</v>
      </c>
      <c r="N72" t="s">
        <v>32</v>
      </c>
      <c r="O72" t="s">
        <v>32</v>
      </c>
      <c r="Q72" t="s">
        <v>33</v>
      </c>
      <c r="R72" t="s">
        <v>34</v>
      </c>
      <c r="S72">
        <v>9</v>
      </c>
      <c r="T72" t="str">
        <f>VLOOKUP(S72, Products!$C$1:$D$60,2,FALSE)</f>
        <v>Cardio Equipment</v>
      </c>
      <c r="U72">
        <v>191</v>
      </c>
      <c r="V72" t="str">
        <f>VLOOKUP(U72, Products!$A$1:$B$60, 2, FALSE)</f>
        <v>Nike Men's Free 5.0+ Running Shoe</v>
      </c>
      <c r="W72" s="7">
        <v>99.989997860000003</v>
      </c>
      <c r="X72" s="7">
        <v>95.114003926871064</v>
      </c>
      <c r="Y72">
        <v>5</v>
      </c>
      <c r="Z72" s="7">
        <v>64.989997860000003</v>
      </c>
      <c r="AA72" s="7">
        <v>499.94998930000003</v>
      </c>
      <c r="AB72" s="7">
        <f t="shared" si="6"/>
        <v>434.95999144000001</v>
      </c>
      <c r="AC72" t="s">
        <v>30</v>
      </c>
      <c r="AD72" t="str">
        <f t="shared" si="7"/>
        <v>Cash Over 200</v>
      </c>
    </row>
    <row r="73" spans="1:30" x14ac:dyDescent="0.2">
      <c r="A73">
        <v>48434</v>
      </c>
      <c r="B73" s="1">
        <v>42594</v>
      </c>
      <c r="C73" s="4">
        <f>VLOOKUP(B73, Dates!$A$1:$B$1463, 2, FALSE)</f>
        <v>6</v>
      </c>
      <c r="D73">
        <v>2</v>
      </c>
      <c r="E73" s="1">
        <f t="shared" si="4"/>
        <v>42598</v>
      </c>
      <c r="F73">
        <v>1</v>
      </c>
      <c r="G73" t="s">
        <v>23</v>
      </c>
      <c r="H73" t="str">
        <f t="shared" si="5"/>
        <v>Other</v>
      </c>
      <c r="I73">
        <v>24</v>
      </c>
      <c r="J73">
        <v>9451</v>
      </c>
      <c r="K73">
        <v>5</v>
      </c>
      <c r="L73" t="s">
        <v>31</v>
      </c>
      <c r="M73" t="s">
        <v>25</v>
      </c>
      <c r="N73" t="s">
        <v>38</v>
      </c>
      <c r="O73" t="s">
        <v>39</v>
      </c>
      <c r="Q73" t="s">
        <v>40</v>
      </c>
      <c r="R73" t="s">
        <v>41</v>
      </c>
      <c r="S73">
        <v>24</v>
      </c>
      <c r="T73" t="str">
        <f>VLOOKUP(S73, Products!$C$1:$D$60,2,FALSE)</f>
        <v>Women's Apparel</v>
      </c>
      <c r="U73">
        <v>502</v>
      </c>
      <c r="V73" t="str">
        <f>VLOOKUP(U73, Products!$A$1:$B$60, 2, FALSE)</f>
        <v>Nike Men's Dri-FIT Victory Golf Polo</v>
      </c>
      <c r="W73" s="7">
        <v>50</v>
      </c>
      <c r="X73" s="7">
        <v>43.678035218757444</v>
      </c>
      <c r="Y73">
        <v>5</v>
      </c>
      <c r="Z73" s="7">
        <v>22.5</v>
      </c>
      <c r="AA73" s="7">
        <v>250</v>
      </c>
      <c r="AB73" s="7">
        <f t="shared" si="6"/>
        <v>227.5</v>
      </c>
      <c r="AC73" t="s">
        <v>30</v>
      </c>
      <c r="AD73" t="str">
        <f t="shared" si="7"/>
        <v>Cash Over 200</v>
      </c>
    </row>
    <row r="74" spans="1:30" x14ac:dyDescent="0.2">
      <c r="A74">
        <v>44425</v>
      </c>
      <c r="B74" s="1">
        <v>42653</v>
      </c>
      <c r="C74" s="4">
        <f>VLOOKUP(B74, Dates!$A$1:$B$1463, 2, FALSE)</f>
        <v>2</v>
      </c>
      <c r="D74">
        <v>4</v>
      </c>
      <c r="E74" s="1">
        <f t="shared" si="4"/>
        <v>42657</v>
      </c>
      <c r="F74">
        <v>1</v>
      </c>
      <c r="G74" t="s">
        <v>62</v>
      </c>
      <c r="H74" t="str">
        <f t="shared" si="5"/>
        <v>Other</v>
      </c>
      <c r="I74">
        <v>9</v>
      </c>
      <c r="J74">
        <v>3497</v>
      </c>
      <c r="K74">
        <v>3</v>
      </c>
      <c r="L74" t="s">
        <v>24</v>
      </c>
      <c r="M74" t="s">
        <v>25</v>
      </c>
      <c r="N74" t="s">
        <v>143</v>
      </c>
      <c r="O74" t="s">
        <v>144</v>
      </c>
      <c r="Q74" t="s">
        <v>40</v>
      </c>
      <c r="R74" t="s">
        <v>41</v>
      </c>
      <c r="S74">
        <v>9</v>
      </c>
      <c r="T74" t="str">
        <f>VLOOKUP(S74, Products!$C$1:$D$60,2,FALSE)</f>
        <v>Cardio Equipment</v>
      </c>
      <c r="U74">
        <v>191</v>
      </c>
      <c r="V74" t="str">
        <f>VLOOKUP(U74, Products!$A$1:$B$60, 2, FALSE)</f>
        <v>Nike Men's Free 5.0+ Running Shoe</v>
      </c>
      <c r="W74" s="7">
        <v>99.989997860000003</v>
      </c>
      <c r="X74" s="7">
        <v>95.114003926871064</v>
      </c>
      <c r="Y74">
        <v>4</v>
      </c>
      <c r="Z74" s="7">
        <v>67.989997860000003</v>
      </c>
      <c r="AA74" s="7">
        <v>399.95999144000001</v>
      </c>
      <c r="AB74" s="7">
        <f t="shared" si="6"/>
        <v>331.96999357999999</v>
      </c>
      <c r="AC74" t="s">
        <v>66</v>
      </c>
      <c r="AD74" t="str">
        <f t="shared" si="7"/>
        <v>Non Cash Payment</v>
      </c>
    </row>
    <row r="75" spans="1:30" x14ac:dyDescent="0.2">
      <c r="A75">
        <v>49570</v>
      </c>
      <c r="B75" s="1">
        <v>42728</v>
      </c>
      <c r="C75" s="4">
        <f>VLOOKUP(B75, Dates!$A$1:$B$1463, 2, FALSE)</f>
        <v>7</v>
      </c>
      <c r="D75">
        <v>4</v>
      </c>
      <c r="E75" s="1">
        <f t="shared" si="4"/>
        <v>42733</v>
      </c>
      <c r="F75">
        <v>1</v>
      </c>
      <c r="G75" t="s">
        <v>62</v>
      </c>
      <c r="H75" t="str">
        <f t="shared" si="5"/>
        <v>Other</v>
      </c>
      <c r="I75">
        <v>9</v>
      </c>
      <c r="J75">
        <v>10066</v>
      </c>
      <c r="K75">
        <v>3</v>
      </c>
      <c r="L75" t="s">
        <v>24</v>
      </c>
      <c r="M75" t="s">
        <v>25</v>
      </c>
      <c r="N75" t="s">
        <v>93</v>
      </c>
      <c r="O75" t="s">
        <v>93</v>
      </c>
      <c r="Q75" t="s">
        <v>28</v>
      </c>
      <c r="R75" t="s">
        <v>29</v>
      </c>
      <c r="S75">
        <v>9</v>
      </c>
      <c r="T75" t="str">
        <f>VLOOKUP(S75, Products!$C$1:$D$60,2,FALSE)</f>
        <v>Cardio Equipment</v>
      </c>
      <c r="U75">
        <v>191</v>
      </c>
      <c r="V75" t="str">
        <f>VLOOKUP(U75, Products!$A$1:$B$60, 2, FALSE)</f>
        <v>Nike Men's Free 5.0+ Running Shoe</v>
      </c>
      <c r="W75" s="7">
        <v>99.989997860000003</v>
      </c>
      <c r="X75" s="7">
        <v>95.114003926871064</v>
      </c>
      <c r="Y75">
        <v>4</v>
      </c>
      <c r="Z75" s="7">
        <v>67.989997860000003</v>
      </c>
      <c r="AA75" s="7">
        <v>399.95999144000001</v>
      </c>
      <c r="AB75" s="7">
        <f t="shared" si="6"/>
        <v>331.96999357999999</v>
      </c>
      <c r="AC75" t="s">
        <v>66</v>
      </c>
      <c r="AD75" t="str">
        <f t="shared" si="7"/>
        <v>Non Cash Payment</v>
      </c>
    </row>
    <row r="76" spans="1:30" x14ac:dyDescent="0.2">
      <c r="A76">
        <v>42099</v>
      </c>
      <c r="B76" s="1">
        <v>42530</v>
      </c>
      <c r="C76" s="4">
        <f>VLOOKUP(B76, Dates!$A$1:$B$1463, 2, FALSE)</f>
        <v>5</v>
      </c>
      <c r="D76">
        <v>4</v>
      </c>
      <c r="E76" s="1">
        <f t="shared" si="4"/>
        <v>42536</v>
      </c>
      <c r="F76">
        <v>1</v>
      </c>
      <c r="G76" t="s">
        <v>62</v>
      </c>
      <c r="H76" t="str">
        <f t="shared" si="5"/>
        <v>Other</v>
      </c>
      <c r="I76">
        <v>17</v>
      </c>
      <c r="J76">
        <v>4248</v>
      </c>
      <c r="K76">
        <v>4</v>
      </c>
      <c r="L76" t="s">
        <v>46</v>
      </c>
      <c r="M76" t="s">
        <v>25</v>
      </c>
      <c r="N76" t="s">
        <v>80</v>
      </c>
      <c r="O76" t="s">
        <v>81</v>
      </c>
      <c r="Q76" t="s">
        <v>61</v>
      </c>
      <c r="R76" t="s">
        <v>41</v>
      </c>
      <c r="S76">
        <v>17</v>
      </c>
      <c r="T76" t="str">
        <f>VLOOKUP(S76, Products!$C$1:$D$60,2,FALSE)</f>
        <v>Cleats</v>
      </c>
      <c r="U76">
        <v>365</v>
      </c>
      <c r="V76" t="str">
        <f>VLOOKUP(U76, Products!$A$1:$B$60, 2, FALSE)</f>
        <v>Perfect Fitness Perfect Rip Deck</v>
      </c>
      <c r="W76" s="7">
        <v>59.990001679999999</v>
      </c>
      <c r="X76" s="7">
        <v>54.488929209402009</v>
      </c>
      <c r="Y76">
        <v>4</v>
      </c>
      <c r="Z76" s="7">
        <v>21.600000380000001</v>
      </c>
      <c r="AA76" s="7">
        <v>239.96000672</v>
      </c>
      <c r="AB76" s="7">
        <f t="shared" si="6"/>
        <v>218.36000633999998</v>
      </c>
      <c r="AC76" t="s">
        <v>66</v>
      </c>
      <c r="AD76" t="str">
        <f t="shared" si="7"/>
        <v>Non Cash Payment</v>
      </c>
    </row>
    <row r="77" spans="1:30" x14ac:dyDescent="0.2">
      <c r="A77">
        <v>47731</v>
      </c>
      <c r="B77" s="1">
        <v>42701</v>
      </c>
      <c r="C77" s="4">
        <f>VLOOKUP(B77, Dates!$A$1:$B$1463, 2, FALSE)</f>
        <v>1</v>
      </c>
      <c r="D77">
        <v>4</v>
      </c>
      <c r="E77" s="1">
        <f t="shared" si="4"/>
        <v>42705</v>
      </c>
      <c r="F77">
        <v>0</v>
      </c>
      <c r="G77" t="s">
        <v>62</v>
      </c>
      <c r="H77" t="str">
        <f t="shared" si="5"/>
        <v>Other</v>
      </c>
      <c r="I77">
        <v>17</v>
      </c>
      <c r="J77">
        <v>6473</v>
      </c>
      <c r="K77">
        <v>4</v>
      </c>
      <c r="L77" t="s">
        <v>46</v>
      </c>
      <c r="M77" t="s">
        <v>25</v>
      </c>
      <c r="N77" t="s">
        <v>145</v>
      </c>
      <c r="O77" t="s">
        <v>146</v>
      </c>
      <c r="Q77" t="s">
        <v>147</v>
      </c>
      <c r="R77" t="s">
        <v>29</v>
      </c>
      <c r="S77">
        <v>17</v>
      </c>
      <c r="T77" t="str">
        <f>VLOOKUP(S77, Products!$C$1:$D$60,2,FALSE)</f>
        <v>Cleats</v>
      </c>
      <c r="U77">
        <v>365</v>
      </c>
      <c r="V77" t="str">
        <f>VLOOKUP(U77, Products!$A$1:$B$60, 2, FALSE)</f>
        <v>Perfect Fitness Perfect Rip Deck</v>
      </c>
      <c r="W77" s="7">
        <v>59.990001679999999</v>
      </c>
      <c r="X77" s="7">
        <v>54.488929209402009</v>
      </c>
      <c r="Y77">
        <v>4</v>
      </c>
      <c r="Z77" s="7">
        <v>21.600000380000001</v>
      </c>
      <c r="AA77" s="7">
        <v>239.96000672</v>
      </c>
      <c r="AB77" s="7">
        <f t="shared" si="6"/>
        <v>218.36000633999998</v>
      </c>
      <c r="AC77" t="s">
        <v>66</v>
      </c>
      <c r="AD77" t="str">
        <f t="shared" si="7"/>
        <v>Non Cash Payment</v>
      </c>
    </row>
    <row r="78" spans="1:30" x14ac:dyDescent="0.2">
      <c r="A78">
        <v>46062</v>
      </c>
      <c r="B78" s="1">
        <v>42440</v>
      </c>
      <c r="C78" s="4">
        <f>VLOOKUP(B78, Dates!$A$1:$B$1463, 2, FALSE)</f>
        <v>6</v>
      </c>
      <c r="D78">
        <v>4</v>
      </c>
      <c r="E78" s="1">
        <f t="shared" si="4"/>
        <v>42446</v>
      </c>
      <c r="F78">
        <v>0</v>
      </c>
      <c r="G78" t="s">
        <v>62</v>
      </c>
      <c r="H78" t="str">
        <f t="shared" si="5"/>
        <v>Other</v>
      </c>
      <c r="I78">
        <v>17</v>
      </c>
      <c r="J78">
        <v>12288</v>
      </c>
      <c r="K78">
        <v>4</v>
      </c>
      <c r="L78" t="s">
        <v>46</v>
      </c>
      <c r="M78" t="s">
        <v>25</v>
      </c>
      <c r="N78" t="s">
        <v>148</v>
      </c>
      <c r="O78" t="s">
        <v>149</v>
      </c>
      <c r="Q78" t="s">
        <v>68</v>
      </c>
      <c r="R78" t="s">
        <v>41</v>
      </c>
      <c r="S78">
        <v>17</v>
      </c>
      <c r="T78" t="str">
        <f>VLOOKUP(S78, Products!$C$1:$D$60,2,FALSE)</f>
        <v>Cleats</v>
      </c>
      <c r="U78">
        <v>365</v>
      </c>
      <c r="V78" t="str">
        <f>VLOOKUP(U78, Products!$A$1:$B$60, 2, FALSE)</f>
        <v>Perfect Fitness Perfect Rip Deck</v>
      </c>
      <c r="W78" s="7">
        <v>59.990001679999999</v>
      </c>
      <c r="X78" s="7">
        <v>54.488929209402009</v>
      </c>
      <c r="Y78">
        <v>4</v>
      </c>
      <c r="Z78" s="7">
        <v>28.799999239999998</v>
      </c>
      <c r="AA78" s="7">
        <v>239.96000672</v>
      </c>
      <c r="AB78" s="7">
        <f t="shared" si="6"/>
        <v>211.16000747999999</v>
      </c>
      <c r="AC78" t="s">
        <v>66</v>
      </c>
      <c r="AD78" t="str">
        <f t="shared" si="7"/>
        <v>Non Cash Payment</v>
      </c>
    </row>
    <row r="79" spans="1:30" x14ac:dyDescent="0.2">
      <c r="A79">
        <v>44938</v>
      </c>
      <c r="B79" s="1">
        <v>42660</v>
      </c>
      <c r="C79" s="4">
        <f>VLOOKUP(B79, Dates!$A$1:$B$1463, 2, FALSE)</f>
        <v>2</v>
      </c>
      <c r="D79">
        <v>4</v>
      </c>
      <c r="E79" s="1">
        <f t="shared" si="4"/>
        <v>42664</v>
      </c>
      <c r="F79">
        <v>0</v>
      </c>
      <c r="G79" t="s">
        <v>62</v>
      </c>
      <c r="H79" t="str">
        <f t="shared" si="5"/>
        <v>Other</v>
      </c>
      <c r="I79">
        <v>17</v>
      </c>
      <c r="J79">
        <v>7764</v>
      </c>
      <c r="K79">
        <v>4</v>
      </c>
      <c r="L79" t="s">
        <v>46</v>
      </c>
      <c r="M79" t="s">
        <v>25</v>
      </c>
      <c r="N79" t="s">
        <v>150</v>
      </c>
      <c r="O79" t="s">
        <v>151</v>
      </c>
      <c r="Q79" t="s">
        <v>40</v>
      </c>
      <c r="R79" t="s">
        <v>41</v>
      </c>
      <c r="S79">
        <v>17</v>
      </c>
      <c r="T79" t="str">
        <f>VLOOKUP(S79, Products!$C$1:$D$60,2,FALSE)</f>
        <v>Cleats</v>
      </c>
      <c r="U79">
        <v>365</v>
      </c>
      <c r="V79" t="str">
        <f>VLOOKUP(U79, Products!$A$1:$B$60, 2, FALSE)</f>
        <v>Perfect Fitness Perfect Rip Deck</v>
      </c>
      <c r="W79" s="7">
        <v>59.990001679999999</v>
      </c>
      <c r="X79" s="7">
        <v>54.488929209402009</v>
      </c>
      <c r="Y79">
        <v>4</v>
      </c>
      <c r="Z79" s="7">
        <v>28.799999239999998</v>
      </c>
      <c r="AA79" s="7">
        <v>239.96000672</v>
      </c>
      <c r="AB79" s="7">
        <f t="shared" si="6"/>
        <v>211.16000747999999</v>
      </c>
      <c r="AC79" t="s">
        <v>66</v>
      </c>
      <c r="AD79" t="str">
        <f t="shared" si="7"/>
        <v>Non Cash Payment</v>
      </c>
    </row>
    <row r="80" spans="1:30" x14ac:dyDescent="0.2">
      <c r="A80">
        <v>50688</v>
      </c>
      <c r="B80" s="1">
        <v>42979</v>
      </c>
      <c r="C80" s="4">
        <f>VLOOKUP(B80, Dates!$A$1:$B$1463, 2, FALSE)</f>
        <v>6</v>
      </c>
      <c r="D80">
        <v>4</v>
      </c>
      <c r="E80" s="1">
        <f t="shared" si="4"/>
        <v>42985</v>
      </c>
      <c r="F80">
        <v>0</v>
      </c>
      <c r="G80" t="s">
        <v>62</v>
      </c>
      <c r="H80" t="str">
        <f t="shared" si="5"/>
        <v>Other</v>
      </c>
      <c r="I80">
        <v>17</v>
      </c>
      <c r="J80">
        <v>11720</v>
      </c>
      <c r="K80">
        <v>4</v>
      </c>
      <c r="L80" t="s">
        <v>46</v>
      </c>
      <c r="M80" t="s">
        <v>25</v>
      </c>
      <c r="N80" t="s">
        <v>55</v>
      </c>
      <c r="O80" t="s">
        <v>56</v>
      </c>
      <c r="Q80" t="s">
        <v>57</v>
      </c>
      <c r="R80" t="s">
        <v>29</v>
      </c>
      <c r="S80">
        <v>17</v>
      </c>
      <c r="T80" t="str">
        <f>VLOOKUP(S80, Products!$C$1:$D$60,2,FALSE)</f>
        <v>Cleats</v>
      </c>
      <c r="U80">
        <v>365</v>
      </c>
      <c r="V80" t="str">
        <f>VLOOKUP(U80, Products!$A$1:$B$60, 2, FALSE)</f>
        <v>Perfect Fitness Perfect Rip Deck</v>
      </c>
      <c r="W80" s="7">
        <v>59.990001679999999</v>
      </c>
      <c r="X80" s="7">
        <v>54.488929209402009</v>
      </c>
      <c r="Y80">
        <v>4</v>
      </c>
      <c r="Z80" s="7">
        <v>35.990001679999999</v>
      </c>
      <c r="AA80" s="7">
        <v>239.96000672</v>
      </c>
      <c r="AB80" s="7">
        <f t="shared" si="6"/>
        <v>203.97000503999999</v>
      </c>
      <c r="AC80" t="s">
        <v>66</v>
      </c>
      <c r="AD80" t="str">
        <f t="shared" si="7"/>
        <v>Non Cash Payment</v>
      </c>
    </row>
    <row r="81" spans="1:30" x14ac:dyDescent="0.2">
      <c r="A81">
        <v>49445</v>
      </c>
      <c r="B81" s="1">
        <v>42726</v>
      </c>
      <c r="C81" s="4">
        <f>VLOOKUP(B81, Dates!$A$1:$B$1463, 2, FALSE)</f>
        <v>5</v>
      </c>
      <c r="D81">
        <v>4</v>
      </c>
      <c r="E81" s="1">
        <f t="shared" si="4"/>
        <v>42732</v>
      </c>
      <c r="F81">
        <v>1</v>
      </c>
      <c r="G81" t="s">
        <v>62</v>
      </c>
      <c r="H81" t="str">
        <f t="shared" si="5"/>
        <v>Other</v>
      </c>
      <c r="I81">
        <v>17</v>
      </c>
      <c r="J81">
        <v>3935</v>
      </c>
      <c r="K81">
        <v>4</v>
      </c>
      <c r="L81" t="s">
        <v>46</v>
      </c>
      <c r="M81" t="s">
        <v>25</v>
      </c>
      <c r="N81" t="s">
        <v>152</v>
      </c>
      <c r="O81" t="s">
        <v>153</v>
      </c>
      <c r="Q81" t="s">
        <v>122</v>
      </c>
      <c r="R81" t="s">
        <v>52</v>
      </c>
      <c r="S81">
        <v>17</v>
      </c>
      <c r="T81" t="str">
        <f>VLOOKUP(S81, Products!$C$1:$D$60,2,FALSE)</f>
        <v>Cleats</v>
      </c>
      <c r="U81">
        <v>365</v>
      </c>
      <c r="V81" t="str">
        <f>VLOOKUP(U81, Products!$A$1:$B$60, 2, FALSE)</f>
        <v>Perfect Fitness Perfect Rip Deck</v>
      </c>
      <c r="W81" s="7">
        <v>59.990001679999999</v>
      </c>
      <c r="X81" s="7">
        <v>54.488929209402009</v>
      </c>
      <c r="Y81">
        <v>4</v>
      </c>
      <c r="Z81" s="7">
        <v>38.38999939</v>
      </c>
      <c r="AA81" s="7">
        <v>239.96000672</v>
      </c>
      <c r="AB81" s="7">
        <f t="shared" si="6"/>
        <v>201.57000733000001</v>
      </c>
      <c r="AC81" t="s">
        <v>66</v>
      </c>
      <c r="AD81" t="str">
        <f t="shared" si="7"/>
        <v>Non Cash Payment</v>
      </c>
    </row>
    <row r="82" spans="1:30" x14ac:dyDescent="0.2">
      <c r="A82">
        <v>47938</v>
      </c>
      <c r="B82" s="1">
        <v>42704</v>
      </c>
      <c r="C82" s="4">
        <f>VLOOKUP(B82, Dates!$A$1:$B$1463, 2, FALSE)</f>
        <v>4</v>
      </c>
      <c r="D82">
        <v>4</v>
      </c>
      <c r="E82" s="1">
        <f t="shared" si="4"/>
        <v>42710</v>
      </c>
      <c r="F82">
        <v>0</v>
      </c>
      <c r="G82" t="s">
        <v>62</v>
      </c>
      <c r="H82" t="str">
        <f t="shared" si="5"/>
        <v>Other</v>
      </c>
      <c r="I82">
        <v>29</v>
      </c>
      <c r="J82">
        <v>8792</v>
      </c>
      <c r="K82">
        <v>5</v>
      </c>
      <c r="L82" t="s">
        <v>31</v>
      </c>
      <c r="M82" t="s">
        <v>25</v>
      </c>
      <c r="N82" t="s">
        <v>79</v>
      </c>
      <c r="O82" t="s">
        <v>79</v>
      </c>
      <c r="Q82" t="s">
        <v>61</v>
      </c>
      <c r="R82" t="s">
        <v>41</v>
      </c>
      <c r="S82">
        <v>29</v>
      </c>
      <c r="T82" t="str">
        <f>VLOOKUP(S82, Products!$C$1:$D$60,2,FALSE)</f>
        <v>Shop By Sport</v>
      </c>
      <c r="U82">
        <v>627</v>
      </c>
      <c r="V82" t="str">
        <f>VLOOKUP(U82, Products!$A$1:$B$60, 2, FALSE)</f>
        <v>Under Armour Girls' Toddler Spine Surge Runni</v>
      </c>
      <c r="W82" s="7">
        <v>39.990001679999999</v>
      </c>
      <c r="X82" s="7">
        <v>34.198098313835338</v>
      </c>
      <c r="Y82">
        <v>4</v>
      </c>
      <c r="Z82" s="7">
        <v>1.6000000240000001</v>
      </c>
      <c r="AA82" s="7">
        <v>159.96000672</v>
      </c>
      <c r="AB82" s="7">
        <f t="shared" si="6"/>
        <v>158.360006696</v>
      </c>
      <c r="AC82" t="s">
        <v>66</v>
      </c>
      <c r="AD82" t="str">
        <f t="shared" si="7"/>
        <v>Non Cash Payment</v>
      </c>
    </row>
    <row r="83" spans="1:30" x14ac:dyDescent="0.2">
      <c r="A83">
        <v>45249</v>
      </c>
      <c r="B83" s="1">
        <v>42665</v>
      </c>
      <c r="C83" s="4">
        <f>VLOOKUP(B83, Dates!$A$1:$B$1463, 2, FALSE)</f>
        <v>7</v>
      </c>
      <c r="D83">
        <v>4</v>
      </c>
      <c r="E83" s="1">
        <f t="shared" si="4"/>
        <v>42670</v>
      </c>
      <c r="F83">
        <v>1</v>
      </c>
      <c r="G83" t="s">
        <v>62</v>
      </c>
      <c r="H83" t="str">
        <f t="shared" si="5"/>
        <v>Other</v>
      </c>
      <c r="I83">
        <v>29</v>
      </c>
      <c r="J83">
        <v>10416</v>
      </c>
      <c r="K83">
        <v>5</v>
      </c>
      <c r="L83" t="s">
        <v>31</v>
      </c>
      <c r="M83" t="s">
        <v>25</v>
      </c>
      <c r="N83" t="s">
        <v>154</v>
      </c>
      <c r="O83" t="s">
        <v>155</v>
      </c>
      <c r="Q83" t="s">
        <v>48</v>
      </c>
      <c r="R83" t="s">
        <v>41</v>
      </c>
      <c r="S83">
        <v>29</v>
      </c>
      <c r="T83" t="str">
        <f>VLOOKUP(S83, Products!$C$1:$D$60,2,FALSE)</f>
        <v>Shop By Sport</v>
      </c>
      <c r="U83">
        <v>627</v>
      </c>
      <c r="V83" t="str">
        <f>VLOOKUP(U83, Products!$A$1:$B$60, 2, FALSE)</f>
        <v>Under Armour Girls' Toddler Spine Surge Runni</v>
      </c>
      <c r="W83" s="7">
        <v>39.990001679999999</v>
      </c>
      <c r="X83" s="7">
        <v>34.198098313835338</v>
      </c>
      <c r="Y83">
        <v>4</v>
      </c>
      <c r="Z83" s="7">
        <v>1.6000000240000001</v>
      </c>
      <c r="AA83" s="7">
        <v>159.96000672</v>
      </c>
      <c r="AB83" s="7">
        <f t="shared" si="6"/>
        <v>158.360006696</v>
      </c>
      <c r="AC83" t="s">
        <v>66</v>
      </c>
      <c r="AD83" t="str">
        <f t="shared" si="7"/>
        <v>Non Cash Payment</v>
      </c>
    </row>
    <row r="84" spans="1:30" x14ac:dyDescent="0.2">
      <c r="A84">
        <v>41874</v>
      </c>
      <c r="B84" s="1">
        <v>42438</v>
      </c>
      <c r="C84" s="4">
        <f>VLOOKUP(B84, Dates!$A$1:$B$1463, 2, FALSE)</f>
        <v>4</v>
      </c>
      <c r="D84">
        <v>4</v>
      </c>
      <c r="E84" s="1">
        <f t="shared" si="4"/>
        <v>42444</v>
      </c>
      <c r="F84">
        <v>1</v>
      </c>
      <c r="G84" t="s">
        <v>62</v>
      </c>
      <c r="H84" t="str">
        <f t="shared" si="5"/>
        <v>Other</v>
      </c>
      <c r="I84">
        <v>24</v>
      </c>
      <c r="J84">
        <v>424</v>
      </c>
      <c r="K84">
        <v>5</v>
      </c>
      <c r="L84" t="s">
        <v>31</v>
      </c>
      <c r="M84" t="s">
        <v>25</v>
      </c>
      <c r="N84" t="s">
        <v>59</v>
      </c>
      <c r="O84" t="s">
        <v>60</v>
      </c>
      <c r="Q84" t="s">
        <v>61</v>
      </c>
      <c r="R84" t="s">
        <v>41</v>
      </c>
      <c r="S84">
        <v>24</v>
      </c>
      <c r="T84" t="str">
        <f>VLOOKUP(S84, Products!$C$1:$D$60,2,FALSE)</f>
        <v>Women's Apparel</v>
      </c>
      <c r="U84">
        <v>502</v>
      </c>
      <c r="V84" t="str">
        <f>VLOOKUP(U84, Products!$A$1:$B$60, 2, FALSE)</f>
        <v>Nike Men's Dri-FIT Victory Golf Polo</v>
      </c>
      <c r="W84" s="7">
        <v>50</v>
      </c>
      <c r="X84" s="7">
        <v>43.678035218757444</v>
      </c>
      <c r="Y84">
        <v>4</v>
      </c>
      <c r="Z84" s="7">
        <v>6</v>
      </c>
      <c r="AA84" s="7">
        <v>200</v>
      </c>
      <c r="AB84" s="7">
        <f t="shared" si="6"/>
        <v>194</v>
      </c>
      <c r="AC84" t="s">
        <v>66</v>
      </c>
      <c r="AD84" t="str">
        <f t="shared" si="7"/>
        <v>Non Cash Payment</v>
      </c>
    </row>
    <row r="85" spans="1:30" x14ac:dyDescent="0.2">
      <c r="A85">
        <v>41572</v>
      </c>
      <c r="B85" s="1">
        <v>42611</v>
      </c>
      <c r="C85" s="4">
        <f>VLOOKUP(B85, Dates!$A$1:$B$1463, 2, FALSE)</f>
        <v>2</v>
      </c>
      <c r="D85">
        <v>4</v>
      </c>
      <c r="E85" s="1">
        <f t="shared" si="4"/>
        <v>42615</v>
      </c>
      <c r="F85">
        <v>0</v>
      </c>
      <c r="G85" t="s">
        <v>62</v>
      </c>
      <c r="H85" t="str">
        <f t="shared" si="5"/>
        <v>Other</v>
      </c>
      <c r="I85">
        <v>24</v>
      </c>
      <c r="J85">
        <v>10031</v>
      </c>
      <c r="K85">
        <v>5</v>
      </c>
      <c r="L85" t="s">
        <v>31</v>
      </c>
      <c r="M85" t="s">
        <v>25</v>
      </c>
      <c r="N85" t="s">
        <v>156</v>
      </c>
      <c r="O85" t="s">
        <v>156</v>
      </c>
      <c r="Q85" t="s">
        <v>61</v>
      </c>
      <c r="R85" t="s">
        <v>41</v>
      </c>
      <c r="S85">
        <v>24</v>
      </c>
      <c r="T85" t="str">
        <f>VLOOKUP(S85, Products!$C$1:$D$60,2,FALSE)</f>
        <v>Women's Apparel</v>
      </c>
      <c r="U85">
        <v>502</v>
      </c>
      <c r="V85" t="str">
        <f>VLOOKUP(U85, Products!$A$1:$B$60, 2, FALSE)</f>
        <v>Nike Men's Dri-FIT Victory Golf Polo</v>
      </c>
      <c r="W85" s="7">
        <v>50</v>
      </c>
      <c r="X85" s="7">
        <v>43.678035218757444</v>
      </c>
      <c r="Y85">
        <v>4</v>
      </c>
      <c r="Z85" s="7">
        <v>14</v>
      </c>
      <c r="AA85" s="7">
        <v>200</v>
      </c>
      <c r="AB85" s="7">
        <f t="shared" si="6"/>
        <v>186</v>
      </c>
      <c r="AC85" t="s">
        <v>66</v>
      </c>
      <c r="AD85" t="str">
        <f t="shared" si="7"/>
        <v>Non Cash Payment</v>
      </c>
    </row>
    <row r="86" spans="1:30" x14ac:dyDescent="0.2">
      <c r="A86">
        <v>46062</v>
      </c>
      <c r="B86" s="1">
        <v>42440</v>
      </c>
      <c r="C86" s="4">
        <f>VLOOKUP(B86, Dates!$A$1:$B$1463, 2, FALSE)</f>
        <v>6</v>
      </c>
      <c r="D86">
        <v>4</v>
      </c>
      <c r="E86" s="1">
        <f t="shared" si="4"/>
        <v>42446</v>
      </c>
      <c r="F86">
        <v>0</v>
      </c>
      <c r="G86" t="s">
        <v>62</v>
      </c>
      <c r="H86" t="str">
        <f t="shared" si="5"/>
        <v>Other</v>
      </c>
      <c r="I86">
        <v>24</v>
      </c>
      <c r="J86">
        <v>12288</v>
      </c>
      <c r="K86">
        <v>5</v>
      </c>
      <c r="L86" t="s">
        <v>31</v>
      </c>
      <c r="M86" t="s">
        <v>25</v>
      </c>
      <c r="N86" t="s">
        <v>148</v>
      </c>
      <c r="O86" t="s">
        <v>149</v>
      </c>
      <c r="Q86" t="s">
        <v>68</v>
      </c>
      <c r="R86" t="s">
        <v>41</v>
      </c>
      <c r="S86">
        <v>24</v>
      </c>
      <c r="T86" t="str">
        <f>VLOOKUP(S86, Products!$C$1:$D$60,2,FALSE)</f>
        <v>Women's Apparel</v>
      </c>
      <c r="U86">
        <v>502</v>
      </c>
      <c r="V86" t="str">
        <f>VLOOKUP(U86, Products!$A$1:$B$60, 2, FALSE)</f>
        <v>Nike Men's Dri-FIT Victory Golf Polo</v>
      </c>
      <c r="W86" s="7">
        <v>50</v>
      </c>
      <c r="X86" s="7">
        <v>43.678035218757444</v>
      </c>
      <c r="Y86">
        <v>4</v>
      </c>
      <c r="Z86" s="7">
        <v>20</v>
      </c>
      <c r="AA86" s="7">
        <v>200</v>
      </c>
      <c r="AB86" s="7">
        <f t="shared" si="6"/>
        <v>180</v>
      </c>
      <c r="AC86" t="s">
        <v>66</v>
      </c>
      <c r="AD86" t="str">
        <f t="shared" si="7"/>
        <v>Non Cash Payment</v>
      </c>
    </row>
    <row r="87" spans="1:30" x14ac:dyDescent="0.2">
      <c r="A87">
        <v>41785</v>
      </c>
      <c r="B87" s="1">
        <v>42378</v>
      </c>
      <c r="C87" s="4">
        <f>VLOOKUP(B87, Dates!$A$1:$B$1463, 2, FALSE)</f>
        <v>7</v>
      </c>
      <c r="D87">
        <v>4</v>
      </c>
      <c r="E87" s="1">
        <f t="shared" si="4"/>
        <v>42383</v>
      </c>
      <c r="F87">
        <v>1</v>
      </c>
      <c r="G87" t="s">
        <v>62</v>
      </c>
      <c r="H87" t="str">
        <f t="shared" si="5"/>
        <v>Other</v>
      </c>
      <c r="I87">
        <v>29</v>
      </c>
      <c r="J87">
        <v>10819</v>
      </c>
      <c r="K87">
        <v>5</v>
      </c>
      <c r="L87" t="s">
        <v>31</v>
      </c>
      <c r="M87" t="s">
        <v>25</v>
      </c>
      <c r="N87" t="s">
        <v>38</v>
      </c>
      <c r="O87" t="s">
        <v>39</v>
      </c>
      <c r="Q87" t="s">
        <v>40</v>
      </c>
      <c r="R87" t="s">
        <v>41</v>
      </c>
      <c r="S87">
        <v>29</v>
      </c>
      <c r="T87" t="str">
        <f>VLOOKUP(S87, Products!$C$1:$D$60,2,FALSE)</f>
        <v>Shop By Sport</v>
      </c>
      <c r="U87">
        <v>627</v>
      </c>
      <c r="V87" t="str">
        <f>VLOOKUP(U87, Products!$A$1:$B$60, 2, FALSE)</f>
        <v>Under Armour Girls' Toddler Spine Surge Runni</v>
      </c>
      <c r="W87" s="7">
        <v>39.990001679999999</v>
      </c>
      <c r="X87" s="7">
        <v>34.198098313835338</v>
      </c>
      <c r="Y87">
        <v>4</v>
      </c>
      <c r="Z87" s="7">
        <v>20.790000920000001</v>
      </c>
      <c r="AA87" s="7">
        <v>159.96000672</v>
      </c>
      <c r="AB87" s="7">
        <f t="shared" si="6"/>
        <v>139.17000579999998</v>
      </c>
      <c r="AC87" t="s">
        <v>66</v>
      </c>
      <c r="AD87" t="str">
        <f t="shared" si="7"/>
        <v>Non Cash Payment</v>
      </c>
    </row>
    <row r="88" spans="1:30" x14ac:dyDescent="0.2">
      <c r="A88">
        <v>42971</v>
      </c>
      <c r="B88" s="1">
        <v>42632</v>
      </c>
      <c r="C88" s="4">
        <f>VLOOKUP(B88, Dates!$A$1:$B$1463, 2, FALSE)</f>
        <v>2</v>
      </c>
      <c r="D88">
        <v>4</v>
      </c>
      <c r="E88" s="1">
        <f t="shared" si="4"/>
        <v>42636</v>
      </c>
      <c r="F88">
        <v>0</v>
      </c>
      <c r="G88" t="s">
        <v>62</v>
      </c>
      <c r="H88" t="str">
        <f t="shared" si="5"/>
        <v>Other</v>
      </c>
      <c r="I88">
        <v>29</v>
      </c>
      <c r="J88">
        <v>5418</v>
      </c>
      <c r="K88">
        <v>5</v>
      </c>
      <c r="L88" t="s">
        <v>31</v>
      </c>
      <c r="M88" t="s">
        <v>25</v>
      </c>
      <c r="N88" t="s">
        <v>84</v>
      </c>
      <c r="O88" t="s">
        <v>85</v>
      </c>
      <c r="Q88" t="s">
        <v>40</v>
      </c>
      <c r="R88" t="s">
        <v>41</v>
      </c>
      <c r="S88">
        <v>29</v>
      </c>
      <c r="T88" t="str">
        <f>VLOOKUP(S88, Products!$C$1:$D$60,2,FALSE)</f>
        <v>Shop By Sport</v>
      </c>
      <c r="U88">
        <v>627</v>
      </c>
      <c r="V88" t="str">
        <f>VLOOKUP(U88, Products!$A$1:$B$60, 2, FALSE)</f>
        <v>Under Armour Girls' Toddler Spine Surge Runni</v>
      </c>
      <c r="W88" s="7">
        <v>39.990001679999999</v>
      </c>
      <c r="X88" s="7">
        <v>34.198098313835338</v>
      </c>
      <c r="Y88">
        <v>4</v>
      </c>
      <c r="Z88" s="7">
        <v>20.790000920000001</v>
      </c>
      <c r="AA88" s="7">
        <v>159.96000672</v>
      </c>
      <c r="AB88" s="7">
        <f t="shared" si="6"/>
        <v>139.17000579999998</v>
      </c>
      <c r="AC88" t="s">
        <v>66</v>
      </c>
      <c r="AD88" t="str">
        <f t="shared" si="7"/>
        <v>Non Cash Payment</v>
      </c>
    </row>
    <row r="89" spans="1:30" x14ac:dyDescent="0.2">
      <c r="A89">
        <v>44677</v>
      </c>
      <c r="B89" s="1">
        <v>42657</v>
      </c>
      <c r="C89" s="4">
        <f>VLOOKUP(B89, Dates!$A$1:$B$1463, 2, FALSE)</f>
        <v>6</v>
      </c>
      <c r="D89">
        <v>4</v>
      </c>
      <c r="E89" s="1">
        <f t="shared" si="4"/>
        <v>42663</v>
      </c>
      <c r="F89">
        <v>0</v>
      </c>
      <c r="G89" t="s">
        <v>62</v>
      </c>
      <c r="H89" t="str">
        <f t="shared" si="5"/>
        <v>Other</v>
      </c>
      <c r="I89">
        <v>24</v>
      </c>
      <c r="J89">
        <v>7272</v>
      </c>
      <c r="K89">
        <v>5</v>
      </c>
      <c r="L89" t="s">
        <v>31</v>
      </c>
      <c r="M89" t="s">
        <v>25</v>
      </c>
      <c r="N89" t="s">
        <v>157</v>
      </c>
      <c r="O89" t="s">
        <v>158</v>
      </c>
      <c r="Q89" t="s">
        <v>33</v>
      </c>
      <c r="R89" t="s">
        <v>34</v>
      </c>
      <c r="S89">
        <v>24</v>
      </c>
      <c r="T89" t="str">
        <f>VLOOKUP(S89, Products!$C$1:$D$60,2,FALSE)</f>
        <v>Women's Apparel</v>
      </c>
      <c r="U89">
        <v>502</v>
      </c>
      <c r="V89" t="str">
        <f>VLOOKUP(U89, Products!$A$1:$B$60, 2, FALSE)</f>
        <v>Nike Men's Dri-FIT Victory Golf Polo</v>
      </c>
      <c r="W89" s="7">
        <v>50</v>
      </c>
      <c r="X89" s="7">
        <v>43.678035218757444</v>
      </c>
      <c r="Y89">
        <v>4</v>
      </c>
      <c r="Z89" s="7">
        <v>34</v>
      </c>
      <c r="AA89" s="7">
        <v>200</v>
      </c>
      <c r="AB89" s="7">
        <f t="shared" si="6"/>
        <v>166</v>
      </c>
      <c r="AC89" t="s">
        <v>66</v>
      </c>
      <c r="AD89" t="str">
        <f t="shared" si="7"/>
        <v>Non Cash Payment</v>
      </c>
    </row>
    <row r="90" spans="1:30" x14ac:dyDescent="0.2">
      <c r="A90">
        <v>43266</v>
      </c>
      <c r="B90" s="1">
        <v>42636</v>
      </c>
      <c r="C90" s="4">
        <f>VLOOKUP(B90, Dates!$A$1:$B$1463, 2, FALSE)</f>
        <v>6</v>
      </c>
      <c r="D90">
        <v>4</v>
      </c>
      <c r="E90" s="1">
        <f t="shared" si="4"/>
        <v>42642</v>
      </c>
      <c r="F90">
        <v>0</v>
      </c>
      <c r="G90" t="s">
        <v>62</v>
      </c>
      <c r="H90" t="str">
        <f t="shared" si="5"/>
        <v>Other</v>
      </c>
      <c r="I90">
        <v>24</v>
      </c>
      <c r="J90">
        <v>5329</v>
      </c>
      <c r="K90">
        <v>5</v>
      </c>
      <c r="L90" t="s">
        <v>31</v>
      </c>
      <c r="M90" t="s">
        <v>25</v>
      </c>
      <c r="N90" t="s">
        <v>159</v>
      </c>
      <c r="O90" t="s">
        <v>160</v>
      </c>
      <c r="Q90" t="s">
        <v>48</v>
      </c>
      <c r="R90" t="s">
        <v>41</v>
      </c>
      <c r="S90">
        <v>24</v>
      </c>
      <c r="T90" t="str">
        <f>VLOOKUP(S90, Products!$C$1:$D$60,2,FALSE)</f>
        <v>Women's Apparel</v>
      </c>
      <c r="U90">
        <v>502</v>
      </c>
      <c r="V90" t="str">
        <f>VLOOKUP(U90, Products!$A$1:$B$60, 2, FALSE)</f>
        <v>Nike Men's Dri-FIT Victory Golf Polo</v>
      </c>
      <c r="W90" s="7">
        <v>50</v>
      </c>
      <c r="X90" s="7">
        <v>43.678035218757444</v>
      </c>
      <c r="Y90">
        <v>4</v>
      </c>
      <c r="Z90" s="7">
        <v>34</v>
      </c>
      <c r="AA90" s="7">
        <v>200</v>
      </c>
      <c r="AB90" s="7">
        <f t="shared" si="6"/>
        <v>166</v>
      </c>
      <c r="AC90" t="s">
        <v>66</v>
      </c>
      <c r="AD90" t="str">
        <f t="shared" si="7"/>
        <v>Non Cash Payment</v>
      </c>
    </row>
    <row r="91" spans="1:30" x14ac:dyDescent="0.2">
      <c r="A91">
        <v>50688</v>
      </c>
      <c r="B91" s="1">
        <v>42979</v>
      </c>
      <c r="C91" s="4">
        <f>VLOOKUP(B91, Dates!$A$1:$B$1463, 2, FALSE)</f>
        <v>6</v>
      </c>
      <c r="D91">
        <v>4</v>
      </c>
      <c r="E91" s="1">
        <f t="shared" si="4"/>
        <v>42985</v>
      </c>
      <c r="F91">
        <v>0</v>
      </c>
      <c r="G91" t="s">
        <v>62</v>
      </c>
      <c r="H91" t="str">
        <f t="shared" si="5"/>
        <v>Other</v>
      </c>
      <c r="I91">
        <v>29</v>
      </c>
      <c r="J91">
        <v>11720</v>
      </c>
      <c r="K91">
        <v>5</v>
      </c>
      <c r="L91" t="s">
        <v>31</v>
      </c>
      <c r="M91" t="s">
        <v>25</v>
      </c>
      <c r="N91" t="s">
        <v>55</v>
      </c>
      <c r="O91" t="s">
        <v>56</v>
      </c>
      <c r="Q91" t="s">
        <v>57</v>
      </c>
      <c r="R91" t="s">
        <v>29</v>
      </c>
      <c r="S91">
        <v>29</v>
      </c>
      <c r="T91" t="str">
        <f>VLOOKUP(S91, Products!$C$1:$D$60,2,FALSE)</f>
        <v>Shop By Sport</v>
      </c>
      <c r="U91">
        <v>627</v>
      </c>
      <c r="V91" t="str">
        <f>VLOOKUP(U91, Products!$A$1:$B$60, 2, FALSE)</f>
        <v>Under Armour Girls' Toddler Spine Surge Runni</v>
      </c>
      <c r="W91" s="7">
        <v>39.990001679999999</v>
      </c>
      <c r="X91" s="7">
        <v>34.198098313835338</v>
      </c>
      <c r="Y91">
        <v>4</v>
      </c>
      <c r="Z91" s="7">
        <v>27.190000529999999</v>
      </c>
      <c r="AA91" s="7">
        <v>159.96000672</v>
      </c>
      <c r="AB91" s="7">
        <f t="shared" si="6"/>
        <v>132.77000619</v>
      </c>
      <c r="AC91" t="s">
        <v>66</v>
      </c>
      <c r="AD91" t="str">
        <f t="shared" si="7"/>
        <v>Non Cash Payment</v>
      </c>
    </row>
    <row r="92" spans="1:30" x14ac:dyDescent="0.2">
      <c r="A92">
        <v>47917</v>
      </c>
      <c r="B92" s="1">
        <v>42704</v>
      </c>
      <c r="C92" s="4">
        <f>VLOOKUP(B92, Dates!$A$1:$B$1463, 2, FALSE)</f>
        <v>4</v>
      </c>
      <c r="D92">
        <v>4</v>
      </c>
      <c r="E92" s="1">
        <f t="shared" si="4"/>
        <v>42710</v>
      </c>
      <c r="F92">
        <v>0</v>
      </c>
      <c r="G92" t="s">
        <v>62</v>
      </c>
      <c r="H92" t="str">
        <f t="shared" si="5"/>
        <v>Other</v>
      </c>
      <c r="I92">
        <v>24</v>
      </c>
      <c r="J92">
        <v>7810</v>
      </c>
      <c r="K92">
        <v>5</v>
      </c>
      <c r="L92" t="s">
        <v>31</v>
      </c>
      <c r="M92" t="s">
        <v>25</v>
      </c>
      <c r="N92" t="s">
        <v>32</v>
      </c>
      <c r="O92" t="s">
        <v>32</v>
      </c>
      <c r="Q92" t="s">
        <v>33</v>
      </c>
      <c r="R92" t="s">
        <v>34</v>
      </c>
      <c r="S92">
        <v>24</v>
      </c>
      <c r="T92" t="str">
        <f>VLOOKUP(S92, Products!$C$1:$D$60,2,FALSE)</f>
        <v>Women's Apparel</v>
      </c>
      <c r="U92">
        <v>502</v>
      </c>
      <c r="V92" t="str">
        <f>VLOOKUP(U92, Products!$A$1:$B$60, 2, FALSE)</f>
        <v>Nike Men's Dri-FIT Victory Golf Polo</v>
      </c>
      <c r="W92" s="7">
        <v>50</v>
      </c>
      <c r="X92" s="7">
        <v>43.678035218757444</v>
      </c>
      <c r="Y92">
        <v>4</v>
      </c>
      <c r="Z92" s="7">
        <v>36</v>
      </c>
      <c r="AA92" s="7">
        <v>200</v>
      </c>
      <c r="AB92" s="7">
        <f t="shared" si="6"/>
        <v>164</v>
      </c>
      <c r="AC92" t="s">
        <v>66</v>
      </c>
      <c r="AD92" t="str">
        <f t="shared" si="7"/>
        <v>Non Cash Payment</v>
      </c>
    </row>
    <row r="93" spans="1:30" x14ac:dyDescent="0.2">
      <c r="A93">
        <v>48901</v>
      </c>
      <c r="B93" s="1">
        <v>42718</v>
      </c>
      <c r="C93" s="4">
        <f>VLOOKUP(B93, Dates!$A$1:$B$1463, 2, FALSE)</f>
        <v>4</v>
      </c>
      <c r="D93">
        <v>4</v>
      </c>
      <c r="E93" s="1">
        <f t="shared" si="4"/>
        <v>42724</v>
      </c>
      <c r="F93">
        <v>0</v>
      </c>
      <c r="G93" t="s">
        <v>62</v>
      </c>
      <c r="H93" t="str">
        <f t="shared" si="5"/>
        <v>Other</v>
      </c>
      <c r="I93">
        <v>36</v>
      </c>
      <c r="J93">
        <v>3624</v>
      </c>
      <c r="K93">
        <v>6</v>
      </c>
      <c r="L93" t="s">
        <v>35</v>
      </c>
      <c r="M93" t="s">
        <v>25</v>
      </c>
      <c r="N93" t="s">
        <v>161</v>
      </c>
      <c r="O93" t="s">
        <v>162</v>
      </c>
      <c r="Q93" t="s">
        <v>51</v>
      </c>
      <c r="R93" t="s">
        <v>52</v>
      </c>
      <c r="S93">
        <v>36</v>
      </c>
      <c r="T93" t="str">
        <f>VLOOKUP(S93, Products!$C$1:$D$60,2,FALSE)</f>
        <v>Golf Balls</v>
      </c>
      <c r="U93">
        <v>810</v>
      </c>
      <c r="V93" t="str">
        <f>VLOOKUP(U93, Products!$A$1:$B$60, 2, FALSE)</f>
        <v>Glove It Women's Mod Oval Golf Glove</v>
      </c>
      <c r="W93" s="7">
        <v>19.989999770000001</v>
      </c>
      <c r="X93" s="7">
        <v>13.40499973</v>
      </c>
      <c r="Y93">
        <v>4</v>
      </c>
      <c r="Z93" s="7">
        <v>12.789999959999999</v>
      </c>
      <c r="AA93" s="7">
        <v>79.959999080000003</v>
      </c>
      <c r="AB93" s="7">
        <f t="shared" si="6"/>
        <v>67.16999912</v>
      </c>
      <c r="AC93" t="s">
        <v>66</v>
      </c>
      <c r="AD93" t="str">
        <f t="shared" si="7"/>
        <v>Non Cash Payment</v>
      </c>
    </row>
    <row r="94" spans="1:30" x14ac:dyDescent="0.2">
      <c r="A94">
        <v>44265</v>
      </c>
      <c r="B94" s="1">
        <v>42592</v>
      </c>
      <c r="C94" s="4">
        <f>VLOOKUP(B94, Dates!$A$1:$B$1463, 2, FALSE)</f>
        <v>4</v>
      </c>
      <c r="D94">
        <v>4</v>
      </c>
      <c r="E94" s="1">
        <f t="shared" si="4"/>
        <v>42598</v>
      </c>
      <c r="F94">
        <v>0</v>
      </c>
      <c r="G94" t="s">
        <v>62</v>
      </c>
      <c r="H94" t="str">
        <f t="shared" si="5"/>
        <v>Other</v>
      </c>
      <c r="I94">
        <v>6</v>
      </c>
      <c r="J94">
        <v>7331</v>
      </c>
      <c r="K94">
        <v>2</v>
      </c>
      <c r="L94" t="s">
        <v>136</v>
      </c>
      <c r="M94" t="s">
        <v>25</v>
      </c>
      <c r="N94" t="s">
        <v>118</v>
      </c>
      <c r="O94" t="s">
        <v>118</v>
      </c>
      <c r="Q94" t="s">
        <v>44</v>
      </c>
      <c r="R94" t="s">
        <v>34</v>
      </c>
      <c r="S94">
        <v>6</v>
      </c>
      <c r="T94" t="str">
        <f>VLOOKUP(S94, Products!$C$1:$D$60,2,FALSE)</f>
        <v>Tennis &amp; Racquet</v>
      </c>
      <c r="U94">
        <v>116</v>
      </c>
      <c r="V94" t="str">
        <f>VLOOKUP(U94, Products!$A$1:$B$60, 2, FALSE)</f>
        <v>Nike Men's Comfort 2 Slide</v>
      </c>
      <c r="W94" s="7">
        <v>44.990001679999999</v>
      </c>
      <c r="X94" s="7">
        <v>30.409585080374999</v>
      </c>
      <c r="Y94">
        <v>4</v>
      </c>
      <c r="Z94" s="7">
        <v>9</v>
      </c>
      <c r="AA94" s="7">
        <v>179.96000672</v>
      </c>
      <c r="AB94" s="7">
        <f t="shared" si="6"/>
        <v>170.96000672</v>
      </c>
      <c r="AC94" t="s">
        <v>66</v>
      </c>
      <c r="AD94" t="str">
        <f t="shared" si="7"/>
        <v>Non Cash Payment</v>
      </c>
    </row>
    <row r="95" spans="1:30" x14ac:dyDescent="0.2">
      <c r="A95">
        <v>41590</v>
      </c>
      <c r="B95" s="1">
        <v>42612</v>
      </c>
      <c r="C95" s="4">
        <f>VLOOKUP(B95, Dates!$A$1:$B$1463, 2, FALSE)</f>
        <v>3</v>
      </c>
      <c r="D95">
        <v>4</v>
      </c>
      <c r="E95" s="1">
        <f t="shared" si="4"/>
        <v>42618</v>
      </c>
      <c r="F95">
        <v>0</v>
      </c>
      <c r="G95" t="s">
        <v>62</v>
      </c>
      <c r="H95" t="str">
        <f t="shared" si="5"/>
        <v>Other</v>
      </c>
      <c r="I95">
        <v>9</v>
      </c>
      <c r="J95">
        <v>125</v>
      </c>
      <c r="K95">
        <v>3</v>
      </c>
      <c r="L95" t="s">
        <v>24</v>
      </c>
      <c r="M95" t="s">
        <v>25</v>
      </c>
      <c r="N95" t="s">
        <v>138</v>
      </c>
      <c r="O95" t="s">
        <v>138</v>
      </c>
      <c r="Q95" t="s">
        <v>100</v>
      </c>
      <c r="R95" t="s">
        <v>52</v>
      </c>
      <c r="S95">
        <v>9</v>
      </c>
      <c r="T95" t="str">
        <f>VLOOKUP(S95, Products!$C$1:$D$60,2,FALSE)</f>
        <v>Cardio Equipment</v>
      </c>
      <c r="U95">
        <v>191</v>
      </c>
      <c r="V95" t="str">
        <f>VLOOKUP(U95, Products!$A$1:$B$60, 2, FALSE)</f>
        <v>Nike Men's Free 5.0+ Running Shoe</v>
      </c>
      <c r="W95" s="7">
        <v>99.989997860000003</v>
      </c>
      <c r="X95" s="7">
        <v>95.114003926871064</v>
      </c>
      <c r="Y95">
        <v>4</v>
      </c>
      <c r="Z95" s="7">
        <v>12</v>
      </c>
      <c r="AA95" s="7">
        <v>399.95999144000001</v>
      </c>
      <c r="AB95" s="7">
        <f t="shared" si="6"/>
        <v>387.95999144000001</v>
      </c>
      <c r="AC95" t="s">
        <v>66</v>
      </c>
      <c r="AD95" t="str">
        <f t="shared" si="7"/>
        <v>Non Cash Payment</v>
      </c>
    </row>
    <row r="96" spans="1:30" x14ac:dyDescent="0.2">
      <c r="A96">
        <v>45987</v>
      </c>
      <c r="B96" s="1">
        <v>42411</v>
      </c>
      <c r="C96" s="4">
        <f>VLOOKUP(B96, Dates!$A$1:$B$1463, 2, FALSE)</f>
        <v>5</v>
      </c>
      <c r="D96">
        <v>4</v>
      </c>
      <c r="E96" s="1">
        <f t="shared" si="4"/>
        <v>42417</v>
      </c>
      <c r="F96">
        <v>0</v>
      </c>
      <c r="G96" t="s">
        <v>62</v>
      </c>
      <c r="H96" t="str">
        <f t="shared" si="5"/>
        <v>Other</v>
      </c>
      <c r="I96">
        <v>17</v>
      </c>
      <c r="J96">
        <v>9419</v>
      </c>
      <c r="K96">
        <v>4</v>
      </c>
      <c r="L96" t="s">
        <v>46</v>
      </c>
      <c r="M96" t="s">
        <v>25</v>
      </c>
      <c r="N96" t="s">
        <v>79</v>
      </c>
      <c r="O96" t="s">
        <v>79</v>
      </c>
      <c r="Q96" t="s">
        <v>61</v>
      </c>
      <c r="R96" t="s">
        <v>41</v>
      </c>
      <c r="S96">
        <v>17</v>
      </c>
      <c r="T96" t="str">
        <f>VLOOKUP(S96, Products!$C$1:$D$60,2,FALSE)</f>
        <v>Cleats</v>
      </c>
      <c r="U96">
        <v>365</v>
      </c>
      <c r="V96" t="str">
        <f>VLOOKUP(U96, Products!$A$1:$B$60, 2, FALSE)</f>
        <v>Perfect Fitness Perfect Rip Deck</v>
      </c>
      <c r="W96" s="7">
        <v>59.990001679999999</v>
      </c>
      <c r="X96" s="7">
        <v>54.488929209402009</v>
      </c>
      <c r="Y96">
        <v>4</v>
      </c>
      <c r="Z96" s="7">
        <v>47.990001679999999</v>
      </c>
      <c r="AA96" s="7">
        <v>239.96000672</v>
      </c>
      <c r="AB96" s="7">
        <f t="shared" si="6"/>
        <v>191.97000503999999</v>
      </c>
      <c r="AC96" t="s">
        <v>66</v>
      </c>
      <c r="AD96" t="str">
        <f t="shared" si="7"/>
        <v>Non Cash Payment</v>
      </c>
    </row>
    <row r="97" spans="1:30" x14ac:dyDescent="0.2">
      <c r="A97">
        <v>44452</v>
      </c>
      <c r="B97" s="1">
        <v>42653</v>
      </c>
      <c r="C97" s="4">
        <f>VLOOKUP(B97, Dates!$A$1:$B$1463, 2, FALSE)</f>
        <v>2</v>
      </c>
      <c r="D97">
        <v>4</v>
      </c>
      <c r="E97" s="1">
        <f t="shared" si="4"/>
        <v>42657</v>
      </c>
      <c r="F97">
        <v>0</v>
      </c>
      <c r="G97" t="s">
        <v>62</v>
      </c>
      <c r="H97" t="str">
        <f t="shared" si="5"/>
        <v>Other</v>
      </c>
      <c r="I97">
        <v>24</v>
      </c>
      <c r="J97">
        <v>1250</v>
      </c>
      <c r="K97">
        <v>5</v>
      </c>
      <c r="L97" t="s">
        <v>31</v>
      </c>
      <c r="M97" t="s">
        <v>25</v>
      </c>
      <c r="N97" t="s">
        <v>154</v>
      </c>
      <c r="O97" t="s">
        <v>155</v>
      </c>
      <c r="Q97" t="s">
        <v>48</v>
      </c>
      <c r="R97" t="s">
        <v>41</v>
      </c>
      <c r="S97">
        <v>24</v>
      </c>
      <c r="T97" t="str">
        <f>VLOOKUP(S97, Products!$C$1:$D$60,2,FALSE)</f>
        <v>Women's Apparel</v>
      </c>
      <c r="U97">
        <v>502</v>
      </c>
      <c r="V97" t="str">
        <f>VLOOKUP(U97, Products!$A$1:$B$60, 2, FALSE)</f>
        <v>Nike Men's Dri-FIT Victory Golf Polo</v>
      </c>
      <c r="W97" s="7">
        <v>50</v>
      </c>
      <c r="X97" s="7">
        <v>43.678035218757444</v>
      </c>
      <c r="Y97">
        <v>4</v>
      </c>
      <c r="Z97" s="7">
        <v>24</v>
      </c>
      <c r="AA97" s="7">
        <v>200</v>
      </c>
      <c r="AB97" s="7">
        <f t="shared" si="6"/>
        <v>176</v>
      </c>
      <c r="AC97" t="s">
        <v>66</v>
      </c>
      <c r="AD97" t="str">
        <f t="shared" si="7"/>
        <v>Non Cash Payment</v>
      </c>
    </row>
    <row r="98" spans="1:30" x14ac:dyDescent="0.2">
      <c r="A98">
        <v>49218</v>
      </c>
      <c r="B98" s="1">
        <v>42723</v>
      </c>
      <c r="C98" s="4">
        <f>VLOOKUP(B98, Dates!$A$1:$B$1463, 2, FALSE)</f>
        <v>2</v>
      </c>
      <c r="D98">
        <v>4</v>
      </c>
      <c r="E98" s="1">
        <f t="shared" si="4"/>
        <v>42727</v>
      </c>
      <c r="F98">
        <v>0</v>
      </c>
      <c r="G98" t="s">
        <v>62</v>
      </c>
      <c r="H98" t="str">
        <f t="shared" si="5"/>
        <v>Other</v>
      </c>
      <c r="I98">
        <v>29</v>
      </c>
      <c r="J98">
        <v>7683</v>
      </c>
      <c r="K98">
        <v>5</v>
      </c>
      <c r="L98" t="s">
        <v>31</v>
      </c>
      <c r="M98" t="s">
        <v>25</v>
      </c>
      <c r="N98" t="s">
        <v>163</v>
      </c>
      <c r="O98" t="s">
        <v>163</v>
      </c>
      <c r="Q98" t="s">
        <v>164</v>
      </c>
      <c r="R98" t="s">
        <v>29</v>
      </c>
      <c r="S98">
        <v>29</v>
      </c>
      <c r="T98" t="str">
        <f>VLOOKUP(S98, Products!$C$1:$D$60,2,FALSE)</f>
        <v>Shop By Sport</v>
      </c>
      <c r="U98">
        <v>627</v>
      </c>
      <c r="V98" t="str">
        <f>VLOOKUP(U98, Products!$A$1:$B$60, 2, FALSE)</f>
        <v>Under Armour Girls' Toddler Spine Surge Runni</v>
      </c>
      <c r="W98" s="7">
        <v>39.990001679999999</v>
      </c>
      <c r="X98" s="7">
        <v>34.198098313835338</v>
      </c>
      <c r="Y98">
        <v>4</v>
      </c>
      <c r="Z98" s="7">
        <v>20.790000920000001</v>
      </c>
      <c r="AA98" s="7">
        <v>159.96000672</v>
      </c>
      <c r="AB98" s="7">
        <f t="shared" si="6"/>
        <v>139.17000579999998</v>
      </c>
      <c r="AC98" t="s">
        <v>66</v>
      </c>
      <c r="AD98" t="str">
        <f t="shared" si="7"/>
        <v>Non Cash Payment</v>
      </c>
    </row>
    <row r="99" spans="1:30" x14ac:dyDescent="0.2">
      <c r="A99">
        <v>47840</v>
      </c>
      <c r="B99" s="1">
        <v>42703</v>
      </c>
      <c r="C99" s="4">
        <f>VLOOKUP(B99, Dates!$A$1:$B$1463, 2, FALSE)</f>
        <v>3</v>
      </c>
      <c r="D99">
        <v>4</v>
      </c>
      <c r="E99" s="1">
        <f t="shared" si="4"/>
        <v>42709</v>
      </c>
      <c r="F99">
        <v>0</v>
      </c>
      <c r="G99" t="s">
        <v>62</v>
      </c>
      <c r="H99" t="str">
        <f t="shared" si="5"/>
        <v>Other</v>
      </c>
      <c r="I99">
        <v>26</v>
      </c>
      <c r="J99">
        <v>2728</v>
      </c>
      <c r="K99">
        <v>5</v>
      </c>
      <c r="L99" t="s">
        <v>31</v>
      </c>
      <c r="M99" t="s">
        <v>25</v>
      </c>
      <c r="N99" t="s">
        <v>165</v>
      </c>
      <c r="O99" t="s">
        <v>166</v>
      </c>
      <c r="Q99" t="s">
        <v>40</v>
      </c>
      <c r="R99" t="s">
        <v>41</v>
      </c>
      <c r="S99">
        <v>26</v>
      </c>
      <c r="T99" t="str">
        <f>VLOOKUP(S99, Products!$C$1:$D$60,2,FALSE)</f>
        <v>Girls' Apparel</v>
      </c>
      <c r="U99">
        <v>565</v>
      </c>
      <c r="V99" t="str">
        <f>VLOOKUP(U99, Products!$A$1:$B$60, 2, FALSE)</f>
        <v>adidas Youth Germany Black/Red Away Match Soc</v>
      </c>
      <c r="W99" s="7">
        <v>70</v>
      </c>
      <c r="X99" s="7">
        <v>62.759999940857142</v>
      </c>
      <c r="Y99">
        <v>4</v>
      </c>
      <c r="Z99" s="7">
        <v>44.799999239999998</v>
      </c>
      <c r="AA99" s="7">
        <v>280</v>
      </c>
      <c r="AB99" s="7">
        <f t="shared" si="6"/>
        <v>235.20000075999999</v>
      </c>
      <c r="AC99" t="s">
        <v>66</v>
      </c>
      <c r="AD99" t="str">
        <f t="shared" si="7"/>
        <v>Non Cash Payment</v>
      </c>
    </row>
    <row r="100" spans="1:30" x14ac:dyDescent="0.2">
      <c r="A100">
        <v>47493</v>
      </c>
      <c r="B100" s="1">
        <v>42698</v>
      </c>
      <c r="C100" s="4">
        <f>VLOOKUP(B100, Dates!$A$1:$B$1463, 2, FALSE)</f>
        <v>5</v>
      </c>
      <c r="D100">
        <v>4</v>
      </c>
      <c r="E100" s="1">
        <f t="shared" si="4"/>
        <v>42704</v>
      </c>
      <c r="F100">
        <v>0</v>
      </c>
      <c r="G100" t="s">
        <v>62</v>
      </c>
      <c r="H100" t="str">
        <f t="shared" si="5"/>
        <v>Other</v>
      </c>
      <c r="I100">
        <v>29</v>
      </c>
      <c r="J100">
        <v>4612</v>
      </c>
      <c r="K100">
        <v>5</v>
      </c>
      <c r="L100" t="s">
        <v>31</v>
      </c>
      <c r="M100" t="s">
        <v>25</v>
      </c>
      <c r="N100" t="s">
        <v>167</v>
      </c>
      <c r="O100" t="s">
        <v>167</v>
      </c>
      <c r="Q100" t="s">
        <v>168</v>
      </c>
      <c r="R100" t="s">
        <v>52</v>
      </c>
      <c r="S100">
        <v>29</v>
      </c>
      <c r="T100" t="str">
        <f>VLOOKUP(S100, Products!$C$1:$D$60,2,FALSE)</f>
        <v>Shop By Sport</v>
      </c>
      <c r="U100">
        <v>627</v>
      </c>
      <c r="V100" t="str">
        <f>VLOOKUP(U100, Products!$A$1:$B$60, 2, FALSE)</f>
        <v>Under Armour Girls' Toddler Spine Surge Runni</v>
      </c>
      <c r="W100" s="7">
        <v>39.990001679999999</v>
      </c>
      <c r="X100" s="7">
        <v>34.198098313835338</v>
      </c>
      <c r="Y100">
        <v>4</v>
      </c>
      <c r="Z100" s="7">
        <v>28.790000920000001</v>
      </c>
      <c r="AA100" s="7">
        <v>159.96000672</v>
      </c>
      <c r="AB100" s="7">
        <f t="shared" si="6"/>
        <v>131.17000579999998</v>
      </c>
      <c r="AC100" t="s">
        <v>66</v>
      </c>
      <c r="AD100" t="str">
        <f t="shared" si="7"/>
        <v>Non Cash Payment</v>
      </c>
    </row>
    <row r="101" spans="1:30" x14ac:dyDescent="0.2">
      <c r="A101">
        <v>45987</v>
      </c>
      <c r="B101" s="1">
        <v>42411</v>
      </c>
      <c r="C101" s="4">
        <f>VLOOKUP(B101, Dates!$A$1:$B$1463, 2, FALSE)</f>
        <v>5</v>
      </c>
      <c r="D101">
        <v>4</v>
      </c>
      <c r="E101" s="1">
        <f t="shared" si="4"/>
        <v>42417</v>
      </c>
      <c r="F101">
        <v>0</v>
      </c>
      <c r="G101" t="s">
        <v>62</v>
      </c>
      <c r="H101" t="str">
        <f t="shared" si="5"/>
        <v>Other</v>
      </c>
      <c r="I101">
        <v>24</v>
      </c>
      <c r="J101">
        <v>9419</v>
      </c>
      <c r="K101">
        <v>5</v>
      </c>
      <c r="L101" t="s">
        <v>31</v>
      </c>
      <c r="M101" t="s">
        <v>25</v>
      </c>
      <c r="N101" t="s">
        <v>79</v>
      </c>
      <c r="O101" t="s">
        <v>79</v>
      </c>
      <c r="Q101" t="s">
        <v>61</v>
      </c>
      <c r="R101" t="s">
        <v>41</v>
      </c>
      <c r="S101">
        <v>24</v>
      </c>
      <c r="T101" t="str">
        <f>VLOOKUP(S101, Products!$C$1:$D$60,2,FALSE)</f>
        <v>Women's Apparel</v>
      </c>
      <c r="U101">
        <v>502</v>
      </c>
      <c r="V101" t="str">
        <f>VLOOKUP(U101, Products!$A$1:$B$60, 2, FALSE)</f>
        <v>Nike Men's Dri-FIT Victory Golf Polo</v>
      </c>
      <c r="W101" s="7">
        <v>50</v>
      </c>
      <c r="X101" s="7">
        <v>43.678035218757444</v>
      </c>
      <c r="Y101">
        <v>4</v>
      </c>
      <c r="Z101" s="7">
        <v>40</v>
      </c>
      <c r="AA101" s="7">
        <v>200</v>
      </c>
      <c r="AB101" s="7">
        <f t="shared" si="6"/>
        <v>160</v>
      </c>
      <c r="AC101" t="s">
        <v>66</v>
      </c>
      <c r="AD101" t="str">
        <f t="shared" si="7"/>
        <v>Non Cash Payment</v>
      </c>
    </row>
    <row r="102" spans="1:30" x14ac:dyDescent="0.2">
      <c r="A102">
        <v>41590</v>
      </c>
      <c r="B102" s="1">
        <v>42612</v>
      </c>
      <c r="C102" s="4">
        <f>VLOOKUP(B102, Dates!$A$1:$B$1463, 2, FALSE)</f>
        <v>3</v>
      </c>
      <c r="D102">
        <v>4</v>
      </c>
      <c r="E102" s="1">
        <f t="shared" si="4"/>
        <v>42618</v>
      </c>
      <c r="F102">
        <v>0</v>
      </c>
      <c r="G102" t="s">
        <v>62</v>
      </c>
      <c r="H102" t="str">
        <f t="shared" si="5"/>
        <v>Other</v>
      </c>
      <c r="I102">
        <v>37</v>
      </c>
      <c r="J102">
        <v>125</v>
      </c>
      <c r="K102">
        <v>6</v>
      </c>
      <c r="L102" t="s">
        <v>35</v>
      </c>
      <c r="M102" t="s">
        <v>25</v>
      </c>
      <c r="N102" t="s">
        <v>138</v>
      </c>
      <c r="O102" t="s">
        <v>138</v>
      </c>
      <c r="Q102" t="s">
        <v>100</v>
      </c>
      <c r="R102" t="s">
        <v>52</v>
      </c>
      <c r="S102">
        <v>37</v>
      </c>
      <c r="T102" t="str">
        <f>VLOOKUP(S102, Products!$C$1:$D$60,2,FALSE)</f>
        <v>Electronics</v>
      </c>
      <c r="U102">
        <v>821</v>
      </c>
      <c r="V102" t="str">
        <f>VLOOKUP(U102, Products!$A$1:$B$60, 2, FALSE)</f>
        <v>Titleist Pro V1 High Numbers Personalized Gol</v>
      </c>
      <c r="W102" s="7">
        <v>51.990001679999999</v>
      </c>
      <c r="X102" s="7">
        <v>36.5500021</v>
      </c>
      <c r="Y102">
        <v>4</v>
      </c>
      <c r="Z102" s="7">
        <v>2.079999924</v>
      </c>
      <c r="AA102" s="7">
        <v>207.96000672</v>
      </c>
      <c r="AB102" s="7">
        <f t="shared" si="6"/>
        <v>205.880006796</v>
      </c>
      <c r="AC102" t="s">
        <v>66</v>
      </c>
      <c r="AD102" t="str">
        <f t="shared" si="7"/>
        <v>Non Cash Payment</v>
      </c>
    </row>
    <row r="103" spans="1:30" x14ac:dyDescent="0.2">
      <c r="A103">
        <v>46951</v>
      </c>
      <c r="B103" s="1">
        <v>42690</v>
      </c>
      <c r="C103" s="4">
        <f>VLOOKUP(B103, Dates!$A$1:$B$1463, 2, FALSE)</f>
        <v>4</v>
      </c>
      <c r="D103">
        <v>4</v>
      </c>
      <c r="E103" s="1">
        <f t="shared" si="4"/>
        <v>42696</v>
      </c>
      <c r="F103">
        <v>0</v>
      </c>
      <c r="G103" t="s">
        <v>62</v>
      </c>
      <c r="H103" t="str">
        <f t="shared" si="5"/>
        <v>Other</v>
      </c>
      <c r="I103">
        <v>24</v>
      </c>
      <c r="J103">
        <v>6408</v>
      </c>
      <c r="K103">
        <v>5</v>
      </c>
      <c r="L103" t="s">
        <v>31</v>
      </c>
      <c r="M103" t="s">
        <v>25</v>
      </c>
      <c r="N103" t="s">
        <v>169</v>
      </c>
      <c r="O103" t="s">
        <v>170</v>
      </c>
      <c r="Q103" t="s">
        <v>28</v>
      </c>
      <c r="R103" t="s">
        <v>29</v>
      </c>
      <c r="S103">
        <v>24</v>
      </c>
      <c r="T103" t="str">
        <f>VLOOKUP(S103, Products!$C$1:$D$60,2,FALSE)</f>
        <v>Women's Apparel</v>
      </c>
      <c r="U103">
        <v>502</v>
      </c>
      <c r="V103" t="str">
        <f>VLOOKUP(U103, Products!$A$1:$B$60, 2, FALSE)</f>
        <v>Nike Men's Dri-FIT Victory Golf Polo</v>
      </c>
      <c r="W103" s="7">
        <v>50</v>
      </c>
      <c r="X103" s="7">
        <v>43.678035218757444</v>
      </c>
      <c r="Y103">
        <v>1</v>
      </c>
      <c r="Z103" s="7">
        <v>12.5</v>
      </c>
      <c r="AA103" s="7">
        <v>50</v>
      </c>
      <c r="AB103" s="7">
        <f t="shared" si="6"/>
        <v>37.5</v>
      </c>
      <c r="AC103" t="s">
        <v>30</v>
      </c>
      <c r="AD103" t="str">
        <f t="shared" si="7"/>
        <v>Cash Not Over 200</v>
      </c>
    </row>
    <row r="104" spans="1:30" x14ac:dyDescent="0.2">
      <c r="A104">
        <v>46725</v>
      </c>
      <c r="B104" s="1">
        <v>42687</v>
      </c>
      <c r="C104" s="4">
        <f>VLOOKUP(B104, Dates!$A$1:$B$1463, 2, FALSE)</f>
        <v>1</v>
      </c>
      <c r="D104">
        <v>4</v>
      </c>
      <c r="E104" s="1">
        <f t="shared" si="4"/>
        <v>42691</v>
      </c>
      <c r="F104">
        <v>1</v>
      </c>
      <c r="G104" t="s">
        <v>62</v>
      </c>
      <c r="H104" t="str">
        <f t="shared" si="5"/>
        <v>Other</v>
      </c>
      <c r="I104">
        <v>9</v>
      </c>
      <c r="J104">
        <v>2431</v>
      </c>
      <c r="K104">
        <v>3</v>
      </c>
      <c r="L104" t="s">
        <v>24</v>
      </c>
      <c r="M104" t="s">
        <v>25</v>
      </c>
      <c r="N104" t="s">
        <v>32</v>
      </c>
      <c r="O104" t="s">
        <v>32</v>
      </c>
      <c r="Q104" t="s">
        <v>33</v>
      </c>
      <c r="R104" t="s">
        <v>34</v>
      </c>
      <c r="S104">
        <v>9</v>
      </c>
      <c r="T104" t="str">
        <f>VLOOKUP(S104, Products!$C$1:$D$60,2,FALSE)</f>
        <v>Cardio Equipment</v>
      </c>
      <c r="U104">
        <v>191</v>
      </c>
      <c r="V104" t="str">
        <f>VLOOKUP(U104, Products!$A$1:$B$60, 2, FALSE)</f>
        <v>Nike Men's Free 5.0+ Running Shoe</v>
      </c>
      <c r="W104" s="7">
        <v>99.989997860000003</v>
      </c>
      <c r="X104" s="7">
        <v>95.114003926871064</v>
      </c>
      <c r="Y104">
        <v>1</v>
      </c>
      <c r="Z104" s="7">
        <v>25</v>
      </c>
      <c r="AA104" s="7">
        <v>99.989997860000003</v>
      </c>
      <c r="AB104" s="7">
        <f t="shared" si="6"/>
        <v>74.989997860000003</v>
      </c>
      <c r="AC104" t="s">
        <v>30</v>
      </c>
      <c r="AD104" t="str">
        <f t="shared" si="7"/>
        <v>Cash Not Over 200</v>
      </c>
    </row>
    <row r="105" spans="1:30" x14ac:dyDescent="0.2">
      <c r="A105">
        <v>45198</v>
      </c>
      <c r="B105" s="1">
        <v>42664</v>
      </c>
      <c r="C105" s="4">
        <f>VLOOKUP(B105, Dates!$A$1:$B$1463, 2, FALSE)</f>
        <v>6</v>
      </c>
      <c r="D105">
        <v>4</v>
      </c>
      <c r="E105" s="1">
        <f t="shared" si="4"/>
        <v>42670</v>
      </c>
      <c r="F105">
        <v>0</v>
      </c>
      <c r="G105" t="s">
        <v>62</v>
      </c>
      <c r="H105" t="str">
        <f t="shared" si="5"/>
        <v>Other</v>
      </c>
      <c r="I105">
        <v>18</v>
      </c>
      <c r="J105">
        <v>6497</v>
      </c>
      <c r="K105">
        <v>4</v>
      </c>
      <c r="L105" t="s">
        <v>46</v>
      </c>
      <c r="M105" t="s">
        <v>25</v>
      </c>
      <c r="N105" t="s">
        <v>118</v>
      </c>
      <c r="O105" t="s">
        <v>118</v>
      </c>
      <c r="Q105" t="s">
        <v>44</v>
      </c>
      <c r="R105" t="s">
        <v>34</v>
      </c>
      <c r="S105">
        <v>18</v>
      </c>
      <c r="T105" t="str">
        <f>VLOOKUP(S105, Products!$C$1:$D$60,2,FALSE)</f>
        <v>Men's Footwear</v>
      </c>
      <c r="U105">
        <v>403</v>
      </c>
      <c r="V105" t="str">
        <f>VLOOKUP(U105, Products!$A$1:$B$60, 2, FALSE)</f>
        <v>Nike Men's CJ Elite 2 TD Football Cleat</v>
      </c>
      <c r="W105" s="7">
        <v>129.9900055</v>
      </c>
      <c r="X105" s="7">
        <v>110.80340837177086</v>
      </c>
      <c r="Y105">
        <v>1</v>
      </c>
      <c r="Z105" s="7">
        <v>0</v>
      </c>
      <c r="AA105" s="7">
        <v>129.9900055</v>
      </c>
      <c r="AB105" s="7">
        <f t="shared" si="6"/>
        <v>129.9900055</v>
      </c>
      <c r="AC105" t="s">
        <v>30</v>
      </c>
      <c r="AD105" t="str">
        <f t="shared" si="7"/>
        <v>Cash Not Over 200</v>
      </c>
    </row>
    <row r="106" spans="1:30" x14ac:dyDescent="0.2">
      <c r="A106">
        <v>45418</v>
      </c>
      <c r="B106" s="1">
        <v>42667</v>
      </c>
      <c r="C106" s="4">
        <f>VLOOKUP(B106, Dates!$A$1:$B$1463, 2, FALSE)</f>
        <v>2</v>
      </c>
      <c r="D106">
        <v>4</v>
      </c>
      <c r="E106" s="1">
        <f t="shared" si="4"/>
        <v>42671</v>
      </c>
      <c r="F106">
        <v>0</v>
      </c>
      <c r="G106" t="s">
        <v>62</v>
      </c>
      <c r="H106" t="str">
        <f t="shared" si="5"/>
        <v>Other</v>
      </c>
      <c r="I106">
        <v>18</v>
      </c>
      <c r="J106">
        <v>9011</v>
      </c>
      <c r="K106">
        <v>4</v>
      </c>
      <c r="L106" t="s">
        <v>46</v>
      </c>
      <c r="M106" t="s">
        <v>25</v>
      </c>
      <c r="N106" t="s">
        <v>171</v>
      </c>
      <c r="O106" t="s">
        <v>171</v>
      </c>
      <c r="Q106" t="s">
        <v>172</v>
      </c>
      <c r="R106" t="s">
        <v>52</v>
      </c>
      <c r="S106">
        <v>18</v>
      </c>
      <c r="T106" t="str">
        <f>VLOOKUP(S106, Products!$C$1:$D$60,2,FALSE)</f>
        <v>Men's Footwear</v>
      </c>
      <c r="U106">
        <v>403</v>
      </c>
      <c r="V106" t="str">
        <f>VLOOKUP(U106, Products!$A$1:$B$60, 2, FALSE)</f>
        <v>Nike Men's CJ Elite 2 TD Football Cleat</v>
      </c>
      <c r="W106" s="7">
        <v>129.9900055</v>
      </c>
      <c r="X106" s="7">
        <v>110.80340837177086</v>
      </c>
      <c r="Y106">
        <v>1</v>
      </c>
      <c r="Z106" s="7">
        <v>0</v>
      </c>
      <c r="AA106" s="7">
        <v>129.9900055</v>
      </c>
      <c r="AB106" s="7">
        <f t="shared" si="6"/>
        <v>129.9900055</v>
      </c>
      <c r="AC106" t="s">
        <v>30</v>
      </c>
      <c r="AD106" t="str">
        <f t="shared" si="7"/>
        <v>Cash Not Over 200</v>
      </c>
    </row>
    <row r="107" spans="1:30" x14ac:dyDescent="0.2">
      <c r="A107">
        <v>45198</v>
      </c>
      <c r="B107" s="1">
        <v>42664</v>
      </c>
      <c r="C107" s="4">
        <f>VLOOKUP(B107, Dates!$A$1:$B$1463, 2, FALSE)</f>
        <v>6</v>
      </c>
      <c r="D107">
        <v>4</v>
      </c>
      <c r="E107" s="1">
        <f t="shared" si="4"/>
        <v>42670</v>
      </c>
      <c r="F107">
        <v>0</v>
      </c>
      <c r="G107" t="s">
        <v>62</v>
      </c>
      <c r="H107" t="str">
        <f t="shared" si="5"/>
        <v>Other</v>
      </c>
      <c r="I107">
        <v>18</v>
      </c>
      <c r="J107">
        <v>6497</v>
      </c>
      <c r="K107">
        <v>4</v>
      </c>
      <c r="L107" t="s">
        <v>46</v>
      </c>
      <c r="M107" t="s">
        <v>25</v>
      </c>
      <c r="N107" t="s">
        <v>118</v>
      </c>
      <c r="O107" t="s">
        <v>118</v>
      </c>
      <c r="Q107" t="s">
        <v>44</v>
      </c>
      <c r="R107" t="s">
        <v>34</v>
      </c>
      <c r="S107">
        <v>18</v>
      </c>
      <c r="T107" t="str">
        <f>VLOOKUP(S107, Products!$C$1:$D$60,2,FALSE)</f>
        <v>Men's Footwear</v>
      </c>
      <c r="U107">
        <v>403</v>
      </c>
      <c r="V107" t="str">
        <f>VLOOKUP(U107, Products!$A$1:$B$60, 2, FALSE)</f>
        <v>Nike Men's CJ Elite 2 TD Football Cleat</v>
      </c>
      <c r="W107" s="7">
        <v>129.9900055</v>
      </c>
      <c r="X107" s="7">
        <v>110.80340837177086</v>
      </c>
      <c r="Y107">
        <v>1</v>
      </c>
      <c r="Z107" s="7">
        <v>1.2999999520000001</v>
      </c>
      <c r="AA107" s="7">
        <v>129.9900055</v>
      </c>
      <c r="AB107" s="7">
        <f t="shared" si="6"/>
        <v>128.69000554799999</v>
      </c>
      <c r="AC107" t="s">
        <v>30</v>
      </c>
      <c r="AD107" t="str">
        <f t="shared" si="7"/>
        <v>Cash Not Over 200</v>
      </c>
    </row>
    <row r="108" spans="1:30" x14ac:dyDescent="0.2">
      <c r="A108">
        <v>42920</v>
      </c>
      <c r="B108" s="1">
        <v>42631</v>
      </c>
      <c r="C108" s="4">
        <f>VLOOKUP(B108, Dates!$A$1:$B$1463, 2, FALSE)</f>
        <v>1</v>
      </c>
      <c r="D108">
        <v>4</v>
      </c>
      <c r="E108" s="1">
        <f t="shared" si="4"/>
        <v>42635</v>
      </c>
      <c r="F108">
        <v>1</v>
      </c>
      <c r="G108" t="s">
        <v>62</v>
      </c>
      <c r="H108" t="str">
        <f t="shared" si="5"/>
        <v>Other</v>
      </c>
      <c r="I108">
        <v>18</v>
      </c>
      <c r="J108">
        <v>716</v>
      </c>
      <c r="K108">
        <v>4</v>
      </c>
      <c r="L108" t="s">
        <v>46</v>
      </c>
      <c r="M108" t="s">
        <v>25</v>
      </c>
      <c r="N108" t="s">
        <v>173</v>
      </c>
      <c r="O108" t="s">
        <v>174</v>
      </c>
      <c r="Q108" t="s">
        <v>28</v>
      </c>
      <c r="R108" t="s">
        <v>29</v>
      </c>
      <c r="S108">
        <v>18</v>
      </c>
      <c r="T108" t="str">
        <f>VLOOKUP(S108, Products!$C$1:$D$60,2,FALSE)</f>
        <v>Men's Footwear</v>
      </c>
      <c r="U108">
        <v>403</v>
      </c>
      <c r="V108" t="str">
        <f>VLOOKUP(U108, Products!$A$1:$B$60, 2, FALSE)</f>
        <v>Nike Men's CJ Elite 2 TD Football Cleat</v>
      </c>
      <c r="W108" s="7">
        <v>129.9900055</v>
      </c>
      <c r="X108" s="7">
        <v>110.80340837177086</v>
      </c>
      <c r="Y108">
        <v>1</v>
      </c>
      <c r="Z108" s="7">
        <v>2.5999999049999998</v>
      </c>
      <c r="AA108" s="7">
        <v>129.9900055</v>
      </c>
      <c r="AB108" s="7">
        <f t="shared" si="6"/>
        <v>127.39000559499999</v>
      </c>
      <c r="AC108" t="s">
        <v>30</v>
      </c>
      <c r="AD108" t="str">
        <f t="shared" si="7"/>
        <v>Cash Not Over 200</v>
      </c>
    </row>
    <row r="109" spans="1:30" x14ac:dyDescent="0.2">
      <c r="A109">
        <v>44485</v>
      </c>
      <c r="B109" s="1">
        <v>42684</v>
      </c>
      <c r="C109" s="4">
        <f>VLOOKUP(B109, Dates!$A$1:$B$1463, 2, FALSE)</f>
        <v>5</v>
      </c>
      <c r="D109">
        <v>4</v>
      </c>
      <c r="E109" s="1">
        <f t="shared" si="4"/>
        <v>42690</v>
      </c>
      <c r="F109">
        <v>1</v>
      </c>
      <c r="G109" t="s">
        <v>62</v>
      </c>
      <c r="H109" t="str">
        <f t="shared" si="5"/>
        <v>Other</v>
      </c>
      <c r="I109">
        <v>18</v>
      </c>
      <c r="J109">
        <v>7393</v>
      </c>
      <c r="K109">
        <v>4</v>
      </c>
      <c r="L109" t="s">
        <v>46</v>
      </c>
      <c r="M109" t="s">
        <v>25</v>
      </c>
      <c r="N109" t="s">
        <v>175</v>
      </c>
      <c r="O109" t="s">
        <v>87</v>
      </c>
      <c r="Q109" t="s">
        <v>88</v>
      </c>
      <c r="R109" t="s">
        <v>89</v>
      </c>
      <c r="S109">
        <v>18</v>
      </c>
      <c r="T109" t="str">
        <f>VLOOKUP(S109, Products!$C$1:$D$60,2,FALSE)</f>
        <v>Men's Footwear</v>
      </c>
      <c r="U109">
        <v>403</v>
      </c>
      <c r="V109" t="str">
        <f>VLOOKUP(U109, Products!$A$1:$B$60, 2, FALSE)</f>
        <v>Nike Men's CJ Elite 2 TD Football Cleat</v>
      </c>
      <c r="W109" s="7">
        <v>129.9900055</v>
      </c>
      <c r="X109" s="7">
        <v>110.80340837177086</v>
      </c>
      <c r="Y109">
        <v>1</v>
      </c>
      <c r="Z109" s="7">
        <v>3.9000000950000002</v>
      </c>
      <c r="AA109" s="7">
        <v>129.9900055</v>
      </c>
      <c r="AB109" s="7">
        <f t="shared" si="6"/>
        <v>126.090005405</v>
      </c>
      <c r="AC109" t="s">
        <v>30</v>
      </c>
      <c r="AD109" t="str">
        <f t="shared" si="7"/>
        <v>Cash Not Over 200</v>
      </c>
    </row>
    <row r="110" spans="1:30" x14ac:dyDescent="0.2">
      <c r="A110">
        <v>50213</v>
      </c>
      <c r="B110" s="1">
        <v>42767</v>
      </c>
      <c r="C110" s="4">
        <f>VLOOKUP(B110, Dates!$A$1:$B$1463, 2, FALSE)</f>
        <v>4</v>
      </c>
      <c r="D110">
        <v>4</v>
      </c>
      <c r="E110" s="1">
        <f t="shared" si="4"/>
        <v>42773</v>
      </c>
      <c r="F110">
        <v>0</v>
      </c>
      <c r="G110" t="s">
        <v>62</v>
      </c>
      <c r="H110" t="str">
        <f t="shared" si="5"/>
        <v>Other</v>
      </c>
      <c r="I110">
        <v>17</v>
      </c>
      <c r="J110">
        <v>3405</v>
      </c>
      <c r="K110">
        <v>4</v>
      </c>
      <c r="L110" t="s">
        <v>46</v>
      </c>
      <c r="M110" t="s">
        <v>25</v>
      </c>
      <c r="N110" t="s">
        <v>176</v>
      </c>
      <c r="O110" t="s">
        <v>83</v>
      </c>
      <c r="Q110" t="s">
        <v>28</v>
      </c>
      <c r="R110" t="s">
        <v>29</v>
      </c>
      <c r="S110">
        <v>17</v>
      </c>
      <c r="T110" t="str">
        <f>VLOOKUP(S110, Products!$C$1:$D$60,2,FALSE)</f>
        <v>Cleats</v>
      </c>
      <c r="U110">
        <v>365</v>
      </c>
      <c r="V110" t="str">
        <f>VLOOKUP(U110, Products!$A$1:$B$60, 2, FALSE)</f>
        <v>Perfect Fitness Perfect Rip Deck</v>
      </c>
      <c r="W110" s="7">
        <v>59.990001679999999</v>
      </c>
      <c r="X110" s="7">
        <v>54.488929209402009</v>
      </c>
      <c r="Y110">
        <v>1</v>
      </c>
      <c r="Z110" s="7">
        <v>1.7999999520000001</v>
      </c>
      <c r="AA110" s="7">
        <v>59.990001679999999</v>
      </c>
      <c r="AB110" s="7">
        <f t="shared" si="6"/>
        <v>58.190001727999999</v>
      </c>
      <c r="AC110" t="s">
        <v>30</v>
      </c>
      <c r="AD110" t="str">
        <f t="shared" si="7"/>
        <v>Cash Not Over 200</v>
      </c>
    </row>
    <row r="111" spans="1:30" x14ac:dyDescent="0.2">
      <c r="A111">
        <v>48622</v>
      </c>
      <c r="B111" s="1">
        <v>42655</v>
      </c>
      <c r="C111" s="4">
        <f>VLOOKUP(B111, Dates!$A$1:$B$1463, 2, FALSE)</f>
        <v>4</v>
      </c>
      <c r="D111">
        <v>4</v>
      </c>
      <c r="E111" s="1">
        <f t="shared" si="4"/>
        <v>42661</v>
      </c>
      <c r="F111">
        <v>0</v>
      </c>
      <c r="G111" t="s">
        <v>62</v>
      </c>
      <c r="H111" t="str">
        <f t="shared" si="5"/>
        <v>Other</v>
      </c>
      <c r="I111">
        <v>18</v>
      </c>
      <c r="J111">
        <v>3150</v>
      </c>
      <c r="K111">
        <v>4</v>
      </c>
      <c r="L111" t="s">
        <v>46</v>
      </c>
      <c r="M111" t="s">
        <v>25</v>
      </c>
      <c r="N111" t="s">
        <v>32</v>
      </c>
      <c r="O111" t="s">
        <v>32</v>
      </c>
      <c r="Q111" t="s">
        <v>33</v>
      </c>
      <c r="R111" t="s">
        <v>34</v>
      </c>
      <c r="S111">
        <v>18</v>
      </c>
      <c r="T111" t="str">
        <f>VLOOKUP(S111, Products!$C$1:$D$60,2,FALSE)</f>
        <v>Men's Footwear</v>
      </c>
      <c r="U111">
        <v>403</v>
      </c>
      <c r="V111" t="str">
        <f>VLOOKUP(U111, Products!$A$1:$B$60, 2, FALSE)</f>
        <v>Nike Men's CJ Elite 2 TD Football Cleat</v>
      </c>
      <c r="W111" s="7">
        <v>129.9900055</v>
      </c>
      <c r="X111" s="7">
        <v>110.80340837177086</v>
      </c>
      <c r="Y111">
        <v>1</v>
      </c>
      <c r="Z111" s="7">
        <v>5.1999998090000004</v>
      </c>
      <c r="AA111" s="7">
        <v>129.9900055</v>
      </c>
      <c r="AB111" s="7">
        <f t="shared" si="6"/>
        <v>124.79000569099999</v>
      </c>
      <c r="AC111" t="s">
        <v>30</v>
      </c>
      <c r="AD111" t="str">
        <f t="shared" si="7"/>
        <v>Cash Not Over 200</v>
      </c>
    </row>
    <row r="112" spans="1:30" x14ac:dyDescent="0.2">
      <c r="A112">
        <v>49172</v>
      </c>
      <c r="B112" s="1">
        <v>42722</v>
      </c>
      <c r="C112" s="4">
        <f>VLOOKUP(B112, Dates!$A$1:$B$1463, 2, FALSE)</f>
        <v>1</v>
      </c>
      <c r="D112">
        <v>4</v>
      </c>
      <c r="E112" s="1">
        <f t="shared" si="4"/>
        <v>42726</v>
      </c>
      <c r="F112">
        <v>0</v>
      </c>
      <c r="G112" t="s">
        <v>62</v>
      </c>
      <c r="H112" t="str">
        <f t="shared" si="5"/>
        <v>Other</v>
      </c>
      <c r="I112">
        <v>17</v>
      </c>
      <c r="J112">
        <v>7687</v>
      </c>
      <c r="K112">
        <v>4</v>
      </c>
      <c r="L112" t="s">
        <v>46</v>
      </c>
      <c r="M112" t="s">
        <v>25</v>
      </c>
      <c r="N112" t="s">
        <v>177</v>
      </c>
      <c r="O112" t="s">
        <v>178</v>
      </c>
      <c r="Q112" t="s">
        <v>68</v>
      </c>
      <c r="R112" t="s">
        <v>41</v>
      </c>
      <c r="S112">
        <v>17</v>
      </c>
      <c r="T112" t="str">
        <f>VLOOKUP(S112, Products!$C$1:$D$60,2,FALSE)</f>
        <v>Cleats</v>
      </c>
      <c r="U112">
        <v>365</v>
      </c>
      <c r="V112" t="str">
        <f>VLOOKUP(U112, Products!$A$1:$B$60, 2, FALSE)</f>
        <v>Perfect Fitness Perfect Rip Deck</v>
      </c>
      <c r="W112" s="7">
        <v>59.990001679999999</v>
      </c>
      <c r="X112" s="7">
        <v>54.488929209402009</v>
      </c>
      <c r="Y112">
        <v>1</v>
      </c>
      <c r="Z112" s="7">
        <v>5.4000000950000002</v>
      </c>
      <c r="AA112" s="7">
        <v>59.990001679999999</v>
      </c>
      <c r="AB112" s="7">
        <f t="shared" si="6"/>
        <v>54.590001584999996</v>
      </c>
      <c r="AC112" t="s">
        <v>30</v>
      </c>
      <c r="AD112" t="str">
        <f t="shared" si="7"/>
        <v>Cash Not Over 200</v>
      </c>
    </row>
    <row r="113" spans="1:30" x14ac:dyDescent="0.2">
      <c r="A113">
        <v>46907</v>
      </c>
      <c r="B113" s="1">
        <v>42689</v>
      </c>
      <c r="C113" s="4">
        <f>VLOOKUP(B113, Dates!$A$1:$B$1463, 2, FALSE)</f>
        <v>3</v>
      </c>
      <c r="D113">
        <v>4</v>
      </c>
      <c r="E113" s="1">
        <f t="shared" si="4"/>
        <v>42695</v>
      </c>
      <c r="F113">
        <v>0</v>
      </c>
      <c r="G113" t="s">
        <v>62</v>
      </c>
      <c r="H113" t="str">
        <f t="shared" si="5"/>
        <v>Other</v>
      </c>
      <c r="I113">
        <v>18</v>
      </c>
      <c r="J113">
        <v>2324</v>
      </c>
      <c r="K113">
        <v>4</v>
      </c>
      <c r="L113" t="s">
        <v>46</v>
      </c>
      <c r="M113" t="s">
        <v>25</v>
      </c>
      <c r="N113" t="s">
        <v>179</v>
      </c>
      <c r="O113" t="s">
        <v>180</v>
      </c>
      <c r="Q113" t="s">
        <v>28</v>
      </c>
      <c r="R113" t="s">
        <v>29</v>
      </c>
      <c r="S113">
        <v>18</v>
      </c>
      <c r="T113" t="str">
        <f>VLOOKUP(S113, Products!$C$1:$D$60,2,FALSE)</f>
        <v>Men's Footwear</v>
      </c>
      <c r="U113">
        <v>403</v>
      </c>
      <c r="V113" t="str">
        <f>VLOOKUP(U113, Products!$A$1:$B$60, 2, FALSE)</f>
        <v>Nike Men's CJ Elite 2 TD Football Cleat</v>
      </c>
      <c r="W113" s="7">
        <v>129.9900055</v>
      </c>
      <c r="X113" s="7">
        <v>110.80340837177086</v>
      </c>
      <c r="Y113">
        <v>1</v>
      </c>
      <c r="Z113" s="7">
        <v>19.5</v>
      </c>
      <c r="AA113" s="7">
        <v>129.9900055</v>
      </c>
      <c r="AB113" s="7">
        <f t="shared" si="6"/>
        <v>110.4900055</v>
      </c>
      <c r="AC113" t="s">
        <v>30</v>
      </c>
      <c r="AD113" t="str">
        <f t="shared" si="7"/>
        <v>Cash Not Over 200</v>
      </c>
    </row>
    <row r="114" spans="1:30" x14ac:dyDescent="0.2">
      <c r="A114">
        <v>44485</v>
      </c>
      <c r="B114" s="1">
        <v>42684</v>
      </c>
      <c r="C114" s="4">
        <f>VLOOKUP(B114, Dates!$A$1:$B$1463, 2, FALSE)</f>
        <v>5</v>
      </c>
      <c r="D114">
        <v>4</v>
      </c>
      <c r="E114" s="1">
        <f t="shared" si="4"/>
        <v>42690</v>
      </c>
      <c r="F114">
        <v>1</v>
      </c>
      <c r="G114" t="s">
        <v>62</v>
      </c>
      <c r="H114" t="str">
        <f t="shared" si="5"/>
        <v>Other</v>
      </c>
      <c r="I114">
        <v>17</v>
      </c>
      <c r="J114">
        <v>7393</v>
      </c>
      <c r="K114">
        <v>4</v>
      </c>
      <c r="L114" t="s">
        <v>46</v>
      </c>
      <c r="M114" t="s">
        <v>25</v>
      </c>
      <c r="N114" t="s">
        <v>175</v>
      </c>
      <c r="O114" t="s">
        <v>87</v>
      </c>
      <c r="Q114" t="s">
        <v>88</v>
      </c>
      <c r="R114" t="s">
        <v>89</v>
      </c>
      <c r="S114">
        <v>17</v>
      </c>
      <c r="T114" t="str">
        <f>VLOOKUP(S114, Products!$C$1:$D$60,2,FALSE)</f>
        <v>Cleats</v>
      </c>
      <c r="U114">
        <v>365</v>
      </c>
      <c r="V114" t="str">
        <f>VLOOKUP(U114, Products!$A$1:$B$60, 2, FALSE)</f>
        <v>Perfect Fitness Perfect Rip Deck</v>
      </c>
      <c r="W114" s="7">
        <v>59.990001679999999</v>
      </c>
      <c r="X114" s="7">
        <v>54.488929209402009</v>
      </c>
      <c r="Y114">
        <v>1</v>
      </c>
      <c r="Z114" s="7">
        <v>9.6000003809999992</v>
      </c>
      <c r="AA114" s="7">
        <v>59.990001679999999</v>
      </c>
      <c r="AB114" s="7">
        <f t="shared" si="6"/>
        <v>50.390001298999998</v>
      </c>
      <c r="AC114" t="s">
        <v>30</v>
      </c>
      <c r="AD114" t="str">
        <f t="shared" si="7"/>
        <v>Cash Not Over 200</v>
      </c>
    </row>
    <row r="115" spans="1:30" x14ac:dyDescent="0.2">
      <c r="A115">
        <v>44027</v>
      </c>
      <c r="B115" s="1">
        <v>42470</v>
      </c>
      <c r="C115" s="4">
        <f>VLOOKUP(B115, Dates!$A$1:$B$1463, 2, FALSE)</f>
        <v>1</v>
      </c>
      <c r="D115">
        <v>4</v>
      </c>
      <c r="E115" s="1">
        <f t="shared" si="4"/>
        <v>42474</v>
      </c>
      <c r="F115">
        <v>0</v>
      </c>
      <c r="G115" t="s">
        <v>62</v>
      </c>
      <c r="H115" t="str">
        <f t="shared" si="5"/>
        <v>Other</v>
      </c>
      <c r="I115">
        <v>18</v>
      </c>
      <c r="J115">
        <v>4594</v>
      </c>
      <c r="K115">
        <v>4</v>
      </c>
      <c r="L115" t="s">
        <v>46</v>
      </c>
      <c r="M115" t="s">
        <v>25</v>
      </c>
      <c r="N115" t="s">
        <v>134</v>
      </c>
      <c r="O115" t="s">
        <v>134</v>
      </c>
      <c r="Q115" t="s">
        <v>28</v>
      </c>
      <c r="R115" t="s">
        <v>29</v>
      </c>
      <c r="S115">
        <v>18</v>
      </c>
      <c r="T115" t="str">
        <f>VLOOKUP(S115, Products!$C$1:$D$60,2,FALSE)</f>
        <v>Men's Footwear</v>
      </c>
      <c r="U115">
        <v>403</v>
      </c>
      <c r="V115" t="str">
        <f>VLOOKUP(U115, Products!$A$1:$B$60, 2, FALSE)</f>
        <v>Nike Men's CJ Elite 2 TD Football Cleat</v>
      </c>
      <c r="W115" s="7">
        <v>129.9900055</v>
      </c>
      <c r="X115" s="7">
        <v>110.80340837177086</v>
      </c>
      <c r="Y115">
        <v>1</v>
      </c>
      <c r="Z115" s="7">
        <v>20.799999239999998</v>
      </c>
      <c r="AA115" s="7">
        <v>129.9900055</v>
      </c>
      <c r="AB115" s="7">
        <f t="shared" si="6"/>
        <v>109.19000625999999</v>
      </c>
      <c r="AC115" t="s">
        <v>30</v>
      </c>
      <c r="AD115" t="str">
        <f t="shared" si="7"/>
        <v>Cash Not Over 200</v>
      </c>
    </row>
    <row r="116" spans="1:30" x14ac:dyDescent="0.2">
      <c r="A116">
        <v>43976</v>
      </c>
      <c r="B116" s="1">
        <v>42439</v>
      </c>
      <c r="C116" s="4">
        <f>VLOOKUP(B116, Dates!$A$1:$B$1463, 2, FALSE)</f>
        <v>5</v>
      </c>
      <c r="D116">
        <v>4</v>
      </c>
      <c r="E116" s="1">
        <f t="shared" si="4"/>
        <v>42445</v>
      </c>
      <c r="F116">
        <v>0</v>
      </c>
      <c r="G116" t="s">
        <v>62</v>
      </c>
      <c r="H116" t="str">
        <f t="shared" si="5"/>
        <v>Other</v>
      </c>
      <c r="I116">
        <v>18</v>
      </c>
      <c r="J116">
        <v>1171</v>
      </c>
      <c r="K116">
        <v>4</v>
      </c>
      <c r="L116" t="s">
        <v>46</v>
      </c>
      <c r="M116" t="s">
        <v>25</v>
      </c>
      <c r="N116" t="s">
        <v>181</v>
      </c>
      <c r="O116" t="s">
        <v>140</v>
      </c>
      <c r="Q116" t="s">
        <v>88</v>
      </c>
      <c r="R116" t="s">
        <v>89</v>
      </c>
      <c r="S116">
        <v>18</v>
      </c>
      <c r="T116" t="str">
        <f>VLOOKUP(S116, Products!$C$1:$D$60,2,FALSE)</f>
        <v>Men's Footwear</v>
      </c>
      <c r="U116">
        <v>403</v>
      </c>
      <c r="V116" t="str">
        <f>VLOOKUP(U116, Products!$A$1:$B$60, 2, FALSE)</f>
        <v>Nike Men's CJ Elite 2 TD Football Cleat</v>
      </c>
      <c r="W116" s="7">
        <v>129.9900055</v>
      </c>
      <c r="X116" s="7">
        <v>110.80340837177086</v>
      </c>
      <c r="Y116">
        <v>1</v>
      </c>
      <c r="Z116" s="7">
        <v>22.100000380000001</v>
      </c>
      <c r="AA116" s="7">
        <v>129.9900055</v>
      </c>
      <c r="AB116" s="7">
        <f t="shared" si="6"/>
        <v>107.89000512</v>
      </c>
      <c r="AC116" t="s">
        <v>30</v>
      </c>
      <c r="AD116" t="str">
        <f t="shared" si="7"/>
        <v>Cash Not Over 200</v>
      </c>
    </row>
    <row r="117" spans="1:30" x14ac:dyDescent="0.2">
      <c r="A117">
        <v>41404</v>
      </c>
      <c r="B117" s="1">
        <v>42609</v>
      </c>
      <c r="C117" s="4">
        <f>VLOOKUP(B117, Dates!$A$1:$B$1463, 2, FALSE)</f>
        <v>7</v>
      </c>
      <c r="D117">
        <v>4</v>
      </c>
      <c r="E117" s="1">
        <f t="shared" si="4"/>
        <v>42614</v>
      </c>
      <c r="F117">
        <v>1</v>
      </c>
      <c r="G117" t="s">
        <v>62</v>
      </c>
      <c r="H117" t="str">
        <f t="shared" si="5"/>
        <v>Other</v>
      </c>
      <c r="I117">
        <v>18</v>
      </c>
      <c r="J117">
        <v>2851</v>
      </c>
      <c r="K117">
        <v>4</v>
      </c>
      <c r="L117" t="s">
        <v>46</v>
      </c>
      <c r="M117" t="s">
        <v>25</v>
      </c>
      <c r="N117" t="s">
        <v>38</v>
      </c>
      <c r="O117" t="s">
        <v>39</v>
      </c>
      <c r="Q117" t="s">
        <v>40</v>
      </c>
      <c r="R117" t="s">
        <v>41</v>
      </c>
      <c r="S117">
        <v>18</v>
      </c>
      <c r="T117" t="str">
        <f>VLOOKUP(S117, Products!$C$1:$D$60,2,FALSE)</f>
        <v>Men's Footwear</v>
      </c>
      <c r="U117">
        <v>403</v>
      </c>
      <c r="V117" t="str">
        <f>VLOOKUP(U117, Products!$A$1:$B$60, 2, FALSE)</f>
        <v>Nike Men's CJ Elite 2 TD Football Cleat</v>
      </c>
      <c r="W117" s="7">
        <v>129.9900055</v>
      </c>
      <c r="X117" s="7">
        <v>110.80340837177086</v>
      </c>
      <c r="Y117">
        <v>1</v>
      </c>
      <c r="Z117" s="7">
        <v>23.399999619999999</v>
      </c>
      <c r="AA117" s="7">
        <v>129.9900055</v>
      </c>
      <c r="AB117" s="7">
        <f t="shared" si="6"/>
        <v>106.59000587999999</v>
      </c>
      <c r="AC117" t="s">
        <v>30</v>
      </c>
      <c r="AD117" t="str">
        <f t="shared" si="7"/>
        <v>Cash Not Over 200</v>
      </c>
    </row>
    <row r="118" spans="1:30" x14ac:dyDescent="0.2">
      <c r="A118">
        <v>46725</v>
      </c>
      <c r="B118" s="1">
        <v>42687</v>
      </c>
      <c r="C118" s="4">
        <f>VLOOKUP(B118, Dates!$A$1:$B$1463, 2, FALSE)</f>
        <v>1</v>
      </c>
      <c r="D118">
        <v>4</v>
      </c>
      <c r="E118" s="1">
        <f t="shared" si="4"/>
        <v>42691</v>
      </c>
      <c r="F118">
        <v>1</v>
      </c>
      <c r="G118" t="s">
        <v>62</v>
      </c>
      <c r="H118" t="str">
        <f t="shared" si="5"/>
        <v>Other</v>
      </c>
      <c r="I118">
        <v>18</v>
      </c>
      <c r="J118">
        <v>2431</v>
      </c>
      <c r="K118">
        <v>4</v>
      </c>
      <c r="L118" t="s">
        <v>46</v>
      </c>
      <c r="M118" t="s">
        <v>25</v>
      </c>
      <c r="N118" t="s">
        <v>32</v>
      </c>
      <c r="O118" t="s">
        <v>32</v>
      </c>
      <c r="Q118" t="s">
        <v>33</v>
      </c>
      <c r="R118" t="s">
        <v>34</v>
      </c>
      <c r="S118">
        <v>18</v>
      </c>
      <c r="T118" t="str">
        <f>VLOOKUP(S118, Products!$C$1:$D$60,2,FALSE)</f>
        <v>Men's Footwear</v>
      </c>
      <c r="U118">
        <v>403</v>
      </c>
      <c r="V118" t="str">
        <f>VLOOKUP(U118, Products!$A$1:$B$60, 2, FALSE)</f>
        <v>Nike Men's CJ Elite 2 TD Football Cleat</v>
      </c>
      <c r="W118" s="7">
        <v>129.9900055</v>
      </c>
      <c r="X118" s="7">
        <v>110.80340837177086</v>
      </c>
      <c r="Y118">
        <v>1</v>
      </c>
      <c r="Z118" s="7">
        <v>32.5</v>
      </c>
      <c r="AA118" s="7">
        <v>129.9900055</v>
      </c>
      <c r="AB118" s="7">
        <f t="shared" si="6"/>
        <v>97.490005499999995</v>
      </c>
      <c r="AC118" t="s">
        <v>30</v>
      </c>
      <c r="AD118" t="str">
        <f t="shared" si="7"/>
        <v>Cash Not Over 200</v>
      </c>
    </row>
    <row r="119" spans="1:30" x14ac:dyDescent="0.2">
      <c r="A119">
        <v>41442</v>
      </c>
      <c r="B119" s="1">
        <v>42609</v>
      </c>
      <c r="C119" s="4">
        <f>VLOOKUP(B119, Dates!$A$1:$B$1463, 2, FALSE)</f>
        <v>7</v>
      </c>
      <c r="D119">
        <v>4</v>
      </c>
      <c r="E119" s="1">
        <f t="shared" si="4"/>
        <v>42614</v>
      </c>
      <c r="F119">
        <v>0</v>
      </c>
      <c r="G119" t="s">
        <v>62</v>
      </c>
      <c r="H119" t="str">
        <f t="shared" si="5"/>
        <v>Other</v>
      </c>
      <c r="I119">
        <v>17</v>
      </c>
      <c r="J119">
        <v>223</v>
      </c>
      <c r="K119">
        <v>4</v>
      </c>
      <c r="L119" t="s">
        <v>46</v>
      </c>
      <c r="M119" t="s">
        <v>25</v>
      </c>
      <c r="N119" t="s">
        <v>59</v>
      </c>
      <c r="O119" t="s">
        <v>60</v>
      </c>
      <c r="Q119" t="s">
        <v>61</v>
      </c>
      <c r="R119" t="s">
        <v>41</v>
      </c>
      <c r="S119">
        <v>17</v>
      </c>
      <c r="T119" t="str">
        <f>VLOOKUP(S119, Products!$C$1:$D$60,2,FALSE)</f>
        <v>Cleats</v>
      </c>
      <c r="U119">
        <v>365</v>
      </c>
      <c r="V119" t="str">
        <f>VLOOKUP(U119, Products!$A$1:$B$60, 2, FALSE)</f>
        <v>Perfect Fitness Perfect Rip Deck</v>
      </c>
      <c r="W119" s="7">
        <v>59.990001679999999</v>
      </c>
      <c r="X119" s="7">
        <v>54.488929209402009</v>
      </c>
      <c r="Y119">
        <v>1</v>
      </c>
      <c r="Z119" s="7">
        <v>15</v>
      </c>
      <c r="AA119" s="7">
        <v>59.990001679999999</v>
      </c>
      <c r="AB119" s="7">
        <f t="shared" si="6"/>
        <v>44.990001679999999</v>
      </c>
      <c r="AC119" t="s">
        <v>30</v>
      </c>
      <c r="AD119" t="str">
        <f t="shared" si="7"/>
        <v>Cash Not Over 200</v>
      </c>
    </row>
    <row r="120" spans="1:30" x14ac:dyDescent="0.2">
      <c r="A120">
        <v>41640</v>
      </c>
      <c r="B120" s="1">
        <v>42612</v>
      </c>
      <c r="C120" s="4">
        <f>VLOOKUP(B120, Dates!$A$1:$B$1463, 2, FALSE)</f>
        <v>3</v>
      </c>
      <c r="D120">
        <v>4</v>
      </c>
      <c r="E120" s="1">
        <f t="shared" si="4"/>
        <v>42618</v>
      </c>
      <c r="F120">
        <v>1</v>
      </c>
      <c r="G120" t="s">
        <v>62</v>
      </c>
      <c r="H120" t="str">
        <f t="shared" si="5"/>
        <v>Other</v>
      </c>
      <c r="I120">
        <v>18</v>
      </c>
      <c r="J120">
        <v>9189</v>
      </c>
      <c r="K120">
        <v>4</v>
      </c>
      <c r="L120" t="s">
        <v>46</v>
      </c>
      <c r="M120" t="s">
        <v>25</v>
      </c>
      <c r="N120" t="s">
        <v>182</v>
      </c>
      <c r="O120" t="s">
        <v>183</v>
      </c>
      <c r="Q120" t="s">
        <v>40</v>
      </c>
      <c r="R120" t="s">
        <v>41</v>
      </c>
      <c r="S120">
        <v>18</v>
      </c>
      <c r="T120" t="str">
        <f>VLOOKUP(S120, Products!$C$1:$D$60,2,FALSE)</f>
        <v>Men's Footwear</v>
      </c>
      <c r="U120">
        <v>403</v>
      </c>
      <c r="V120" t="str">
        <f>VLOOKUP(U120, Products!$A$1:$B$60, 2, FALSE)</f>
        <v>Nike Men's CJ Elite 2 TD Football Cleat</v>
      </c>
      <c r="W120" s="7">
        <v>129.9900055</v>
      </c>
      <c r="X120" s="7">
        <v>110.80340837177086</v>
      </c>
      <c r="Y120">
        <v>1</v>
      </c>
      <c r="Z120" s="7">
        <v>32.5</v>
      </c>
      <c r="AA120" s="7">
        <v>129.9900055</v>
      </c>
      <c r="AB120" s="7">
        <f t="shared" si="6"/>
        <v>97.490005499999995</v>
      </c>
      <c r="AC120" t="s">
        <v>30</v>
      </c>
      <c r="AD120" t="str">
        <f t="shared" si="7"/>
        <v>Cash Not Over 200</v>
      </c>
    </row>
    <row r="121" spans="1:30" x14ac:dyDescent="0.2">
      <c r="A121">
        <v>50000</v>
      </c>
      <c r="B121" s="1">
        <v>42734</v>
      </c>
      <c r="C121" s="4">
        <f>VLOOKUP(B121, Dates!$A$1:$B$1463, 2, FALSE)</f>
        <v>6</v>
      </c>
      <c r="D121">
        <v>4</v>
      </c>
      <c r="E121" s="1">
        <f t="shared" si="4"/>
        <v>42740</v>
      </c>
      <c r="F121">
        <v>1</v>
      </c>
      <c r="G121" t="s">
        <v>62</v>
      </c>
      <c r="H121" t="str">
        <f t="shared" si="5"/>
        <v>Other</v>
      </c>
      <c r="I121">
        <v>17</v>
      </c>
      <c r="J121">
        <v>6827</v>
      </c>
      <c r="K121">
        <v>4</v>
      </c>
      <c r="L121" t="s">
        <v>46</v>
      </c>
      <c r="M121" t="s">
        <v>25</v>
      </c>
      <c r="N121" t="s">
        <v>184</v>
      </c>
      <c r="O121" t="s">
        <v>184</v>
      </c>
      <c r="Q121" t="s">
        <v>185</v>
      </c>
      <c r="R121" t="s">
        <v>89</v>
      </c>
      <c r="S121">
        <v>17</v>
      </c>
      <c r="T121" t="str">
        <f>VLOOKUP(S121, Products!$C$1:$D$60,2,FALSE)</f>
        <v>Cleats</v>
      </c>
      <c r="U121">
        <v>365</v>
      </c>
      <c r="V121" t="str">
        <f>VLOOKUP(U121, Products!$A$1:$B$60, 2, FALSE)</f>
        <v>Perfect Fitness Perfect Rip Deck</v>
      </c>
      <c r="W121" s="7">
        <v>59.990001679999999</v>
      </c>
      <c r="X121" s="7">
        <v>54.488929209402009</v>
      </c>
      <c r="Y121">
        <v>1</v>
      </c>
      <c r="Z121" s="7">
        <v>15</v>
      </c>
      <c r="AA121" s="7">
        <v>59.990001679999999</v>
      </c>
      <c r="AB121" s="7">
        <f t="shared" si="6"/>
        <v>44.990001679999999</v>
      </c>
      <c r="AC121" t="s">
        <v>30</v>
      </c>
      <c r="AD121" t="str">
        <f t="shared" si="7"/>
        <v>Cash Not Over 200</v>
      </c>
    </row>
    <row r="122" spans="1:30" x14ac:dyDescent="0.2">
      <c r="A122">
        <v>47908</v>
      </c>
      <c r="B122" s="1">
        <v>42704</v>
      </c>
      <c r="C122" s="4">
        <f>VLOOKUP(B122, Dates!$A$1:$B$1463, 2, FALSE)</f>
        <v>4</v>
      </c>
      <c r="D122">
        <v>4</v>
      </c>
      <c r="E122" s="1">
        <f t="shared" si="4"/>
        <v>42710</v>
      </c>
      <c r="F122">
        <v>0</v>
      </c>
      <c r="G122" t="s">
        <v>62</v>
      </c>
      <c r="H122" t="str">
        <f t="shared" si="5"/>
        <v>Other</v>
      </c>
      <c r="I122">
        <v>24</v>
      </c>
      <c r="J122">
        <v>6944</v>
      </c>
      <c r="K122">
        <v>5</v>
      </c>
      <c r="L122" t="s">
        <v>31</v>
      </c>
      <c r="M122" t="s">
        <v>25</v>
      </c>
      <c r="N122" t="s">
        <v>36</v>
      </c>
      <c r="O122" t="s">
        <v>36</v>
      </c>
      <c r="Q122" t="s">
        <v>37</v>
      </c>
      <c r="R122" t="s">
        <v>29</v>
      </c>
      <c r="S122">
        <v>24</v>
      </c>
      <c r="T122" t="str">
        <f>VLOOKUP(S122, Products!$C$1:$D$60,2,FALSE)</f>
        <v>Women's Apparel</v>
      </c>
      <c r="U122">
        <v>502</v>
      </c>
      <c r="V122" t="str">
        <f>VLOOKUP(U122, Products!$A$1:$B$60, 2, FALSE)</f>
        <v>Nike Men's Dri-FIT Victory Golf Polo</v>
      </c>
      <c r="W122" s="7">
        <v>50</v>
      </c>
      <c r="X122" s="7">
        <v>43.678035218757444</v>
      </c>
      <c r="Y122">
        <v>1</v>
      </c>
      <c r="Z122" s="7">
        <v>3.5</v>
      </c>
      <c r="AA122" s="7">
        <v>50</v>
      </c>
      <c r="AB122" s="7">
        <f t="shared" si="6"/>
        <v>46.5</v>
      </c>
      <c r="AC122" t="s">
        <v>30</v>
      </c>
      <c r="AD122" t="str">
        <f t="shared" si="7"/>
        <v>Cash Not Over 200</v>
      </c>
    </row>
    <row r="123" spans="1:30" x14ac:dyDescent="0.2">
      <c r="A123">
        <v>44485</v>
      </c>
      <c r="B123" s="1">
        <v>42684</v>
      </c>
      <c r="C123" s="4">
        <f>VLOOKUP(B123, Dates!$A$1:$B$1463, 2, FALSE)</f>
        <v>5</v>
      </c>
      <c r="D123">
        <v>4</v>
      </c>
      <c r="E123" s="1">
        <f t="shared" si="4"/>
        <v>42690</v>
      </c>
      <c r="F123">
        <v>1</v>
      </c>
      <c r="G123" t="s">
        <v>62</v>
      </c>
      <c r="H123" t="str">
        <f t="shared" si="5"/>
        <v>Other</v>
      </c>
      <c r="I123">
        <v>24</v>
      </c>
      <c r="J123">
        <v>7393</v>
      </c>
      <c r="K123">
        <v>5</v>
      </c>
      <c r="L123" t="s">
        <v>31</v>
      </c>
      <c r="M123" t="s">
        <v>25</v>
      </c>
      <c r="N123" t="s">
        <v>175</v>
      </c>
      <c r="O123" t="s">
        <v>87</v>
      </c>
      <c r="Q123" t="s">
        <v>88</v>
      </c>
      <c r="R123" t="s">
        <v>89</v>
      </c>
      <c r="S123">
        <v>24</v>
      </c>
      <c r="T123" t="str">
        <f>VLOOKUP(S123, Products!$C$1:$D$60,2,FALSE)</f>
        <v>Women's Apparel</v>
      </c>
      <c r="U123">
        <v>502</v>
      </c>
      <c r="V123" t="str">
        <f>VLOOKUP(U123, Products!$A$1:$B$60, 2, FALSE)</f>
        <v>Nike Men's Dri-FIT Victory Golf Polo</v>
      </c>
      <c r="W123" s="7">
        <v>50</v>
      </c>
      <c r="X123" s="7">
        <v>43.678035218757444</v>
      </c>
      <c r="Y123">
        <v>1</v>
      </c>
      <c r="Z123" s="7">
        <v>6</v>
      </c>
      <c r="AA123" s="7">
        <v>50</v>
      </c>
      <c r="AB123" s="7">
        <f t="shared" si="6"/>
        <v>44</v>
      </c>
      <c r="AC123" t="s">
        <v>30</v>
      </c>
      <c r="AD123" t="str">
        <f t="shared" si="7"/>
        <v>Cash Not Over 200</v>
      </c>
    </row>
    <row r="124" spans="1:30" x14ac:dyDescent="0.2">
      <c r="A124">
        <v>41322</v>
      </c>
      <c r="B124" s="1">
        <v>42608</v>
      </c>
      <c r="C124" s="4">
        <f>VLOOKUP(B124, Dates!$A$1:$B$1463, 2, FALSE)</f>
        <v>6</v>
      </c>
      <c r="D124">
        <v>4</v>
      </c>
      <c r="E124" s="1">
        <f t="shared" si="4"/>
        <v>42614</v>
      </c>
      <c r="F124">
        <v>0</v>
      </c>
      <c r="G124" t="s">
        <v>62</v>
      </c>
      <c r="H124" t="str">
        <f t="shared" si="5"/>
        <v>Other</v>
      </c>
      <c r="I124">
        <v>37</v>
      </c>
      <c r="J124">
        <v>2924</v>
      </c>
      <c r="K124">
        <v>6</v>
      </c>
      <c r="L124" t="s">
        <v>35</v>
      </c>
      <c r="M124" t="s">
        <v>25</v>
      </c>
      <c r="N124" t="s">
        <v>186</v>
      </c>
      <c r="O124" t="s">
        <v>87</v>
      </c>
      <c r="Q124" t="s">
        <v>88</v>
      </c>
      <c r="R124" t="s">
        <v>89</v>
      </c>
      <c r="S124">
        <v>37</v>
      </c>
      <c r="T124" t="str">
        <f>VLOOKUP(S124, Products!$C$1:$D$60,2,FALSE)</f>
        <v>Electronics</v>
      </c>
      <c r="U124">
        <v>825</v>
      </c>
      <c r="V124" t="str">
        <f>VLOOKUP(U124, Products!$A$1:$B$60, 2, FALSE)</f>
        <v>Bridgestone e6 Straight Distance NFL Tennesse</v>
      </c>
      <c r="W124" s="7">
        <v>31.989999770000001</v>
      </c>
      <c r="X124" s="7">
        <v>23.973333102666668</v>
      </c>
      <c r="Y124">
        <v>1</v>
      </c>
      <c r="Z124" s="7">
        <v>0.31999999299999998</v>
      </c>
      <c r="AA124" s="7">
        <v>31.989999770000001</v>
      </c>
      <c r="AB124" s="7">
        <f t="shared" si="6"/>
        <v>31.669999777000001</v>
      </c>
      <c r="AC124" t="s">
        <v>30</v>
      </c>
      <c r="AD124" t="str">
        <f t="shared" si="7"/>
        <v>Cash Not Over 200</v>
      </c>
    </row>
    <row r="125" spans="1:30" x14ac:dyDescent="0.2">
      <c r="A125">
        <v>50419</v>
      </c>
      <c r="B125" s="1">
        <v>42856</v>
      </c>
      <c r="C125" s="4">
        <f>VLOOKUP(B125, Dates!$A$1:$B$1463, 2, FALSE)</f>
        <v>2</v>
      </c>
      <c r="D125">
        <v>4</v>
      </c>
      <c r="E125" s="1">
        <f t="shared" si="4"/>
        <v>42860</v>
      </c>
      <c r="F125">
        <v>1</v>
      </c>
      <c r="G125" t="s">
        <v>62</v>
      </c>
      <c r="H125" t="str">
        <f t="shared" si="5"/>
        <v>Other</v>
      </c>
      <c r="I125">
        <v>40</v>
      </c>
      <c r="J125">
        <v>3546</v>
      </c>
      <c r="K125">
        <v>6</v>
      </c>
      <c r="L125" t="s">
        <v>35</v>
      </c>
      <c r="M125" t="s">
        <v>25</v>
      </c>
      <c r="N125" t="s">
        <v>63</v>
      </c>
      <c r="O125" t="s">
        <v>64</v>
      </c>
      <c r="Q125" t="s">
        <v>65</v>
      </c>
      <c r="R125" t="s">
        <v>52</v>
      </c>
      <c r="S125">
        <v>40</v>
      </c>
      <c r="T125" t="str">
        <f>VLOOKUP(S125, Products!$C$1:$D$60,2,FALSE)</f>
        <v>Accessories</v>
      </c>
      <c r="U125">
        <v>897</v>
      </c>
      <c r="V125" t="str">
        <f>VLOOKUP(U125, Products!$A$1:$B$60, 2, FALSE)</f>
        <v>Team Golf New England Patriots Putter Grip</v>
      </c>
      <c r="W125" s="7">
        <v>24.989999770000001</v>
      </c>
      <c r="X125" s="7">
        <v>31.600000078500003</v>
      </c>
      <c r="Y125">
        <v>1</v>
      </c>
      <c r="Z125" s="7">
        <v>2.25</v>
      </c>
      <c r="AA125" s="7">
        <v>24.989999770000001</v>
      </c>
      <c r="AB125" s="7">
        <f t="shared" si="6"/>
        <v>22.739999770000001</v>
      </c>
      <c r="AC125" t="s">
        <v>30</v>
      </c>
      <c r="AD125" t="str">
        <f t="shared" si="7"/>
        <v>Cash Not Over 200</v>
      </c>
    </row>
    <row r="126" spans="1:30" x14ac:dyDescent="0.2">
      <c r="A126">
        <v>50364</v>
      </c>
      <c r="B126" s="1">
        <v>42856</v>
      </c>
      <c r="C126" s="4">
        <f>VLOOKUP(B126, Dates!$A$1:$B$1463, 2, FALSE)</f>
        <v>2</v>
      </c>
      <c r="D126">
        <v>4</v>
      </c>
      <c r="E126" s="1">
        <f t="shared" si="4"/>
        <v>42860</v>
      </c>
      <c r="F126">
        <v>1</v>
      </c>
      <c r="G126" t="s">
        <v>62</v>
      </c>
      <c r="H126" t="str">
        <f t="shared" si="5"/>
        <v>Other</v>
      </c>
      <c r="I126">
        <v>43</v>
      </c>
      <c r="J126">
        <v>9082</v>
      </c>
      <c r="K126">
        <v>7</v>
      </c>
      <c r="L126" t="s">
        <v>58</v>
      </c>
      <c r="M126" t="s">
        <v>25</v>
      </c>
      <c r="N126" t="s">
        <v>93</v>
      </c>
      <c r="O126" t="s">
        <v>93</v>
      </c>
      <c r="Q126" t="s">
        <v>28</v>
      </c>
      <c r="R126" t="s">
        <v>29</v>
      </c>
      <c r="S126">
        <v>43</v>
      </c>
      <c r="T126" t="str">
        <f>VLOOKUP(S126, Products!$C$1:$D$60,2,FALSE)</f>
        <v>Camping &amp; Hiking</v>
      </c>
      <c r="U126">
        <v>957</v>
      </c>
      <c r="V126" t="str">
        <f>VLOOKUP(U126, Products!$A$1:$B$60, 2, FALSE)</f>
        <v>Diamondback Women's Serene Classic Comfort Bi</v>
      </c>
      <c r="W126" s="7">
        <v>299.98001099999999</v>
      </c>
      <c r="X126" s="7">
        <v>295.0300103351052</v>
      </c>
      <c r="Y126">
        <v>1</v>
      </c>
      <c r="Z126" s="7">
        <v>9</v>
      </c>
      <c r="AA126" s="7">
        <v>299.98001099999999</v>
      </c>
      <c r="AB126" s="7">
        <f t="shared" si="6"/>
        <v>290.98001099999999</v>
      </c>
      <c r="AC126" t="s">
        <v>30</v>
      </c>
      <c r="AD126" t="str">
        <f t="shared" si="7"/>
        <v>Cash Over 200</v>
      </c>
    </row>
    <row r="127" spans="1:30" x14ac:dyDescent="0.2">
      <c r="A127">
        <v>42920</v>
      </c>
      <c r="B127" s="1">
        <v>42631</v>
      </c>
      <c r="C127" s="4">
        <f>VLOOKUP(B127, Dates!$A$1:$B$1463, 2, FALSE)</f>
        <v>1</v>
      </c>
      <c r="D127">
        <v>4</v>
      </c>
      <c r="E127" s="1">
        <f t="shared" si="4"/>
        <v>42635</v>
      </c>
      <c r="F127">
        <v>1</v>
      </c>
      <c r="G127" t="s">
        <v>62</v>
      </c>
      <c r="H127" t="str">
        <f t="shared" si="5"/>
        <v>Other</v>
      </c>
      <c r="I127">
        <v>43</v>
      </c>
      <c r="J127">
        <v>716</v>
      </c>
      <c r="K127">
        <v>7</v>
      </c>
      <c r="L127" t="s">
        <v>58</v>
      </c>
      <c r="M127" t="s">
        <v>25</v>
      </c>
      <c r="N127" t="s">
        <v>173</v>
      </c>
      <c r="O127" t="s">
        <v>174</v>
      </c>
      <c r="Q127" t="s">
        <v>28</v>
      </c>
      <c r="R127" t="s">
        <v>29</v>
      </c>
      <c r="S127">
        <v>43</v>
      </c>
      <c r="T127" t="str">
        <f>VLOOKUP(S127, Products!$C$1:$D$60,2,FALSE)</f>
        <v>Camping &amp; Hiking</v>
      </c>
      <c r="U127">
        <v>957</v>
      </c>
      <c r="V127" t="str">
        <f>VLOOKUP(U127, Products!$A$1:$B$60, 2, FALSE)</f>
        <v>Diamondback Women's Serene Classic Comfort Bi</v>
      </c>
      <c r="W127" s="7">
        <v>299.98001099999999</v>
      </c>
      <c r="X127" s="7">
        <v>295.0300103351052</v>
      </c>
      <c r="Y127">
        <v>1</v>
      </c>
      <c r="Z127" s="7">
        <v>12</v>
      </c>
      <c r="AA127" s="7">
        <v>299.98001099999999</v>
      </c>
      <c r="AB127" s="7">
        <f t="shared" si="6"/>
        <v>287.98001099999999</v>
      </c>
      <c r="AC127" t="s">
        <v>30</v>
      </c>
      <c r="AD127" t="str">
        <f t="shared" si="7"/>
        <v>Cash Over 200</v>
      </c>
    </row>
    <row r="128" spans="1:30" x14ac:dyDescent="0.2">
      <c r="A128">
        <v>47908</v>
      </c>
      <c r="B128" s="1">
        <v>42704</v>
      </c>
      <c r="C128" s="4">
        <f>VLOOKUP(B128, Dates!$A$1:$B$1463, 2, FALSE)</f>
        <v>4</v>
      </c>
      <c r="D128">
        <v>4</v>
      </c>
      <c r="E128" s="1">
        <f t="shared" si="4"/>
        <v>42710</v>
      </c>
      <c r="F128">
        <v>0</v>
      </c>
      <c r="G128" t="s">
        <v>62</v>
      </c>
      <c r="H128" t="str">
        <f t="shared" si="5"/>
        <v>Other</v>
      </c>
      <c r="I128">
        <v>43</v>
      </c>
      <c r="J128">
        <v>6944</v>
      </c>
      <c r="K128">
        <v>7</v>
      </c>
      <c r="L128" t="s">
        <v>58</v>
      </c>
      <c r="M128" t="s">
        <v>25</v>
      </c>
      <c r="N128" t="s">
        <v>36</v>
      </c>
      <c r="O128" t="s">
        <v>36</v>
      </c>
      <c r="Q128" t="s">
        <v>37</v>
      </c>
      <c r="R128" t="s">
        <v>29</v>
      </c>
      <c r="S128">
        <v>43</v>
      </c>
      <c r="T128" t="str">
        <f>VLOOKUP(S128, Products!$C$1:$D$60,2,FALSE)</f>
        <v>Camping &amp; Hiking</v>
      </c>
      <c r="U128">
        <v>957</v>
      </c>
      <c r="V128" t="str">
        <f>VLOOKUP(U128, Products!$A$1:$B$60, 2, FALSE)</f>
        <v>Diamondback Women's Serene Classic Comfort Bi</v>
      </c>
      <c r="W128" s="7">
        <v>299.98001099999999</v>
      </c>
      <c r="X128" s="7">
        <v>295.0300103351052</v>
      </c>
      <c r="Y128">
        <v>1</v>
      </c>
      <c r="Z128" s="7">
        <v>21</v>
      </c>
      <c r="AA128" s="7">
        <v>299.98001099999999</v>
      </c>
      <c r="AB128" s="7">
        <f t="shared" si="6"/>
        <v>278.98001099999999</v>
      </c>
      <c r="AC128" t="s">
        <v>30</v>
      </c>
      <c r="AD128" t="str">
        <f t="shared" si="7"/>
        <v>Cash Over 200</v>
      </c>
    </row>
    <row r="129" spans="1:30" x14ac:dyDescent="0.2">
      <c r="A129">
        <v>46907</v>
      </c>
      <c r="B129" s="1">
        <v>42689</v>
      </c>
      <c r="C129" s="4">
        <f>VLOOKUP(B129, Dates!$A$1:$B$1463, 2, FALSE)</f>
        <v>3</v>
      </c>
      <c r="D129">
        <v>4</v>
      </c>
      <c r="E129" s="1">
        <f t="shared" si="4"/>
        <v>42695</v>
      </c>
      <c r="F129">
        <v>0</v>
      </c>
      <c r="G129" t="s">
        <v>62</v>
      </c>
      <c r="H129" t="str">
        <f t="shared" si="5"/>
        <v>Other</v>
      </c>
      <c r="I129">
        <v>43</v>
      </c>
      <c r="J129">
        <v>2324</v>
      </c>
      <c r="K129">
        <v>7</v>
      </c>
      <c r="L129" t="s">
        <v>58</v>
      </c>
      <c r="M129" t="s">
        <v>25</v>
      </c>
      <c r="N129" t="s">
        <v>179</v>
      </c>
      <c r="O129" t="s">
        <v>180</v>
      </c>
      <c r="Q129" t="s">
        <v>28</v>
      </c>
      <c r="R129" t="s">
        <v>29</v>
      </c>
      <c r="S129">
        <v>43</v>
      </c>
      <c r="T129" t="str">
        <f>VLOOKUP(S129, Products!$C$1:$D$60,2,FALSE)</f>
        <v>Camping &amp; Hiking</v>
      </c>
      <c r="U129">
        <v>957</v>
      </c>
      <c r="V129" t="str">
        <f>VLOOKUP(U129, Products!$A$1:$B$60, 2, FALSE)</f>
        <v>Diamondback Women's Serene Classic Comfort Bi</v>
      </c>
      <c r="W129" s="7">
        <v>299.98001099999999</v>
      </c>
      <c r="X129" s="7">
        <v>295.0300103351052</v>
      </c>
      <c r="Y129">
        <v>1</v>
      </c>
      <c r="Z129" s="7">
        <v>21</v>
      </c>
      <c r="AA129" s="7">
        <v>299.98001099999999</v>
      </c>
      <c r="AB129" s="7">
        <f t="shared" si="6"/>
        <v>278.98001099999999</v>
      </c>
      <c r="AC129" t="s">
        <v>30</v>
      </c>
      <c r="AD129" t="str">
        <f t="shared" si="7"/>
        <v>Cash Over 200</v>
      </c>
    </row>
    <row r="130" spans="1:30" x14ac:dyDescent="0.2">
      <c r="A130">
        <v>42712</v>
      </c>
      <c r="B130" s="1">
        <v>42628</v>
      </c>
      <c r="C130" s="4">
        <f>VLOOKUP(B130, Dates!$A$1:$B$1463, 2, FALSE)</f>
        <v>5</v>
      </c>
      <c r="D130">
        <v>4</v>
      </c>
      <c r="E130" s="1">
        <f t="shared" si="4"/>
        <v>42634</v>
      </c>
      <c r="F130">
        <v>0</v>
      </c>
      <c r="G130" t="s">
        <v>62</v>
      </c>
      <c r="H130" t="str">
        <f t="shared" si="5"/>
        <v>Other</v>
      </c>
      <c r="I130">
        <v>43</v>
      </c>
      <c r="J130">
        <v>11782</v>
      </c>
      <c r="K130">
        <v>7</v>
      </c>
      <c r="L130" t="s">
        <v>58</v>
      </c>
      <c r="M130" t="s">
        <v>25</v>
      </c>
      <c r="N130" t="s">
        <v>63</v>
      </c>
      <c r="O130" t="s">
        <v>64</v>
      </c>
      <c r="Q130" t="s">
        <v>65</v>
      </c>
      <c r="R130" t="s">
        <v>52</v>
      </c>
      <c r="S130">
        <v>43</v>
      </c>
      <c r="T130" t="str">
        <f>VLOOKUP(S130, Products!$C$1:$D$60,2,FALSE)</f>
        <v>Camping &amp; Hiking</v>
      </c>
      <c r="U130">
        <v>957</v>
      </c>
      <c r="V130" t="str">
        <f>VLOOKUP(U130, Products!$A$1:$B$60, 2, FALSE)</f>
        <v>Diamondback Women's Serene Classic Comfort Bi</v>
      </c>
      <c r="W130" s="7">
        <v>299.98001099999999</v>
      </c>
      <c r="X130" s="7">
        <v>295.0300103351052</v>
      </c>
      <c r="Y130">
        <v>1</v>
      </c>
      <c r="Z130" s="7">
        <v>36</v>
      </c>
      <c r="AA130" s="7">
        <v>299.98001099999999</v>
      </c>
      <c r="AB130" s="7">
        <f t="shared" si="6"/>
        <v>263.98001099999999</v>
      </c>
      <c r="AC130" t="s">
        <v>30</v>
      </c>
      <c r="AD130" t="str">
        <f t="shared" si="7"/>
        <v>Cash Over 200</v>
      </c>
    </row>
    <row r="131" spans="1:30" x14ac:dyDescent="0.2">
      <c r="A131">
        <v>51110</v>
      </c>
      <c r="B131" s="1">
        <v>42751</v>
      </c>
      <c r="C131" s="4">
        <f>VLOOKUP(B131, Dates!$A$1:$B$1463, 2, FALSE)</f>
        <v>2</v>
      </c>
      <c r="D131">
        <v>4</v>
      </c>
      <c r="E131" s="1">
        <f t="shared" ref="E131:E194" si="8">WORKDAY(B131, D131)</f>
        <v>42755</v>
      </c>
      <c r="F131">
        <v>1</v>
      </c>
      <c r="G131" t="s">
        <v>62</v>
      </c>
      <c r="H131" t="str">
        <f t="shared" ref="H131:H194" si="9">IF(AND(F131=0,G131="Same Day"), "Same Day - On Time", "Other")</f>
        <v>Other</v>
      </c>
      <c r="I131">
        <v>43</v>
      </c>
      <c r="J131">
        <v>8511</v>
      </c>
      <c r="K131">
        <v>7</v>
      </c>
      <c r="L131" t="s">
        <v>58</v>
      </c>
      <c r="M131" t="s">
        <v>25</v>
      </c>
      <c r="N131" t="s">
        <v>138</v>
      </c>
      <c r="O131" t="s">
        <v>138</v>
      </c>
      <c r="Q131" t="s">
        <v>100</v>
      </c>
      <c r="R131" t="s">
        <v>52</v>
      </c>
      <c r="S131">
        <v>43</v>
      </c>
      <c r="T131" t="str">
        <f>VLOOKUP(S131, Products!$C$1:$D$60,2,FALSE)</f>
        <v>Camping &amp; Hiking</v>
      </c>
      <c r="U131">
        <v>957</v>
      </c>
      <c r="V131" t="str">
        <f>VLOOKUP(U131, Products!$A$1:$B$60, 2, FALSE)</f>
        <v>Diamondback Women's Serene Classic Comfort Bi</v>
      </c>
      <c r="W131" s="7">
        <v>299.98001099999999</v>
      </c>
      <c r="X131" s="7">
        <v>295.0300103351052</v>
      </c>
      <c r="Y131">
        <v>1</v>
      </c>
      <c r="Z131" s="7">
        <v>39</v>
      </c>
      <c r="AA131" s="7">
        <v>299.98001099999999</v>
      </c>
      <c r="AB131" s="7">
        <f t="shared" ref="AB131:AB194" si="10">AA131-Z131</f>
        <v>260.98001099999999</v>
      </c>
      <c r="AC131" t="s">
        <v>30</v>
      </c>
      <c r="AD131" t="str">
        <f t="shared" ref="AD131:AD194" si="11">IF(AND(AC131="CASH",AB131&gt;200),"Cash Over 200",IF(AC131&lt;&gt;"CASH","Non Cash Payment","Cash Not Over 200"))</f>
        <v>Cash Over 200</v>
      </c>
    </row>
    <row r="132" spans="1:30" x14ac:dyDescent="0.2">
      <c r="A132">
        <v>41404</v>
      </c>
      <c r="B132" s="1">
        <v>42609</v>
      </c>
      <c r="C132" s="4">
        <f>VLOOKUP(B132, Dates!$A$1:$B$1463, 2, FALSE)</f>
        <v>7</v>
      </c>
      <c r="D132">
        <v>4</v>
      </c>
      <c r="E132" s="1">
        <f t="shared" si="8"/>
        <v>42614</v>
      </c>
      <c r="F132">
        <v>1</v>
      </c>
      <c r="G132" t="s">
        <v>62</v>
      </c>
      <c r="H132" t="str">
        <f t="shared" si="9"/>
        <v>Other</v>
      </c>
      <c r="I132">
        <v>43</v>
      </c>
      <c r="J132">
        <v>2851</v>
      </c>
      <c r="K132">
        <v>7</v>
      </c>
      <c r="L132" t="s">
        <v>58</v>
      </c>
      <c r="M132" t="s">
        <v>25</v>
      </c>
      <c r="N132" t="s">
        <v>38</v>
      </c>
      <c r="O132" t="s">
        <v>39</v>
      </c>
      <c r="Q132" t="s">
        <v>40</v>
      </c>
      <c r="R132" t="s">
        <v>41</v>
      </c>
      <c r="S132">
        <v>43</v>
      </c>
      <c r="T132" t="str">
        <f>VLOOKUP(S132, Products!$C$1:$D$60,2,FALSE)</f>
        <v>Camping &amp; Hiking</v>
      </c>
      <c r="U132">
        <v>957</v>
      </c>
      <c r="V132" t="str">
        <f>VLOOKUP(U132, Products!$A$1:$B$60, 2, FALSE)</f>
        <v>Diamondback Women's Serene Classic Comfort Bi</v>
      </c>
      <c r="W132" s="7">
        <v>299.98001099999999</v>
      </c>
      <c r="X132" s="7">
        <v>295.0300103351052</v>
      </c>
      <c r="Y132">
        <v>1</v>
      </c>
      <c r="Z132" s="7">
        <v>45</v>
      </c>
      <c r="AA132" s="7">
        <v>299.98001099999999</v>
      </c>
      <c r="AB132" s="7">
        <f t="shared" si="10"/>
        <v>254.98001099999999</v>
      </c>
      <c r="AC132" t="s">
        <v>30</v>
      </c>
      <c r="AD132" t="str">
        <f t="shared" si="11"/>
        <v>Cash Over 200</v>
      </c>
    </row>
    <row r="133" spans="1:30" x14ac:dyDescent="0.2">
      <c r="A133">
        <v>44485</v>
      </c>
      <c r="B133" s="1">
        <v>42684</v>
      </c>
      <c r="C133" s="4">
        <f>VLOOKUP(B133, Dates!$A$1:$B$1463, 2, FALSE)</f>
        <v>5</v>
      </c>
      <c r="D133">
        <v>4</v>
      </c>
      <c r="E133" s="1">
        <f t="shared" si="8"/>
        <v>42690</v>
      </c>
      <c r="F133">
        <v>1</v>
      </c>
      <c r="G133" t="s">
        <v>62</v>
      </c>
      <c r="H133" t="str">
        <f t="shared" si="9"/>
        <v>Other</v>
      </c>
      <c r="I133">
        <v>43</v>
      </c>
      <c r="J133">
        <v>7393</v>
      </c>
      <c r="K133">
        <v>7</v>
      </c>
      <c r="L133" t="s">
        <v>58</v>
      </c>
      <c r="M133" t="s">
        <v>25</v>
      </c>
      <c r="N133" t="s">
        <v>175</v>
      </c>
      <c r="O133" t="s">
        <v>87</v>
      </c>
      <c r="Q133" t="s">
        <v>88</v>
      </c>
      <c r="R133" t="s">
        <v>89</v>
      </c>
      <c r="S133">
        <v>43</v>
      </c>
      <c r="T133" t="str">
        <f>VLOOKUP(S133, Products!$C$1:$D$60,2,FALSE)</f>
        <v>Camping &amp; Hiking</v>
      </c>
      <c r="U133">
        <v>957</v>
      </c>
      <c r="V133" t="str">
        <f>VLOOKUP(U133, Products!$A$1:$B$60, 2, FALSE)</f>
        <v>Diamondback Women's Serene Classic Comfort Bi</v>
      </c>
      <c r="W133" s="7">
        <v>299.98001099999999</v>
      </c>
      <c r="X133" s="7">
        <v>295.0300103351052</v>
      </c>
      <c r="Y133">
        <v>1</v>
      </c>
      <c r="Z133" s="7">
        <v>51</v>
      </c>
      <c r="AA133" s="7">
        <v>299.98001099999999</v>
      </c>
      <c r="AB133" s="7">
        <f t="shared" si="10"/>
        <v>248.98001099999999</v>
      </c>
      <c r="AC133" t="s">
        <v>30</v>
      </c>
      <c r="AD133" t="str">
        <f t="shared" si="11"/>
        <v>Cash Over 200</v>
      </c>
    </row>
    <row r="134" spans="1:30" x14ac:dyDescent="0.2">
      <c r="A134">
        <v>45418</v>
      </c>
      <c r="B134" s="1">
        <v>42667</v>
      </c>
      <c r="C134" s="4">
        <f>VLOOKUP(B134, Dates!$A$1:$B$1463, 2, FALSE)</f>
        <v>2</v>
      </c>
      <c r="D134">
        <v>4</v>
      </c>
      <c r="E134" s="1">
        <f t="shared" si="8"/>
        <v>42671</v>
      </c>
      <c r="F134">
        <v>0</v>
      </c>
      <c r="G134" t="s">
        <v>62</v>
      </c>
      <c r="H134" t="str">
        <f t="shared" si="9"/>
        <v>Other</v>
      </c>
      <c r="I134">
        <v>43</v>
      </c>
      <c r="J134">
        <v>9011</v>
      </c>
      <c r="K134">
        <v>7</v>
      </c>
      <c r="L134" t="s">
        <v>58</v>
      </c>
      <c r="M134" t="s">
        <v>25</v>
      </c>
      <c r="N134" t="s">
        <v>171</v>
      </c>
      <c r="O134" t="s">
        <v>171</v>
      </c>
      <c r="Q134" t="s">
        <v>172</v>
      </c>
      <c r="R134" t="s">
        <v>52</v>
      </c>
      <c r="S134">
        <v>43</v>
      </c>
      <c r="T134" t="str">
        <f>VLOOKUP(S134, Products!$C$1:$D$60,2,FALSE)</f>
        <v>Camping &amp; Hiking</v>
      </c>
      <c r="U134">
        <v>957</v>
      </c>
      <c r="V134" t="str">
        <f>VLOOKUP(U134, Products!$A$1:$B$60, 2, FALSE)</f>
        <v>Diamondback Women's Serene Classic Comfort Bi</v>
      </c>
      <c r="W134" s="7">
        <v>299.98001099999999</v>
      </c>
      <c r="X134" s="7">
        <v>295.0300103351052</v>
      </c>
      <c r="Y134">
        <v>1</v>
      </c>
      <c r="Z134" s="7">
        <v>54</v>
      </c>
      <c r="AA134" s="7">
        <v>299.98001099999999</v>
      </c>
      <c r="AB134" s="7">
        <f t="shared" si="10"/>
        <v>245.98001099999999</v>
      </c>
      <c r="AC134" t="s">
        <v>30</v>
      </c>
      <c r="AD134" t="str">
        <f t="shared" si="11"/>
        <v>Cash Over 200</v>
      </c>
    </row>
    <row r="135" spans="1:30" x14ac:dyDescent="0.2">
      <c r="A135">
        <v>45418</v>
      </c>
      <c r="B135" s="1">
        <v>42667</v>
      </c>
      <c r="C135" s="4">
        <f>VLOOKUP(B135, Dates!$A$1:$B$1463, 2, FALSE)</f>
        <v>2</v>
      </c>
      <c r="D135">
        <v>4</v>
      </c>
      <c r="E135" s="1">
        <f t="shared" si="8"/>
        <v>42671</v>
      </c>
      <c r="F135">
        <v>0</v>
      </c>
      <c r="G135" t="s">
        <v>62</v>
      </c>
      <c r="H135" t="str">
        <f t="shared" si="9"/>
        <v>Other</v>
      </c>
      <c r="I135">
        <v>43</v>
      </c>
      <c r="J135">
        <v>9011</v>
      </c>
      <c r="K135">
        <v>7</v>
      </c>
      <c r="L135" t="s">
        <v>58</v>
      </c>
      <c r="M135" t="s">
        <v>25</v>
      </c>
      <c r="N135" t="s">
        <v>171</v>
      </c>
      <c r="O135" t="s">
        <v>171</v>
      </c>
      <c r="Q135" t="s">
        <v>172</v>
      </c>
      <c r="R135" t="s">
        <v>52</v>
      </c>
      <c r="S135">
        <v>43</v>
      </c>
      <c r="T135" t="str">
        <f>VLOOKUP(S135, Products!$C$1:$D$60,2,FALSE)</f>
        <v>Camping &amp; Hiking</v>
      </c>
      <c r="U135">
        <v>957</v>
      </c>
      <c r="V135" t="str">
        <f>VLOOKUP(U135, Products!$A$1:$B$60, 2, FALSE)</f>
        <v>Diamondback Women's Serene Classic Comfort Bi</v>
      </c>
      <c r="W135" s="7">
        <v>299.98001099999999</v>
      </c>
      <c r="X135" s="7">
        <v>295.0300103351052</v>
      </c>
      <c r="Y135">
        <v>1</v>
      </c>
      <c r="Z135" s="7">
        <v>60</v>
      </c>
      <c r="AA135" s="7">
        <v>299.98001099999999</v>
      </c>
      <c r="AB135" s="7">
        <f t="shared" si="10"/>
        <v>239.98001099999999</v>
      </c>
      <c r="AC135" t="s">
        <v>30</v>
      </c>
      <c r="AD135" t="str">
        <f t="shared" si="11"/>
        <v>Cash Over 200</v>
      </c>
    </row>
    <row r="136" spans="1:30" x14ac:dyDescent="0.2">
      <c r="A136">
        <v>46495</v>
      </c>
      <c r="B136" s="1">
        <v>42624</v>
      </c>
      <c r="C136" s="4">
        <f>VLOOKUP(B136, Dates!$A$1:$B$1463, 2, FALSE)</f>
        <v>1</v>
      </c>
      <c r="D136">
        <v>1</v>
      </c>
      <c r="E136" s="1">
        <f t="shared" si="8"/>
        <v>42625</v>
      </c>
      <c r="F136">
        <v>1</v>
      </c>
      <c r="G136" t="s">
        <v>187</v>
      </c>
      <c r="H136" t="str">
        <f t="shared" si="9"/>
        <v>Other</v>
      </c>
      <c r="I136">
        <v>18</v>
      </c>
      <c r="J136">
        <v>10610</v>
      </c>
      <c r="K136">
        <v>4</v>
      </c>
      <c r="L136" t="s">
        <v>46</v>
      </c>
      <c r="M136" t="s">
        <v>25</v>
      </c>
      <c r="N136" t="s">
        <v>139</v>
      </c>
      <c r="O136" t="s">
        <v>140</v>
      </c>
      <c r="Q136" t="s">
        <v>88</v>
      </c>
      <c r="R136" t="s">
        <v>89</v>
      </c>
      <c r="S136">
        <v>18</v>
      </c>
      <c r="T136" t="str">
        <f>VLOOKUP(S136, Products!$C$1:$D$60,2,FALSE)</f>
        <v>Men's Footwear</v>
      </c>
      <c r="U136">
        <v>403</v>
      </c>
      <c r="V136" t="str">
        <f>VLOOKUP(U136, Products!$A$1:$B$60, 2, FALSE)</f>
        <v>Nike Men's CJ Elite 2 TD Football Cleat</v>
      </c>
      <c r="W136" s="7">
        <v>129.9900055</v>
      </c>
      <c r="X136" s="7">
        <v>110.80340837177086</v>
      </c>
      <c r="Y136">
        <v>1</v>
      </c>
      <c r="Z136" s="7">
        <v>5.1999998090000004</v>
      </c>
      <c r="AA136" s="7">
        <v>129.9900055</v>
      </c>
      <c r="AB136" s="7">
        <f t="shared" si="10"/>
        <v>124.79000569099999</v>
      </c>
      <c r="AC136" t="s">
        <v>30</v>
      </c>
      <c r="AD136" t="str">
        <f t="shared" si="11"/>
        <v>Cash Not Over 200</v>
      </c>
    </row>
    <row r="137" spans="1:30" x14ac:dyDescent="0.2">
      <c r="A137">
        <v>50236</v>
      </c>
      <c r="B137" s="1">
        <v>42795</v>
      </c>
      <c r="C137" s="4">
        <f>VLOOKUP(B137, Dates!$A$1:$B$1463, 2, FALSE)</f>
        <v>4</v>
      </c>
      <c r="D137">
        <v>1</v>
      </c>
      <c r="E137" s="1">
        <f t="shared" si="8"/>
        <v>42796</v>
      </c>
      <c r="F137">
        <v>1</v>
      </c>
      <c r="G137" t="s">
        <v>187</v>
      </c>
      <c r="H137" t="str">
        <f t="shared" si="9"/>
        <v>Other</v>
      </c>
      <c r="I137">
        <v>18</v>
      </c>
      <c r="J137">
        <v>10046</v>
      </c>
      <c r="K137">
        <v>4</v>
      </c>
      <c r="L137" t="s">
        <v>46</v>
      </c>
      <c r="M137" t="s">
        <v>25</v>
      </c>
      <c r="N137" t="s">
        <v>188</v>
      </c>
      <c r="O137" t="s">
        <v>189</v>
      </c>
      <c r="Q137" t="s">
        <v>61</v>
      </c>
      <c r="R137" t="s">
        <v>41</v>
      </c>
      <c r="S137">
        <v>18</v>
      </c>
      <c r="T137" t="str">
        <f>VLOOKUP(S137, Products!$C$1:$D$60,2,FALSE)</f>
        <v>Men's Footwear</v>
      </c>
      <c r="U137">
        <v>403</v>
      </c>
      <c r="V137" t="str">
        <f>VLOOKUP(U137, Products!$A$1:$B$60, 2, FALSE)</f>
        <v>Nike Men's CJ Elite 2 TD Football Cleat</v>
      </c>
      <c r="W137" s="7">
        <v>129.9900055</v>
      </c>
      <c r="X137" s="7">
        <v>110.80340837177086</v>
      </c>
      <c r="Y137">
        <v>1</v>
      </c>
      <c r="Z137" s="7">
        <v>7.1500000950000002</v>
      </c>
      <c r="AA137" s="7">
        <v>129.9900055</v>
      </c>
      <c r="AB137" s="7">
        <f t="shared" si="10"/>
        <v>122.840005405</v>
      </c>
      <c r="AC137" t="s">
        <v>30</v>
      </c>
      <c r="AD137" t="str">
        <f t="shared" si="11"/>
        <v>Cash Not Over 200</v>
      </c>
    </row>
    <row r="138" spans="1:30" x14ac:dyDescent="0.2">
      <c r="A138">
        <v>48978</v>
      </c>
      <c r="B138" s="1">
        <v>42719</v>
      </c>
      <c r="C138" s="4">
        <f>VLOOKUP(B138, Dates!$A$1:$B$1463, 2, FALSE)</f>
        <v>5</v>
      </c>
      <c r="D138">
        <v>4</v>
      </c>
      <c r="E138" s="1">
        <f t="shared" si="8"/>
        <v>42725</v>
      </c>
      <c r="F138">
        <v>0</v>
      </c>
      <c r="G138" t="s">
        <v>62</v>
      </c>
      <c r="H138" t="str">
        <f t="shared" si="9"/>
        <v>Other</v>
      </c>
      <c r="I138">
        <v>17</v>
      </c>
      <c r="J138">
        <v>4429</v>
      </c>
      <c r="K138">
        <v>4</v>
      </c>
      <c r="L138" t="s">
        <v>46</v>
      </c>
      <c r="M138" t="s">
        <v>25</v>
      </c>
      <c r="N138" t="s">
        <v>190</v>
      </c>
      <c r="O138" t="s">
        <v>126</v>
      </c>
      <c r="Q138" t="s">
        <v>117</v>
      </c>
      <c r="R138" t="s">
        <v>34</v>
      </c>
      <c r="S138">
        <v>17</v>
      </c>
      <c r="T138" t="str">
        <f>VLOOKUP(S138, Products!$C$1:$D$60,2,FALSE)</f>
        <v>Cleats</v>
      </c>
      <c r="U138">
        <v>365</v>
      </c>
      <c r="V138" t="str">
        <f>VLOOKUP(U138, Products!$A$1:$B$60, 2, FALSE)</f>
        <v>Perfect Fitness Perfect Rip Deck</v>
      </c>
      <c r="W138" s="7">
        <v>59.990001679999999</v>
      </c>
      <c r="X138" s="7">
        <v>54.488929209402009</v>
      </c>
      <c r="Y138">
        <v>3</v>
      </c>
      <c r="Z138" s="7">
        <v>0</v>
      </c>
      <c r="AA138" s="7">
        <v>179.97000503999999</v>
      </c>
      <c r="AB138" s="7">
        <f t="shared" si="10"/>
        <v>179.97000503999999</v>
      </c>
      <c r="AC138" t="s">
        <v>66</v>
      </c>
      <c r="AD138" t="str">
        <f t="shared" si="11"/>
        <v>Non Cash Payment</v>
      </c>
    </row>
    <row r="139" spans="1:30" x14ac:dyDescent="0.2">
      <c r="A139">
        <v>50002</v>
      </c>
      <c r="B139" s="1">
        <v>42734</v>
      </c>
      <c r="C139" s="4">
        <f>VLOOKUP(B139, Dates!$A$1:$B$1463, 2, FALSE)</f>
        <v>6</v>
      </c>
      <c r="D139">
        <v>4</v>
      </c>
      <c r="E139" s="1">
        <f t="shared" si="8"/>
        <v>42740</v>
      </c>
      <c r="F139">
        <v>0</v>
      </c>
      <c r="G139" t="s">
        <v>62</v>
      </c>
      <c r="H139" t="str">
        <f t="shared" si="9"/>
        <v>Other</v>
      </c>
      <c r="I139">
        <v>17</v>
      </c>
      <c r="J139">
        <v>8037</v>
      </c>
      <c r="K139">
        <v>4</v>
      </c>
      <c r="L139" t="s">
        <v>46</v>
      </c>
      <c r="M139" t="s">
        <v>25</v>
      </c>
      <c r="N139" t="s">
        <v>161</v>
      </c>
      <c r="O139" t="s">
        <v>162</v>
      </c>
      <c r="Q139" t="s">
        <v>51</v>
      </c>
      <c r="R139" t="s">
        <v>52</v>
      </c>
      <c r="S139">
        <v>17</v>
      </c>
      <c r="T139" t="str">
        <f>VLOOKUP(S139, Products!$C$1:$D$60,2,FALSE)</f>
        <v>Cleats</v>
      </c>
      <c r="U139">
        <v>365</v>
      </c>
      <c r="V139" t="str">
        <f>VLOOKUP(U139, Products!$A$1:$B$60, 2, FALSE)</f>
        <v>Perfect Fitness Perfect Rip Deck</v>
      </c>
      <c r="W139" s="7">
        <v>59.990001679999999</v>
      </c>
      <c r="X139" s="7">
        <v>54.488929209402009</v>
      </c>
      <c r="Y139">
        <v>3</v>
      </c>
      <c r="Z139" s="7">
        <v>16.200000760000002</v>
      </c>
      <c r="AA139" s="7">
        <v>179.97000503999999</v>
      </c>
      <c r="AB139" s="7">
        <f t="shared" si="10"/>
        <v>163.77000427999999</v>
      </c>
      <c r="AC139" t="s">
        <v>66</v>
      </c>
      <c r="AD139" t="str">
        <f t="shared" si="11"/>
        <v>Non Cash Payment</v>
      </c>
    </row>
    <row r="140" spans="1:30" x14ac:dyDescent="0.2">
      <c r="A140">
        <v>50002</v>
      </c>
      <c r="B140" s="1">
        <v>42734</v>
      </c>
      <c r="C140" s="4">
        <f>VLOOKUP(B140, Dates!$A$1:$B$1463, 2, FALSE)</f>
        <v>6</v>
      </c>
      <c r="D140">
        <v>4</v>
      </c>
      <c r="E140" s="1">
        <f t="shared" si="8"/>
        <v>42740</v>
      </c>
      <c r="F140">
        <v>0</v>
      </c>
      <c r="G140" t="s">
        <v>62</v>
      </c>
      <c r="H140" t="str">
        <f t="shared" si="9"/>
        <v>Other</v>
      </c>
      <c r="I140">
        <v>17</v>
      </c>
      <c r="J140">
        <v>8037</v>
      </c>
      <c r="K140">
        <v>4</v>
      </c>
      <c r="L140" t="s">
        <v>46</v>
      </c>
      <c r="M140" t="s">
        <v>25</v>
      </c>
      <c r="N140" t="s">
        <v>161</v>
      </c>
      <c r="O140" t="s">
        <v>162</v>
      </c>
      <c r="Q140" t="s">
        <v>51</v>
      </c>
      <c r="R140" t="s">
        <v>52</v>
      </c>
      <c r="S140">
        <v>17</v>
      </c>
      <c r="T140" t="str">
        <f>VLOOKUP(S140, Products!$C$1:$D$60,2,FALSE)</f>
        <v>Cleats</v>
      </c>
      <c r="U140">
        <v>365</v>
      </c>
      <c r="V140" t="str">
        <f>VLOOKUP(U140, Products!$A$1:$B$60, 2, FALSE)</f>
        <v>Perfect Fitness Perfect Rip Deck</v>
      </c>
      <c r="W140" s="7">
        <v>59.990001679999999</v>
      </c>
      <c r="X140" s="7">
        <v>54.488929209402009</v>
      </c>
      <c r="Y140">
        <v>3</v>
      </c>
      <c r="Z140" s="7">
        <v>18</v>
      </c>
      <c r="AA140" s="7">
        <v>179.97000503999999</v>
      </c>
      <c r="AB140" s="7">
        <f t="shared" si="10"/>
        <v>161.97000503999999</v>
      </c>
      <c r="AC140" t="s">
        <v>66</v>
      </c>
      <c r="AD140" t="str">
        <f t="shared" si="11"/>
        <v>Non Cash Payment</v>
      </c>
    </row>
    <row r="141" spans="1:30" x14ac:dyDescent="0.2">
      <c r="A141">
        <v>47208</v>
      </c>
      <c r="B141" s="1">
        <v>42694</v>
      </c>
      <c r="C141" s="4">
        <f>VLOOKUP(B141, Dates!$A$1:$B$1463, 2, FALSE)</f>
        <v>1</v>
      </c>
      <c r="D141">
        <v>4</v>
      </c>
      <c r="E141" s="1">
        <f t="shared" si="8"/>
        <v>42698</v>
      </c>
      <c r="F141">
        <v>0</v>
      </c>
      <c r="G141" t="s">
        <v>62</v>
      </c>
      <c r="H141" t="str">
        <f t="shared" si="9"/>
        <v>Other</v>
      </c>
      <c r="I141">
        <v>24</v>
      </c>
      <c r="J141">
        <v>9352</v>
      </c>
      <c r="K141">
        <v>5</v>
      </c>
      <c r="L141" t="s">
        <v>31</v>
      </c>
      <c r="M141" t="s">
        <v>25</v>
      </c>
      <c r="N141" t="s">
        <v>176</v>
      </c>
      <c r="O141" t="s">
        <v>83</v>
      </c>
      <c r="Q141" t="s">
        <v>28</v>
      </c>
      <c r="R141" t="s">
        <v>29</v>
      </c>
      <c r="S141">
        <v>24</v>
      </c>
      <c r="T141" t="str">
        <f>VLOOKUP(S141, Products!$C$1:$D$60,2,FALSE)</f>
        <v>Women's Apparel</v>
      </c>
      <c r="U141">
        <v>502</v>
      </c>
      <c r="V141" t="str">
        <f>VLOOKUP(U141, Products!$A$1:$B$60, 2, FALSE)</f>
        <v>Nike Men's Dri-FIT Victory Golf Polo</v>
      </c>
      <c r="W141" s="7">
        <v>50</v>
      </c>
      <c r="X141" s="7">
        <v>43.678035218757444</v>
      </c>
      <c r="Y141">
        <v>3</v>
      </c>
      <c r="Z141" s="7">
        <v>10.5</v>
      </c>
      <c r="AA141" s="7">
        <v>150</v>
      </c>
      <c r="AB141" s="7">
        <f t="shared" si="10"/>
        <v>139.5</v>
      </c>
      <c r="AC141" t="s">
        <v>66</v>
      </c>
      <c r="AD141" t="str">
        <f t="shared" si="11"/>
        <v>Non Cash Payment</v>
      </c>
    </row>
    <row r="142" spans="1:30" x14ac:dyDescent="0.2">
      <c r="A142">
        <v>43689</v>
      </c>
      <c r="B142" s="1">
        <v>42642</v>
      </c>
      <c r="C142" s="4">
        <f>VLOOKUP(B142, Dates!$A$1:$B$1463, 2, FALSE)</f>
        <v>5</v>
      </c>
      <c r="D142">
        <v>4</v>
      </c>
      <c r="E142" s="1">
        <f t="shared" si="8"/>
        <v>42648</v>
      </c>
      <c r="F142">
        <v>1</v>
      </c>
      <c r="G142" t="s">
        <v>62</v>
      </c>
      <c r="H142" t="str">
        <f t="shared" si="9"/>
        <v>Other</v>
      </c>
      <c r="I142">
        <v>9</v>
      </c>
      <c r="J142">
        <v>10081</v>
      </c>
      <c r="K142">
        <v>3</v>
      </c>
      <c r="L142" t="s">
        <v>24</v>
      </c>
      <c r="M142" t="s">
        <v>25</v>
      </c>
      <c r="N142" t="s">
        <v>86</v>
      </c>
      <c r="O142" t="s">
        <v>87</v>
      </c>
      <c r="Q142" t="s">
        <v>88</v>
      </c>
      <c r="R142" t="s">
        <v>89</v>
      </c>
      <c r="S142">
        <v>9</v>
      </c>
      <c r="T142" t="str">
        <f>VLOOKUP(S142, Products!$C$1:$D$60,2,FALSE)</f>
        <v>Cardio Equipment</v>
      </c>
      <c r="U142">
        <v>191</v>
      </c>
      <c r="V142" t="str">
        <f>VLOOKUP(U142, Products!$A$1:$B$60, 2, FALSE)</f>
        <v>Nike Men's Free 5.0+ Running Shoe</v>
      </c>
      <c r="W142" s="7">
        <v>99.989997860000003</v>
      </c>
      <c r="X142" s="7">
        <v>95.114003926871064</v>
      </c>
      <c r="Y142">
        <v>3</v>
      </c>
      <c r="Z142" s="7">
        <v>48</v>
      </c>
      <c r="AA142" s="7">
        <v>299.96999357999999</v>
      </c>
      <c r="AB142" s="7">
        <f t="shared" si="10"/>
        <v>251.96999357999999</v>
      </c>
      <c r="AC142" t="s">
        <v>66</v>
      </c>
      <c r="AD142" t="str">
        <f t="shared" si="11"/>
        <v>Non Cash Payment</v>
      </c>
    </row>
    <row r="143" spans="1:30" x14ac:dyDescent="0.2">
      <c r="A143">
        <v>43681</v>
      </c>
      <c r="B143" s="1">
        <v>42642</v>
      </c>
      <c r="C143" s="4">
        <f>VLOOKUP(B143, Dates!$A$1:$B$1463, 2, FALSE)</f>
        <v>5</v>
      </c>
      <c r="D143">
        <v>4</v>
      </c>
      <c r="E143" s="1">
        <f t="shared" si="8"/>
        <v>42648</v>
      </c>
      <c r="F143">
        <v>0</v>
      </c>
      <c r="G143" t="s">
        <v>62</v>
      </c>
      <c r="H143" t="str">
        <f t="shared" si="9"/>
        <v>Other</v>
      </c>
      <c r="I143">
        <v>9</v>
      </c>
      <c r="J143">
        <v>9432</v>
      </c>
      <c r="K143">
        <v>3</v>
      </c>
      <c r="L143" t="s">
        <v>24</v>
      </c>
      <c r="M143" t="s">
        <v>25</v>
      </c>
      <c r="N143" t="s">
        <v>79</v>
      </c>
      <c r="O143" t="s">
        <v>79</v>
      </c>
      <c r="Q143" t="s">
        <v>61</v>
      </c>
      <c r="R143" t="s">
        <v>41</v>
      </c>
      <c r="S143">
        <v>9</v>
      </c>
      <c r="T143" t="str">
        <f>VLOOKUP(S143, Products!$C$1:$D$60,2,FALSE)</f>
        <v>Cardio Equipment</v>
      </c>
      <c r="U143">
        <v>191</v>
      </c>
      <c r="V143" t="str">
        <f>VLOOKUP(U143, Products!$A$1:$B$60, 2, FALSE)</f>
        <v>Nike Men's Free 5.0+ Running Shoe</v>
      </c>
      <c r="W143" s="7">
        <v>99.989997860000003</v>
      </c>
      <c r="X143" s="7">
        <v>95.114003926871064</v>
      </c>
      <c r="Y143">
        <v>3</v>
      </c>
      <c r="Z143" s="7">
        <v>50.990001679999999</v>
      </c>
      <c r="AA143" s="7">
        <v>299.96999357999999</v>
      </c>
      <c r="AB143" s="7">
        <f t="shared" si="10"/>
        <v>248.97999189999999</v>
      </c>
      <c r="AC143" t="s">
        <v>66</v>
      </c>
      <c r="AD143" t="str">
        <f t="shared" si="11"/>
        <v>Non Cash Payment</v>
      </c>
    </row>
    <row r="144" spans="1:30" x14ac:dyDescent="0.2">
      <c r="A144">
        <v>44895</v>
      </c>
      <c r="B144" s="1">
        <v>42660</v>
      </c>
      <c r="C144" s="4">
        <f>VLOOKUP(B144, Dates!$A$1:$B$1463, 2, FALSE)</f>
        <v>2</v>
      </c>
      <c r="D144">
        <v>4</v>
      </c>
      <c r="E144" s="1">
        <f t="shared" si="8"/>
        <v>42664</v>
      </c>
      <c r="F144">
        <v>1</v>
      </c>
      <c r="G144" t="s">
        <v>62</v>
      </c>
      <c r="H144" t="str">
        <f t="shared" si="9"/>
        <v>Other</v>
      </c>
      <c r="I144">
        <v>17</v>
      </c>
      <c r="J144">
        <v>695</v>
      </c>
      <c r="K144">
        <v>4</v>
      </c>
      <c r="L144" t="s">
        <v>46</v>
      </c>
      <c r="M144" t="s">
        <v>25</v>
      </c>
      <c r="N144" t="s">
        <v>191</v>
      </c>
      <c r="O144" t="s">
        <v>192</v>
      </c>
      <c r="Q144" t="s">
        <v>193</v>
      </c>
      <c r="R144" t="s">
        <v>52</v>
      </c>
      <c r="S144">
        <v>17</v>
      </c>
      <c r="T144" t="str">
        <f>VLOOKUP(S144, Products!$C$1:$D$60,2,FALSE)</f>
        <v>Cleats</v>
      </c>
      <c r="U144">
        <v>365</v>
      </c>
      <c r="V144" t="str">
        <f>VLOOKUP(U144, Products!$A$1:$B$60, 2, FALSE)</f>
        <v>Perfect Fitness Perfect Rip Deck</v>
      </c>
      <c r="W144" s="7">
        <v>59.990001679999999</v>
      </c>
      <c r="X144" s="7">
        <v>54.488929209402009</v>
      </c>
      <c r="Y144">
        <v>3</v>
      </c>
      <c r="Z144" s="7">
        <v>0</v>
      </c>
      <c r="AA144" s="7">
        <v>179.97000503999999</v>
      </c>
      <c r="AB144" s="7">
        <f t="shared" si="10"/>
        <v>179.97000503999999</v>
      </c>
      <c r="AC144" t="s">
        <v>66</v>
      </c>
      <c r="AD144" t="str">
        <f t="shared" si="11"/>
        <v>Non Cash Payment</v>
      </c>
    </row>
    <row r="145" spans="1:30" x14ac:dyDescent="0.2">
      <c r="A145">
        <v>50365</v>
      </c>
      <c r="B145" s="1">
        <v>42856</v>
      </c>
      <c r="C145" s="4">
        <f>VLOOKUP(B145, Dates!$A$1:$B$1463, 2, FALSE)</f>
        <v>2</v>
      </c>
      <c r="D145">
        <v>4</v>
      </c>
      <c r="E145" s="1">
        <f t="shared" si="8"/>
        <v>42860</v>
      </c>
      <c r="F145">
        <v>1</v>
      </c>
      <c r="G145" t="s">
        <v>62</v>
      </c>
      <c r="H145" t="str">
        <f t="shared" si="9"/>
        <v>Other</v>
      </c>
      <c r="I145">
        <v>17</v>
      </c>
      <c r="J145">
        <v>9511</v>
      </c>
      <c r="K145">
        <v>4</v>
      </c>
      <c r="L145" t="s">
        <v>46</v>
      </c>
      <c r="M145" t="s">
        <v>25</v>
      </c>
      <c r="N145" t="s">
        <v>93</v>
      </c>
      <c r="O145" t="s">
        <v>93</v>
      </c>
      <c r="Q145" t="s">
        <v>28</v>
      </c>
      <c r="R145" t="s">
        <v>29</v>
      </c>
      <c r="S145">
        <v>17</v>
      </c>
      <c r="T145" t="str">
        <f>VLOOKUP(S145, Products!$C$1:$D$60,2,FALSE)</f>
        <v>Cleats</v>
      </c>
      <c r="U145">
        <v>365</v>
      </c>
      <c r="V145" t="str">
        <f>VLOOKUP(U145, Products!$A$1:$B$60, 2, FALSE)</f>
        <v>Perfect Fitness Perfect Rip Deck</v>
      </c>
      <c r="W145" s="7">
        <v>59.990001679999999</v>
      </c>
      <c r="X145" s="7">
        <v>54.488929209402009</v>
      </c>
      <c r="Y145">
        <v>3</v>
      </c>
      <c r="Z145" s="7">
        <v>0</v>
      </c>
      <c r="AA145" s="7">
        <v>179.97000503999999</v>
      </c>
      <c r="AB145" s="7">
        <f t="shared" si="10"/>
        <v>179.97000503999999</v>
      </c>
      <c r="AC145" t="s">
        <v>66</v>
      </c>
      <c r="AD145" t="str">
        <f t="shared" si="11"/>
        <v>Non Cash Payment</v>
      </c>
    </row>
    <row r="146" spans="1:30" x14ac:dyDescent="0.2">
      <c r="A146">
        <v>43908</v>
      </c>
      <c r="B146" s="1">
        <v>42410</v>
      </c>
      <c r="C146" s="4">
        <f>VLOOKUP(B146, Dates!$A$1:$B$1463, 2, FALSE)</f>
        <v>4</v>
      </c>
      <c r="D146">
        <v>4</v>
      </c>
      <c r="E146" s="1">
        <f t="shared" si="8"/>
        <v>42416</v>
      </c>
      <c r="F146">
        <v>0</v>
      </c>
      <c r="G146" t="s">
        <v>62</v>
      </c>
      <c r="H146" t="str">
        <f t="shared" si="9"/>
        <v>Other</v>
      </c>
      <c r="I146">
        <v>17</v>
      </c>
      <c r="J146">
        <v>2035</v>
      </c>
      <c r="K146">
        <v>4</v>
      </c>
      <c r="L146" t="s">
        <v>46</v>
      </c>
      <c r="M146" t="s">
        <v>25</v>
      </c>
      <c r="N146" t="s">
        <v>192</v>
      </c>
      <c r="O146" t="s">
        <v>192</v>
      </c>
      <c r="Q146" t="s">
        <v>193</v>
      </c>
      <c r="R146" t="s">
        <v>52</v>
      </c>
      <c r="S146">
        <v>17</v>
      </c>
      <c r="T146" t="str">
        <f>VLOOKUP(S146, Products!$C$1:$D$60,2,FALSE)</f>
        <v>Cleats</v>
      </c>
      <c r="U146">
        <v>365</v>
      </c>
      <c r="V146" t="str">
        <f>VLOOKUP(U146, Products!$A$1:$B$60, 2, FALSE)</f>
        <v>Perfect Fitness Perfect Rip Deck</v>
      </c>
      <c r="W146" s="7">
        <v>59.990001679999999</v>
      </c>
      <c r="X146" s="7">
        <v>54.488929209402009</v>
      </c>
      <c r="Y146">
        <v>3</v>
      </c>
      <c r="Z146" s="7">
        <v>23.399999619999999</v>
      </c>
      <c r="AA146" s="7">
        <v>179.97000503999999</v>
      </c>
      <c r="AB146" s="7">
        <f t="shared" si="10"/>
        <v>156.57000542</v>
      </c>
      <c r="AC146" t="s">
        <v>66</v>
      </c>
      <c r="AD146" t="str">
        <f t="shared" si="11"/>
        <v>Non Cash Payment</v>
      </c>
    </row>
    <row r="147" spans="1:30" x14ac:dyDescent="0.2">
      <c r="A147">
        <v>50437</v>
      </c>
      <c r="B147" s="1">
        <v>42887</v>
      </c>
      <c r="C147" s="4">
        <f>VLOOKUP(B147, Dates!$A$1:$B$1463, 2, FALSE)</f>
        <v>5</v>
      </c>
      <c r="D147">
        <v>4</v>
      </c>
      <c r="E147" s="1">
        <f t="shared" si="8"/>
        <v>42893</v>
      </c>
      <c r="F147">
        <v>0</v>
      </c>
      <c r="G147" t="s">
        <v>62</v>
      </c>
      <c r="H147" t="str">
        <f t="shared" si="9"/>
        <v>Other</v>
      </c>
      <c r="I147">
        <v>26</v>
      </c>
      <c r="J147">
        <v>6492</v>
      </c>
      <c r="K147">
        <v>5</v>
      </c>
      <c r="L147" t="s">
        <v>31</v>
      </c>
      <c r="M147" t="s">
        <v>25</v>
      </c>
      <c r="N147" t="s">
        <v>143</v>
      </c>
      <c r="O147" t="s">
        <v>144</v>
      </c>
      <c r="Q147" t="s">
        <v>40</v>
      </c>
      <c r="R147" t="s">
        <v>41</v>
      </c>
      <c r="S147">
        <v>26</v>
      </c>
      <c r="T147" t="str">
        <f>VLOOKUP(S147, Products!$C$1:$D$60,2,FALSE)</f>
        <v>Girls' Apparel</v>
      </c>
      <c r="U147">
        <v>567</v>
      </c>
      <c r="V147" t="str">
        <f>VLOOKUP(U147, Products!$A$1:$B$60, 2, FALSE)</f>
        <v>adidas Men's Germany Black Crest Away Tee</v>
      </c>
      <c r="W147" s="7">
        <v>25</v>
      </c>
      <c r="X147" s="7">
        <v>17.922466723766668</v>
      </c>
      <c r="Y147">
        <v>3</v>
      </c>
      <c r="Z147" s="7">
        <v>2.25</v>
      </c>
      <c r="AA147" s="7">
        <v>75</v>
      </c>
      <c r="AB147" s="7">
        <f t="shared" si="10"/>
        <v>72.75</v>
      </c>
      <c r="AC147" t="s">
        <v>66</v>
      </c>
      <c r="AD147" t="str">
        <f t="shared" si="11"/>
        <v>Non Cash Payment</v>
      </c>
    </row>
    <row r="148" spans="1:30" x14ac:dyDescent="0.2">
      <c r="A148">
        <v>50566</v>
      </c>
      <c r="B148" s="1">
        <v>42948</v>
      </c>
      <c r="C148" s="4">
        <f>VLOOKUP(B148, Dates!$A$1:$B$1463, 2, FALSE)</f>
        <v>3</v>
      </c>
      <c r="D148">
        <v>4</v>
      </c>
      <c r="E148" s="1">
        <f t="shared" si="8"/>
        <v>42954</v>
      </c>
      <c r="F148">
        <v>0</v>
      </c>
      <c r="G148" t="s">
        <v>62</v>
      </c>
      <c r="H148" t="str">
        <f t="shared" si="9"/>
        <v>Other</v>
      </c>
      <c r="I148">
        <v>24</v>
      </c>
      <c r="J148">
        <v>9112</v>
      </c>
      <c r="K148">
        <v>5</v>
      </c>
      <c r="L148" t="s">
        <v>31</v>
      </c>
      <c r="M148" t="s">
        <v>25</v>
      </c>
      <c r="N148" t="s">
        <v>32</v>
      </c>
      <c r="O148" t="s">
        <v>32</v>
      </c>
      <c r="Q148" t="s">
        <v>33</v>
      </c>
      <c r="R148" t="s">
        <v>34</v>
      </c>
      <c r="S148">
        <v>24</v>
      </c>
      <c r="T148" t="str">
        <f>VLOOKUP(S148, Products!$C$1:$D$60,2,FALSE)</f>
        <v>Women's Apparel</v>
      </c>
      <c r="U148">
        <v>502</v>
      </c>
      <c r="V148" t="str">
        <f>VLOOKUP(U148, Products!$A$1:$B$60, 2, FALSE)</f>
        <v>Nike Men's Dri-FIT Victory Golf Polo</v>
      </c>
      <c r="W148" s="7">
        <v>50</v>
      </c>
      <c r="X148" s="7">
        <v>43.678035218757444</v>
      </c>
      <c r="Y148">
        <v>3</v>
      </c>
      <c r="Z148" s="7">
        <v>8.25</v>
      </c>
      <c r="AA148" s="7">
        <v>150</v>
      </c>
      <c r="AB148" s="7">
        <f t="shared" si="10"/>
        <v>141.75</v>
      </c>
      <c r="AC148" t="s">
        <v>66</v>
      </c>
      <c r="AD148" t="str">
        <f t="shared" si="11"/>
        <v>Non Cash Payment</v>
      </c>
    </row>
    <row r="149" spans="1:30" x14ac:dyDescent="0.2">
      <c r="A149">
        <v>47468</v>
      </c>
      <c r="B149" s="1">
        <v>42697</v>
      </c>
      <c r="C149" s="4">
        <f>VLOOKUP(B149, Dates!$A$1:$B$1463, 2, FALSE)</f>
        <v>4</v>
      </c>
      <c r="D149">
        <v>4</v>
      </c>
      <c r="E149" s="1">
        <f t="shared" si="8"/>
        <v>42703</v>
      </c>
      <c r="F149">
        <v>0</v>
      </c>
      <c r="G149" t="s">
        <v>62</v>
      </c>
      <c r="H149" t="str">
        <f t="shared" si="9"/>
        <v>Other</v>
      </c>
      <c r="I149">
        <v>24</v>
      </c>
      <c r="J149">
        <v>7532</v>
      </c>
      <c r="K149">
        <v>5</v>
      </c>
      <c r="L149" t="s">
        <v>31</v>
      </c>
      <c r="M149" t="s">
        <v>25</v>
      </c>
      <c r="N149" t="s">
        <v>194</v>
      </c>
      <c r="O149" t="s">
        <v>158</v>
      </c>
      <c r="Q149" t="s">
        <v>33</v>
      </c>
      <c r="R149" t="s">
        <v>34</v>
      </c>
      <c r="S149">
        <v>24</v>
      </c>
      <c r="T149" t="str">
        <f>VLOOKUP(S149, Products!$C$1:$D$60,2,FALSE)</f>
        <v>Women's Apparel</v>
      </c>
      <c r="U149">
        <v>502</v>
      </c>
      <c r="V149" t="str">
        <f>VLOOKUP(U149, Products!$A$1:$B$60, 2, FALSE)</f>
        <v>Nike Men's Dri-FIT Victory Golf Polo</v>
      </c>
      <c r="W149" s="7">
        <v>50</v>
      </c>
      <c r="X149" s="7">
        <v>43.678035218757444</v>
      </c>
      <c r="Y149">
        <v>3</v>
      </c>
      <c r="Z149" s="7">
        <v>22.5</v>
      </c>
      <c r="AA149" s="7">
        <v>150</v>
      </c>
      <c r="AB149" s="7">
        <f t="shared" si="10"/>
        <v>127.5</v>
      </c>
      <c r="AC149" t="s">
        <v>66</v>
      </c>
      <c r="AD149" t="str">
        <f t="shared" si="11"/>
        <v>Non Cash Payment</v>
      </c>
    </row>
    <row r="150" spans="1:30" x14ac:dyDescent="0.2">
      <c r="A150">
        <v>43689</v>
      </c>
      <c r="B150" s="1">
        <v>42642</v>
      </c>
      <c r="C150" s="4">
        <f>VLOOKUP(B150, Dates!$A$1:$B$1463, 2, FALSE)</f>
        <v>5</v>
      </c>
      <c r="D150">
        <v>4</v>
      </c>
      <c r="E150" s="1">
        <f t="shared" si="8"/>
        <v>42648</v>
      </c>
      <c r="F150">
        <v>1</v>
      </c>
      <c r="G150" t="s">
        <v>62</v>
      </c>
      <c r="H150" t="str">
        <f t="shared" si="9"/>
        <v>Other</v>
      </c>
      <c r="I150">
        <v>29</v>
      </c>
      <c r="J150">
        <v>10081</v>
      </c>
      <c r="K150">
        <v>5</v>
      </c>
      <c r="L150" t="s">
        <v>31</v>
      </c>
      <c r="M150" t="s">
        <v>25</v>
      </c>
      <c r="N150" t="s">
        <v>86</v>
      </c>
      <c r="O150" t="s">
        <v>87</v>
      </c>
      <c r="Q150" t="s">
        <v>88</v>
      </c>
      <c r="R150" t="s">
        <v>89</v>
      </c>
      <c r="S150">
        <v>29</v>
      </c>
      <c r="T150" t="str">
        <f>VLOOKUP(S150, Products!$C$1:$D$60,2,FALSE)</f>
        <v>Shop By Sport</v>
      </c>
      <c r="U150">
        <v>627</v>
      </c>
      <c r="V150" t="str">
        <f>VLOOKUP(U150, Products!$A$1:$B$60, 2, FALSE)</f>
        <v>Under Armour Girls' Toddler Spine Surge Runni</v>
      </c>
      <c r="W150" s="7">
        <v>39.990001679999999</v>
      </c>
      <c r="X150" s="7">
        <v>34.198098313835338</v>
      </c>
      <c r="Y150">
        <v>3</v>
      </c>
      <c r="Z150" s="7">
        <v>20.38999939</v>
      </c>
      <c r="AA150" s="7">
        <v>119.97000503999999</v>
      </c>
      <c r="AB150" s="7">
        <f t="shared" si="10"/>
        <v>99.58000564999999</v>
      </c>
      <c r="AC150" t="s">
        <v>66</v>
      </c>
      <c r="AD150" t="str">
        <f t="shared" si="11"/>
        <v>Non Cash Payment</v>
      </c>
    </row>
    <row r="151" spans="1:30" x14ac:dyDescent="0.2">
      <c r="A151">
        <v>49528</v>
      </c>
      <c r="B151" s="1">
        <v>42727</v>
      </c>
      <c r="C151" s="4">
        <f>VLOOKUP(B151, Dates!$A$1:$B$1463, 2, FALSE)</f>
        <v>6</v>
      </c>
      <c r="D151">
        <v>4</v>
      </c>
      <c r="E151" s="1">
        <f t="shared" si="8"/>
        <v>42733</v>
      </c>
      <c r="F151">
        <v>0</v>
      </c>
      <c r="G151" t="s">
        <v>62</v>
      </c>
      <c r="H151" t="str">
        <f t="shared" si="9"/>
        <v>Other</v>
      </c>
      <c r="I151">
        <v>9</v>
      </c>
      <c r="J151">
        <v>6950</v>
      </c>
      <c r="K151">
        <v>3</v>
      </c>
      <c r="L151" t="s">
        <v>24</v>
      </c>
      <c r="M151" t="s">
        <v>25</v>
      </c>
      <c r="N151" t="s">
        <v>135</v>
      </c>
      <c r="O151" t="s">
        <v>135</v>
      </c>
      <c r="Q151" t="s">
        <v>68</v>
      </c>
      <c r="R151" t="s">
        <v>41</v>
      </c>
      <c r="S151">
        <v>9</v>
      </c>
      <c r="T151" t="str">
        <f>VLOOKUP(S151, Products!$C$1:$D$60,2,FALSE)</f>
        <v>Cardio Equipment</v>
      </c>
      <c r="U151">
        <v>191</v>
      </c>
      <c r="V151" t="str">
        <f>VLOOKUP(U151, Products!$A$1:$B$60, 2, FALSE)</f>
        <v>Nike Men's Free 5.0+ Running Shoe</v>
      </c>
      <c r="W151" s="7">
        <v>99.989997860000003</v>
      </c>
      <c r="X151" s="7">
        <v>95.114003926871064</v>
      </c>
      <c r="Y151">
        <v>3</v>
      </c>
      <c r="Z151" s="7">
        <v>39</v>
      </c>
      <c r="AA151" s="7">
        <v>299.96999357999999</v>
      </c>
      <c r="AB151" s="7">
        <f t="shared" si="10"/>
        <v>260.96999357999999</v>
      </c>
      <c r="AC151" t="s">
        <v>66</v>
      </c>
      <c r="AD151" t="str">
        <f t="shared" si="11"/>
        <v>Non Cash Payment</v>
      </c>
    </row>
    <row r="152" spans="1:30" x14ac:dyDescent="0.2">
      <c r="A152">
        <v>44474</v>
      </c>
      <c r="B152" s="1">
        <v>42684</v>
      </c>
      <c r="C152" s="4">
        <f>VLOOKUP(B152, Dates!$A$1:$B$1463, 2, FALSE)</f>
        <v>5</v>
      </c>
      <c r="D152">
        <v>4</v>
      </c>
      <c r="E152" s="1">
        <f t="shared" si="8"/>
        <v>42690</v>
      </c>
      <c r="F152">
        <v>1</v>
      </c>
      <c r="G152" t="s">
        <v>62</v>
      </c>
      <c r="H152" t="str">
        <f t="shared" si="9"/>
        <v>Other</v>
      </c>
      <c r="I152">
        <v>9</v>
      </c>
      <c r="J152">
        <v>4830</v>
      </c>
      <c r="K152">
        <v>3</v>
      </c>
      <c r="L152" t="s">
        <v>24</v>
      </c>
      <c r="M152" t="s">
        <v>25</v>
      </c>
      <c r="N152" t="s">
        <v>195</v>
      </c>
      <c r="O152" t="s">
        <v>196</v>
      </c>
      <c r="Q152" t="s">
        <v>109</v>
      </c>
      <c r="R152" t="s">
        <v>29</v>
      </c>
      <c r="S152">
        <v>9</v>
      </c>
      <c r="T152" t="str">
        <f>VLOOKUP(S152, Products!$C$1:$D$60,2,FALSE)</f>
        <v>Cardio Equipment</v>
      </c>
      <c r="U152">
        <v>191</v>
      </c>
      <c r="V152" t="str">
        <f>VLOOKUP(U152, Products!$A$1:$B$60, 2, FALSE)</f>
        <v>Nike Men's Free 5.0+ Running Shoe</v>
      </c>
      <c r="W152" s="7">
        <v>99.989997860000003</v>
      </c>
      <c r="X152" s="7">
        <v>95.114003926871064</v>
      </c>
      <c r="Y152">
        <v>3</v>
      </c>
      <c r="Z152" s="7">
        <v>53.990001679999999</v>
      </c>
      <c r="AA152" s="7">
        <v>299.96999357999999</v>
      </c>
      <c r="AB152" s="7">
        <f t="shared" si="10"/>
        <v>245.97999189999999</v>
      </c>
      <c r="AC152" t="s">
        <v>66</v>
      </c>
      <c r="AD152" t="str">
        <f t="shared" si="11"/>
        <v>Non Cash Payment</v>
      </c>
    </row>
    <row r="153" spans="1:30" x14ac:dyDescent="0.2">
      <c r="A153">
        <v>41832</v>
      </c>
      <c r="B153" s="1">
        <v>42409</v>
      </c>
      <c r="C153" s="4">
        <f>VLOOKUP(B153, Dates!$A$1:$B$1463, 2, FALSE)</f>
        <v>3</v>
      </c>
      <c r="D153">
        <v>4</v>
      </c>
      <c r="E153" s="1">
        <f t="shared" si="8"/>
        <v>42415</v>
      </c>
      <c r="F153">
        <v>0</v>
      </c>
      <c r="G153" t="s">
        <v>62</v>
      </c>
      <c r="H153" t="str">
        <f t="shared" si="9"/>
        <v>Other</v>
      </c>
      <c r="I153">
        <v>17</v>
      </c>
      <c r="J153">
        <v>11797</v>
      </c>
      <c r="K153">
        <v>4</v>
      </c>
      <c r="L153" t="s">
        <v>46</v>
      </c>
      <c r="M153" t="s">
        <v>25</v>
      </c>
      <c r="N153" t="s">
        <v>86</v>
      </c>
      <c r="O153" t="s">
        <v>87</v>
      </c>
      <c r="Q153" t="s">
        <v>88</v>
      </c>
      <c r="R153" t="s">
        <v>89</v>
      </c>
      <c r="S153">
        <v>17</v>
      </c>
      <c r="T153" t="str">
        <f>VLOOKUP(S153, Products!$C$1:$D$60,2,FALSE)</f>
        <v>Cleats</v>
      </c>
      <c r="U153">
        <v>365</v>
      </c>
      <c r="V153" t="str">
        <f>VLOOKUP(U153, Products!$A$1:$B$60, 2, FALSE)</f>
        <v>Perfect Fitness Perfect Rip Deck</v>
      </c>
      <c r="W153" s="7">
        <v>59.990001679999999</v>
      </c>
      <c r="X153" s="7">
        <v>54.488929209402009</v>
      </c>
      <c r="Y153">
        <v>3</v>
      </c>
      <c r="Z153" s="7">
        <v>21.600000380000001</v>
      </c>
      <c r="AA153" s="7">
        <v>179.97000503999999</v>
      </c>
      <c r="AB153" s="7">
        <f t="shared" si="10"/>
        <v>158.37000465999998</v>
      </c>
      <c r="AC153" t="s">
        <v>66</v>
      </c>
      <c r="AD153" t="str">
        <f t="shared" si="11"/>
        <v>Non Cash Payment</v>
      </c>
    </row>
    <row r="154" spans="1:30" x14ac:dyDescent="0.2">
      <c r="A154">
        <v>49765</v>
      </c>
      <c r="B154" s="1">
        <v>42731</v>
      </c>
      <c r="C154" s="4">
        <f>VLOOKUP(B154, Dates!$A$1:$B$1463, 2, FALSE)</f>
        <v>3</v>
      </c>
      <c r="D154">
        <v>4</v>
      </c>
      <c r="E154" s="1">
        <f t="shared" si="8"/>
        <v>42737</v>
      </c>
      <c r="F154">
        <v>1</v>
      </c>
      <c r="G154" t="s">
        <v>62</v>
      </c>
      <c r="H154" t="str">
        <f t="shared" si="9"/>
        <v>Other</v>
      </c>
      <c r="I154">
        <v>17</v>
      </c>
      <c r="J154">
        <v>6967</v>
      </c>
      <c r="K154">
        <v>4</v>
      </c>
      <c r="L154" t="s">
        <v>46</v>
      </c>
      <c r="M154" t="s">
        <v>25</v>
      </c>
      <c r="N154" t="s">
        <v>197</v>
      </c>
      <c r="O154" t="s">
        <v>198</v>
      </c>
      <c r="Q154" t="s">
        <v>199</v>
      </c>
      <c r="R154" t="s">
        <v>52</v>
      </c>
      <c r="S154">
        <v>17</v>
      </c>
      <c r="T154" t="str">
        <f>VLOOKUP(S154, Products!$C$1:$D$60,2,FALSE)</f>
        <v>Cleats</v>
      </c>
      <c r="U154">
        <v>365</v>
      </c>
      <c r="V154" t="str">
        <f>VLOOKUP(U154, Products!$A$1:$B$60, 2, FALSE)</f>
        <v>Perfect Fitness Perfect Rip Deck</v>
      </c>
      <c r="W154" s="7">
        <v>59.990001679999999</v>
      </c>
      <c r="X154" s="7">
        <v>54.488929209402009</v>
      </c>
      <c r="Y154">
        <v>3</v>
      </c>
      <c r="Z154" s="7">
        <v>23.399999619999999</v>
      </c>
      <c r="AA154" s="7">
        <v>179.97000503999999</v>
      </c>
      <c r="AB154" s="7">
        <f t="shared" si="10"/>
        <v>156.57000542</v>
      </c>
      <c r="AC154" t="s">
        <v>66</v>
      </c>
      <c r="AD154" t="str">
        <f t="shared" si="11"/>
        <v>Non Cash Payment</v>
      </c>
    </row>
    <row r="155" spans="1:30" x14ac:dyDescent="0.2">
      <c r="A155">
        <v>42885</v>
      </c>
      <c r="B155" s="1">
        <v>42631</v>
      </c>
      <c r="C155" s="4">
        <f>VLOOKUP(B155, Dates!$A$1:$B$1463, 2, FALSE)</f>
        <v>1</v>
      </c>
      <c r="D155">
        <v>4</v>
      </c>
      <c r="E155" s="1">
        <f t="shared" si="8"/>
        <v>42635</v>
      </c>
      <c r="F155">
        <v>1</v>
      </c>
      <c r="G155" t="s">
        <v>62</v>
      </c>
      <c r="H155" t="str">
        <f t="shared" si="9"/>
        <v>Other</v>
      </c>
      <c r="I155">
        <v>17</v>
      </c>
      <c r="J155">
        <v>2891</v>
      </c>
      <c r="K155">
        <v>4</v>
      </c>
      <c r="L155" t="s">
        <v>46</v>
      </c>
      <c r="M155" t="s">
        <v>25</v>
      </c>
      <c r="N155" t="s">
        <v>32</v>
      </c>
      <c r="O155" t="s">
        <v>32</v>
      </c>
      <c r="Q155" t="s">
        <v>33</v>
      </c>
      <c r="R155" t="s">
        <v>34</v>
      </c>
      <c r="S155">
        <v>17</v>
      </c>
      <c r="T155" t="str">
        <f>VLOOKUP(S155, Products!$C$1:$D$60,2,FALSE)</f>
        <v>Cleats</v>
      </c>
      <c r="U155">
        <v>365</v>
      </c>
      <c r="V155" t="str">
        <f>VLOOKUP(U155, Products!$A$1:$B$60, 2, FALSE)</f>
        <v>Perfect Fitness Perfect Rip Deck</v>
      </c>
      <c r="W155" s="7">
        <v>59.990001679999999</v>
      </c>
      <c r="X155" s="7">
        <v>54.488929209402009</v>
      </c>
      <c r="Y155">
        <v>3</v>
      </c>
      <c r="Z155" s="7">
        <v>27</v>
      </c>
      <c r="AA155" s="7">
        <v>179.97000503999999</v>
      </c>
      <c r="AB155" s="7">
        <f t="shared" si="10"/>
        <v>152.97000503999999</v>
      </c>
      <c r="AC155" t="s">
        <v>66</v>
      </c>
      <c r="AD155" t="str">
        <f t="shared" si="11"/>
        <v>Non Cash Payment</v>
      </c>
    </row>
    <row r="156" spans="1:30" x14ac:dyDescent="0.2">
      <c r="A156">
        <v>50620</v>
      </c>
      <c r="B156" s="1">
        <v>42948</v>
      </c>
      <c r="C156" s="4">
        <f>VLOOKUP(B156, Dates!$A$1:$B$1463, 2, FALSE)</f>
        <v>3</v>
      </c>
      <c r="D156">
        <v>4</v>
      </c>
      <c r="E156" s="1">
        <f t="shared" si="8"/>
        <v>42954</v>
      </c>
      <c r="F156">
        <v>1</v>
      </c>
      <c r="G156" t="s">
        <v>62</v>
      </c>
      <c r="H156" t="str">
        <f t="shared" si="9"/>
        <v>Other</v>
      </c>
      <c r="I156">
        <v>17</v>
      </c>
      <c r="J156">
        <v>9345</v>
      </c>
      <c r="K156">
        <v>4</v>
      </c>
      <c r="L156" t="s">
        <v>46</v>
      </c>
      <c r="M156" t="s">
        <v>25</v>
      </c>
      <c r="N156" t="s">
        <v>32</v>
      </c>
      <c r="O156" t="s">
        <v>32</v>
      </c>
      <c r="Q156" t="s">
        <v>33</v>
      </c>
      <c r="R156" t="s">
        <v>34</v>
      </c>
      <c r="S156">
        <v>17</v>
      </c>
      <c r="T156" t="str">
        <f>VLOOKUP(S156, Products!$C$1:$D$60,2,FALSE)</f>
        <v>Cleats</v>
      </c>
      <c r="U156">
        <v>365</v>
      </c>
      <c r="V156" t="str">
        <f>VLOOKUP(U156, Products!$A$1:$B$60, 2, FALSE)</f>
        <v>Perfect Fitness Perfect Rip Deck</v>
      </c>
      <c r="W156" s="7">
        <v>59.990001679999999</v>
      </c>
      <c r="X156" s="7">
        <v>54.488929209402009</v>
      </c>
      <c r="Y156">
        <v>3</v>
      </c>
      <c r="Z156" s="7">
        <v>27</v>
      </c>
      <c r="AA156" s="7">
        <v>179.97000503999999</v>
      </c>
      <c r="AB156" s="7">
        <f t="shared" si="10"/>
        <v>152.97000503999999</v>
      </c>
      <c r="AC156" t="s">
        <v>66</v>
      </c>
      <c r="AD156" t="str">
        <f t="shared" si="11"/>
        <v>Non Cash Payment</v>
      </c>
    </row>
    <row r="157" spans="1:30" x14ac:dyDescent="0.2">
      <c r="A157">
        <v>50620</v>
      </c>
      <c r="B157" s="1">
        <v>42948</v>
      </c>
      <c r="C157" s="4">
        <f>VLOOKUP(B157, Dates!$A$1:$B$1463, 2, FALSE)</f>
        <v>3</v>
      </c>
      <c r="D157">
        <v>4</v>
      </c>
      <c r="E157" s="1">
        <f t="shared" si="8"/>
        <v>42954</v>
      </c>
      <c r="F157">
        <v>1</v>
      </c>
      <c r="G157" t="s">
        <v>62</v>
      </c>
      <c r="H157" t="str">
        <f t="shared" si="9"/>
        <v>Other</v>
      </c>
      <c r="I157">
        <v>17</v>
      </c>
      <c r="J157">
        <v>9345</v>
      </c>
      <c r="K157">
        <v>4</v>
      </c>
      <c r="L157" t="s">
        <v>46</v>
      </c>
      <c r="M157" t="s">
        <v>25</v>
      </c>
      <c r="N157" t="s">
        <v>32</v>
      </c>
      <c r="O157" t="s">
        <v>32</v>
      </c>
      <c r="Q157" t="s">
        <v>33</v>
      </c>
      <c r="R157" t="s">
        <v>34</v>
      </c>
      <c r="S157">
        <v>17</v>
      </c>
      <c r="T157" t="str">
        <f>VLOOKUP(S157, Products!$C$1:$D$60,2,FALSE)</f>
        <v>Cleats</v>
      </c>
      <c r="U157">
        <v>365</v>
      </c>
      <c r="V157" t="str">
        <f>VLOOKUP(U157, Products!$A$1:$B$60, 2, FALSE)</f>
        <v>Perfect Fitness Perfect Rip Deck</v>
      </c>
      <c r="W157" s="7">
        <v>59.990001679999999</v>
      </c>
      <c r="X157" s="7">
        <v>54.488929209402009</v>
      </c>
      <c r="Y157">
        <v>3</v>
      </c>
      <c r="Z157" s="7">
        <v>28.799999239999998</v>
      </c>
      <c r="AA157" s="7">
        <v>179.97000503999999</v>
      </c>
      <c r="AB157" s="7">
        <f t="shared" si="10"/>
        <v>151.17000579999998</v>
      </c>
      <c r="AC157" t="s">
        <v>66</v>
      </c>
      <c r="AD157" t="str">
        <f t="shared" si="11"/>
        <v>Non Cash Payment</v>
      </c>
    </row>
    <row r="158" spans="1:30" x14ac:dyDescent="0.2">
      <c r="A158">
        <v>46636</v>
      </c>
      <c r="B158" s="1">
        <v>42685</v>
      </c>
      <c r="C158" s="4">
        <f>VLOOKUP(B158, Dates!$A$1:$B$1463, 2, FALSE)</f>
        <v>6</v>
      </c>
      <c r="D158">
        <v>4</v>
      </c>
      <c r="E158" s="1">
        <f t="shared" si="8"/>
        <v>42691</v>
      </c>
      <c r="F158">
        <v>0</v>
      </c>
      <c r="G158" t="s">
        <v>62</v>
      </c>
      <c r="H158" t="str">
        <f t="shared" si="9"/>
        <v>Other</v>
      </c>
      <c r="I158">
        <v>17</v>
      </c>
      <c r="J158">
        <v>3306</v>
      </c>
      <c r="K158">
        <v>4</v>
      </c>
      <c r="L158" t="s">
        <v>46</v>
      </c>
      <c r="M158" t="s">
        <v>25</v>
      </c>
      <c r="N158" t="s">
        <v>32</v>
      </c>
      <c r="O158" t="s">
        <v>32</v>
      </c>
      <c r="Q158" t="s">
        <v>33</v>
      </c>
      <c r="R158" t="s">
        <v>34</v>
      </c>
      <c r="S158">
        <v>17</v>
      </c>
      <c r="T158" t="str">
        <f>VLOOKUP(S158, Products!$C$1:$D$60,2,FALSE)</f>
        <v>Cleats</v>
      </c>
      <c r="U158">
        <v>365</v>
      </c>
      <c r="V158" t="str">
        <f>VLOOKUP(U158, Products!$A$1:$B$60, 2, FALSE)</f>
        <v>Perfect Fitness Perfect Rip Deck</v>
      </c>
      <c r="W158" s="7">
        <v>59.990001679999999</v>
      </c>
      <c r="X158" s="7">
        <v>54.488929209402009</v>
      </c>
      <c r="Y158">
        <v>3</v>
      </c>
      <c r="Z158" s="7">
        <v>32.38999939</v>
      </c>
      <c r="AA158" s="7">
        <v>179.97000503999999</v>
      </c>
      <c r="AB158" s="7">
        <f t="shared" si="10"/>
        <v>147.58000564999998</v>
      </c>
      <c r="AC158" t="s">
        <v>66</v>
      </c>
      <c r="AD158" t="str">
        <f t="shared" si="11"/>
        <v>Non Cash Payment</v>
      </c>
    </row>
    <row r="159" spans="1:30" x14ac:dyDescent="0.2">
      <c r="A159">
        <v>43268</v>
      </c>
      <c r="B159" s="1">
        <v>42636</v>
      </c>
      <c r="C159" s="4">
        <f>VLOOKUP(B159, Dates!$A$1:$B$1463, 2, FALSE)</f>
        <v>6</v>
      </c>
      <c r="D159">
        <v>4</v>
      </c>
      <c r="E159" s="1">
        <f t="shared" si="8"/>
        <v>42642</v>
      </c>
      <c r="F159">
        <v>0</v>
      </c>
      <c r="G159" t="s">
        <v>62</v>
      </c>
      <c r="H159" t="str">
        <f t="shared" si="9"/>
        <v>Other</v>
      </c>
      <c r="I159">
        <v>24</v>
      </c>
      <c r="J159">
        <v>6670</v>
      </c>
      <c r="K159">
        <v>5</v>
      </c>
      <c r="L159" t="s">
        <v>31</v>
      </c>
      <c r="M159" t="s">
        <v>25</v>
      </c>
      <c r="N159" t="s">
        <v>159</v>
      </c>
      <c r="O159" t="s">
        <v>160</v>
      </c>
      <c r="Q159" t="s">
        <v>48</v>
      </c>
      <c r="R159" t="s">
        <v>41</v>
      </c>
      <c r="S159">
        <v>24</v>
      </c>
      <c r="T159" t="str">
        <f>VLOOKUP(S159, Products!$C$1:$D$60,2,FALSE)</f>
        <v>Women's Apparel</v>
      </c>
      <c r="U159">
        <v>502</v>
      </c>
      <c r="V159" t="str">
        <f>VLOOKUP(U159, Products!$A$1:$B$60, 2, FALSE)</f>
        <v>Nike Men's Dri-FIT Victory Golf Polo</v>
      </c>
      <c r="W159" s="7">
        <v>50</v>
      </c>
      <c r="X159" s="7">
        <v>43.678035218757444</v>
      </c>
      <c r="Y159">
        <v>3</v>
      </c>
      <c r="Z159" s="7">
        <v>6</v>
      </c>
      <c r="AA159" s="7">
        <v>150</v>
      </c>
      <c r="AB159" s="7">
        <f t="shared" si="10"/>
        <v>144</v>
      </c>
      <c r="AC159" t="s">
        <v>66</v>
      </c>
      <c r="AD159" t="str">
        <f t="shared" si="11"/>
        <v>Non Cash Payment</v>
      </c>
    </row>
    <row r="160" spans="1:30" x14ac:dyDescent="0.2">
      <c r="A160">
        <v>48208</v>
      </c>
      <c r="B160" s="1">
        <v>42472</v>
      </c>
      <c r="C160" s="4">
        <f>VLOOKUP(B160, Dates!$A$1:$B$1463, 2, FALSE)</f>
        <v>3</v>
      </c>
      <c r="D160">
        <v>4</v>
      </c>
      <c r="E160" s="1">
        <f t="shared" si="8"/>
        <v>42478</v>
      </c>
      <c r="F160">
        <v>0</v>
      </c>
      <c r="G160" t="s">
        <v>62</v>
      </c>
      <c r="H160" t="str">
        <f t="shared" si="9"/>
        <v>Other</v>
      </c>
      <c r="I160">
        <v>29</v>
      </c>
      <c r="J160">
        <v>9723</v>
      </c>
      <c r="K160">
        <v>5</v>
      </c>
      <c r="L160" t="s">
        <v>31</v>
      </c>
      <c r="M160" t="s">
        <v>25</v>
      </c>
      <c r="N160" t="s">
        <v>90</v>
      </c>
      <c r="O160" t="s">
        <v>91</v>
      </c>
      <c r="Q160" t="s">
        <v>40</v>
      </c>
      <c r="R160" t="s">
        <v>41</v>
      </c>
      <c r="S160">
        <v>29</v>
      </c>
      <c r="T160" t="str">
        <f>VLOOKUP(S160, Products!$C$1:$D$60,2,FALSE)</f>
        <v>Shop By Sport</v>
      </c>
      <c r="U160">
        <v>627</v>
      </c>
      <c r="V160" t="str">
        <f>VLOOKUP(U160, Products!$A$1:$B$60, 2, FALSE)</f>
        <v>Under Armour Girls' Toddler Spine Surge Runni</v>
      </c>
      <c r="W160" s="7">
        <v>39.990001679999999</v>
      </c>
      <c r="X160" s="7">
        <v>34.198098313835338</v>
      </c>
      <c r="Y160">
        <v>3</v>
      </c>
      <c r="Z160" s="7">
        <v>6.5999999049999998</v>
      </c>
      <c r="AA160" s="7">
        <v>119.97000503999999</v>
      </c>
      <c r="AB160" s="7">
        <f t="shared" si="10"/>
        <v>113.37000513499999</v>
      </c>
      <c r="AC160" t="s">
        <v>66</v>
      </c>
      <c r="AD160" t="str">
        <f t="shared" si="11"/>
        <v>Non Cash Payment</v>
      </c>
    </row>
    <row r="161" spans="1:30" x14ac:dyDescent="0.2">
      <c r="A161">
        <v>43157</v>
      </c>
      <c r="B161" s="1">
        <v>42634</v>
      </c>
      <c r="C161" s="4">
        <f>VLOOKUP(B161, Dates!$A$1:$B$1463, 2, FALSE)</f>
        <v>4</v>
      </c>
      <c r="D161">
        <v>4</v>
      </c>
      <c r="E161" s="1">
        <f t="shared" si="8"/>
        <v>42640</v>
      </c>
      <c r="F161">
        <v>0</v>
      </c>
      <c r="G161" t="s">
        <v>62</v>
      </c>
      <c r="H161" t="str">
        <f t="shared" si="9"/>
        <v>Other</v>
      </c>
      <c r="I161">
        <v>24</v>
      </c>
      <c r="J161">
        <v>1662</v>
      </c>
      <c r="K161">
        <v>5</v>
      </c>
      <c r="L161" t="s">
        <v>31</v>
      </c>
      <c r="M161" t="s">
        <v>25</v>
      </c>
      <c r="N161" t="s">
        <v>200</v>
      </c>
      <c r="O161" t="s">
        <v>201</v>
      </c>
      <c r="Q161" t="s">
        <v>202</v>
      </c>
      <c r="R161" t="s">
        <v>29</v>
      </c>
      <c r="S161">
        <v>24</v>
      </c>
      <c r="T161" t="str">
        <f>VLOOKUP(S161, Products!$C$1:$D$60,2,FALSE)</f>
        <v>Women's Apparel</v>
      </c>
      <c r="U161">
        <v>502</v>
      </c>
      <c r="V161" t="str">
        <f>VLOOKUP(U161, Products!$A$1:$B$60, 2, FALSE)</f>
        <v>Nike Men's Dri-FIT Victory Golf Polo</v>
      </c>
      <c r="W161" s="7">
        <v>50</v>
      </c>
      <c r="X161" s="7">
        <v>43.678035218757444</v>
      </c>
      <c r="Y161">
        <v>3</v>
      </c>
      <c r="Z161" s="7">
        <v>10.5</v>
      </c>
      <c r="AA161" s="7">
        <v>150</v>
      </c>
      <c r="AB161" s="7">
        <f t="shared" si="10"/>
        <v>139.5</v>
      </c>
      <c r="AC161" t="s">
        <v>66</v>
      </c>
      <c r="AD161" t="str">
        <f t="shared" si="11"/>
        <v>Non Cash Payment</v>
      </c>
    </row>
    <row r="162" spans="1:30" x14ac:dyDescent="0.2">
      <c r="A162">
        <v>48018</v>
      </c>
      <c r="B162" s="1">
        <v>42381</v>
      </c>
      <c r="C162" s="4">
        <f>VLOOKUP(B162, Dates!$A$1:$B$1463, 2, FALSE)</f>
        <v>3</v>
      </c>
      <c r="D162">
        <v>4</v>
      </c>
      <c r="E162" s="1">
        <f t="shared" si="8"/>
        <v>42387</v>
      </c>
      <c r="F162">
        <v>0</v>
      </c>
      <c r="G162" t="s">
        <v>62</v>
      </c>
      <c r="H162" t="str">
        <f t="shared" si="9"/>
        <v>Other</v>
      </c>
      <c r="I162">
        <v>24</v>
      </c>
      <c r="J162">
        <v>2709</v>
      </c>
      <c r="K162">
        <v>5</v>
      </c>
      <c r="L162" t="s">
        <v>31</v>
      </c>
      <c r="M162" t="s">
        <v>25</v>
      </c>
      <c r="N162" t="s">
        <v>192</v>
      </c>
      <c r="O162" t="s">
        <v>192</v>
      </c>
      <c r="Q162" t="s">
        <v>193</v>
      </c>
      <c r="R162" t="s">
        <v>52</v>
      </c>
      <c r="S162">
        <v>24</v>
      </c>
      <c r="T162" t="str">
        <f>VLOOKUP(S162, Products!$C$1:$D$60,2,FALSE)</f>
        <v>Women's Apparel</v>
      </c>
      <c r="U162">
        <v>502</v>
      </c>
      <c r="V162" t="str">
        <f>VLOOKUP(U162, Products!$A$1:$B$60, 2, FALSE)</f>
        <v>Nike Men's Dri-FIT Victory Golf Polo</v>
      </c>
      <c r="W162" s="7">
        <v>50</v>
      </c>
      <c r="X162" s="7">
        <v>43.678035218757444</v>
      </c>
      <c r="Y162">
        <v>3</v>
      </c>
      <c r="Z162" s="7">
        <v>24</v>
      </c>
      <c r="AA162" s="7">
        <v>150</v>
      </c>
      <c r="AB162" s="7">
        <f t="shared" si="10"/>
        <v>126</v>
      </c>
      <c r="AC162" t="s">
        <v>66</v>
      </c>
      <c r="AD162" t="str">
        <f t="shared" si="11"/>
        <v>Non Cash Payment</v>
      </c>
    </row>
    <row r="163" spans="1:30" x14ac:dyDescent="0.2">
      <c r="A163">
        <v>46870</v>
      </c>
      <c r="B163" s="1">
        <v>42689</v>
      </c>
      <c r="C163" s="4">
        <f>VLOOKUP(B163, Dates!$A$1:$B$1463, 2, FALSE)</f>
        <v>3</v>
      </c>
      <c r="D163">
        <v>4</v>
      </c>
      <c r="E163" s="1">
        <f t="shared" si="8"/>
        <v>42695</v>
      </c>
      <c r="F163">
        <v>1</v>
      </c>
      <c r="G163" t="s">
        <v>62</v>
      </c>
      <c r="H163" t="str">
        <f t="shared" si="9"/>
        <v>Other</v>
      </c>
      <c r="I163">
        <v>29</v>
      </c>
      <c r="J163">
        <v>12101</v>
      </c>
      <c r="K163">
        <v>5</v>
      </c>
      <c r="L163" t="s">
        <v>31</v>
      </c>
      <c r="M163" t="s">
        <v>25</v>
      </c>
      <c r="N163" t="s">
        <v>114</v>
      </c>
      <c r="O163" t="s">
        <v>114</v>
      </c>
      <c r="Q163" t="s">
        <v>33</v>
      </c>
      <c r="R163" t="s">
        <v>34</v>
      </c>
      <c r="S163">
        <v>29</v>
      </c>
      <c r="T163" t="str">
        <f>VLOOKUP(S163, Products!$C$1:$D$60,2,FALSE)</f>
        <v>Shop By Sport</v>
      </c>
      <c r="U163">
        <v>627</v>
      </c>
      <c r="V163" t="str">
        <f>VLOOKUP(U163, Products!$A$1:$B$60, 2, FALSE)</f>
        <v>Under Armour Girls' Toddler Spine Surge Runni</v>
      </c>
      <c r="W163" s="7">
        <v>39.990001679999999</v>
      </c>
      <c r="X163" s="7">
        <v>34.198098313835338</v>
      </c>
      <c r="Y163">
        <v>3</v>
      </c>
      <c r="Z163" s="7">
        <v>20.38999939</v>
      </c>
      <c r="AA163" s="7">
        <v>119.97000503999999</v>
      </c>
      <c r="AB163" s="7">
        <f t="shared" si="10"/>
        <v>99.58000564999999</v>
      </c>
      <c r="AC163" t="s">
        <v>66</v>
      </c>
      <c r="AD163" t="str">
        <f t="shared" si="11"/>
        <v>Non Cash Payment</v>
      </c>
    </row>
    <row r="164" spans="1:30" x14ac:dyDescent="0.2">
      <c r="A164">
        <v>45611</v>
      </c>
      <c r="B164" s="1">
        <v>42670</v>
      </c>
      <c r="C164" s="4">
        <f>VLOOKUP(B164, Dates!$A$1:$B$1463, 2, FALSE)</f>
        <v>5</v>
      </c>
      <c r="D164">
        <v>4</v>
      </c>
      <c r="E164" s="1">
        <f t="shared" si="8"/>
        <v>42676</v>
      </c>
      <c r="F164">
        <v>0</v>
      </c>
      <c r="G164" t="s">
        <v>62</v>
      </c>
      <c r="H164" t="str">
        <f t="shared" si="9"/>
        <v>Other</v>
      </c>
      <c r="I164">
        <v>24</v>
      </c>
      <c r="J164">
        <v>8078</v>
      </c>
      <c r="K164">
        <v>5</v>
      </c>
      <c r="L164" t="s">
        <v>31</v>
      </c>
      <c r="M164" t="s">
        <v>25</v>
      </c>
      <c r="N164" t="s">
        <v>38</v>
      </c>
      <c r="O164" t="s">
        <v>39</v>
      </c>
      <c r="Q164" t="s">
        <v>40</v>
      </c>
      <c r="R164" t="s">
        <v>41</v>
      </c>
      <c r="S164">
        <v>24</v>
      </c>
      <c r="T164" t="str">
        <f>VLOOKUP(S164, Products!$C$1:$D$60,2,FALSE)</f>
        <v>Women's Apparel</v>
      </c>
      <c r="U164">
        <v>502</v>
      </c>
      <c r="V164" t="str">
        <f>VLOOKUP(U164, Products!$A$1:$B$60, 2, FALSE)</f>
        <v>Nike Men's Dri-FIT Victory Golf Polo</v>
      </c>
      <c r="W164" s="7">
        <v>50</v>
      </c>
      <c r="X164" s="7">
        <v>43.678035218757444</v>
      </c>
      <c r="Y164">
        <v>3</v>
      </c>
      <c r="Z164" s="7">
        <v>25.5</v>
      </c>
      <c r="AA164" s="7">
        <v>150</v>
      </c>
      <c r="AB164" s="7">
        <f t="shared" si="10"/>
        <v>124.5</v>
      </c>
      <c r="AC164" t="s">
        <v>66</v>
      </c>
      <c r="AD164" t="str">
        <f t="shared" si="11"/>
        <v>Non Cash Payment</v>
      </c>
    </row>
    <row r="165" spans="1:30" x14ac:dyDescent="0.2">
      <c r="A165">
        <v>42885</v>
      </c>
      <c r="B165" s="1">
        <v>42631</v>
      </c>
      <c r="C165" s="4">
        <f>VLOOKUP(B165, Dates!$A$1:$B$1463, 2, FALSE)</f>
        <v>1</v>
      </c>
      <c r="D165">
        <v>4</v>
      </c>
      <c r="E165" s="1">
        <f t="shared" si="8"/>
        <v>42635</v>
      </c>
      <c r="F165">
        <v>1</v>
      </c>
      <c r="G165" t="s">
        <v>62</v>
      </c>
      <c r="H165" t="str">
        <f t="shared" si="9"/>
        <v>Other</v>
      </c>
      <c r="I165">
        <v>41</v>
      </c>
      <c r="J165">
        <v>2891</v>
      </c>
      <c r="K165">
        <v>6</v>
      </c>
      <c r="L165" t="s">
        <v>35</v>
      </c>
      <c r="M165" t="s">
        <v>25</v>
      </c>
      <c r="N165" t="s">
        <v>32</v>
      </c>
      <c r="O165" t="s">
        <v>32</v>
      </c>
      <c r="Q165" t="s">
        <v>33</v>
      </c>
      <c r="R165" t="s">
        <v>34</v>
      </c>
      <c r="S165">
        <v>41</v>
      </c>
      <c r="T165" t="str">
        <f>VLOOKUP(S165, Products!$C$1:$D$60,2,FALSE)</f>
        <v>Trade-In</v>
      </c>
      <c r="U165">
        <v>917</v>
      </c>
      <c r="V165" t="str">
        <f>VLOOKUP(U165, Products!$A$1:$B$60, 2, FALSE)</f>
        <v>Glove It Women's Mod Oval 3-Zip Carry All Gol</v>
      </c>
      <c r="W165" s="7">
        <v>21.989999770000001</v>
      </c>
      <c r="X165" s="7">
        <v>20.391999720066668</v>
      </c>
      <c r="Y165">
        <v>3</v>
      </c>
      <c r="Z165" s="7">
        <v>4.6199998860000004</v>
      </c>
      <c r="AA165" s="7">
        <v>65.969999310000006</v>
      </c>
      <c r="AB165" s="7">
        <f t="shared" si="10"/>
        <v>61.349999424000004</v>
      </c>
      <c r="AC165" t="s">
        <v>66</v>
      </c>
      <c r="AD165" t="str">
        <f t="shared" si="11"/>
        <v>Non Cash Payment</v>
      </c>
    </row>
    <row r="166" spans="1:30" x14ac:dyDescent="0.2">
      <c r="A166">
        <v>51248</v>
      </c>
      <c r="B166" s="1">
        <v>42753</v>
      </c>
      <c r="C166" s="4">
        <f>VLOOKUP(B166, Dates!$A$1:$B$1463, 2, FALSE)</f>
        <v>4</v>
      </c>
      <c r="D166">
        <v>4</v>
      </c>
      <c r="E166" s="1">
        <f t="shared" si="8"/>
        <v>42759</v>
      </c>
      <c r="F166">
        <v>0</v>
      </c>
      <c r="G166" t="s">
        <v>62</v>
      </c>
      <c r="H166" t="str">
        <f t="shared" si="9"/>
        <v>Other</v>
      </c>
      <c r="I166">
        <v>9</v>
      </c>
      <c r="J166">
        <v>2540</v>
      </c>
      <c r="K166">
        <v>3</v>
      </c>
      <c r="L166" t="s">
        <v>24</v>
      </c>
      <c r="M166" t="s">
        <v>25</v>
      </c>
      <c r="N166" t="s">
        <v>38</v>
      </c>
      <c r="O166" t="s">
        <v>39</v>
      </c>
      <c r="Q166" t="s">
        <v>40</v>
      </c>
      <c r="R166" t="s">
        <v>41</v>
      </c>
      <c r="S166">
        <v>9</v>
      </c>
      <c r="T166" t="str">
        <f>VLOOKUP(S166, Products!$C$1:$D$60,2,FALSE)</f>
        <v>Cardio Equipment</v>
      </c>
      <c r="U166">
        <v>191</v>
      </c>
      <c r="V166" t="str">
        <f>VLOOKUP(U166, Products!$A$1:$B$60, 2, FALSE)</f>
        <v>Nike Men's Free 5.0+ Running Shoe</v>
      </c>
      <c r="W166" s="7">
        <v>99.989997860000003</v>
      </c>
      <c r="X166" s="7">
        <v>95.114003926871064</v>
      </c>
      <c r="Y166">
        <v>3</v>
      </c>
      <c r="Z166" s="7">
        <v>45</v>
      </c>
      <c r="AA166" s="7">
        <v>299.96999357999999</v>
      </c>
      <c r="AB166" s="7">
        <f t="shared" si="10"/>
        <v>254.96999357999999</v>
      </c>
      <c r="AC166" t="s">
        <v>66</v>
      </c>
      <c r="AD166" t="str">
        <f t="shared" si="11"/>
        <v>Non Cash Payment</v>
      </c>
    </row>
    <row r="167" spans="1:30" x14ac:dyDescent="0.2">
      <c r="A167">
        <v>48163</v>
      </c>
      <c r="B167" s="1">
        <v>42472</v>
      </c>
      <c r="C167" s="4">
        <f>VLOOKUP(B167, Dates!$A$1:$B$1463, 2, FALSE)</f>
        <v>3</v>
      </c>
      <c r="D167">
        <v>4</v>
      </c>
      <c r="E167" s="1">
        <f t="shared" si="8"/>
        <v>42478</v>
      </c>
      <c r="F167">
        <v>0</v>
      </c>
      <c r="G167" t="s">
        <v>62</v>
      </c>
      <c r="H167" t="str">
        <f t="shared" si="9"/>
        <v>Other</v>
      </c>
      <c r="I167">
        <v>17</v>
      </c>
      <c r="J167">
        <v>4329</v>
      </c>
      <c r="K167">
        <v>4</v>
      </c>
      <c r="L167" t="s">
        <v>46</v>
      </c>
      <c r="M167" t="s">
        <v>25</v>
      </c>
      <c r="N167" t="s">
        <v>36</v>
      </c>
      <c r="O167" t="s">
        <v>36</v>
      </c>
      <c r="Q167" t="s">
        <v>37</v>
      </c>
      <c r="R167" t="s">
        <v>29</v>
      </c>
      <c r="S167">
        <v>17</v>
      </c>
      <c r="T167" t="str">
        <f>VLOOKUP(S167, Products!$C$1:$D$60,2,FALSE)</f>
        <v>Cleats</v>
      </c>
      <c r="U167">
        <v>365</v>
      </c>
      <c r="V167" t="str">
        <f>VLOOKUP(U167, Products!$A$1:$B$60, 2, FALSE)</f>
        <v>Perfect Fitness Perfect Rip Deck</v>
      </c>
      <c r="W167" s="7">
        <v>59.990001679999999</v>
      </c>
      <c r="X167" s="7">
        <v>54.488929209402009</v>
      </c>
      <c r="Y167">
        <v>3</v>
      </c>
      <c r="Z167" s="7">
        <v>7.1999998090000004</v>
      </c>
      <c r="AA167" s="7">
        <v>179.97000503999999</v>
      </c>
      <c r="AB167" s="7">
        <f t="shared" si="10"/>
        <v>172.770005231</v>
      </c>
      <c r="AC167" t="s">
        <v>66</v>
      </c>
      <c r="AD167" t="str">
        <f t="shared" si="11"/>
        <v>Non Cash Payment</v>
      </c>
    </row>
    <row r="168" spans="1:30" x14ac:dyDescent="0.2">
      <c r="A168">
        <v>41569</v>
      </c>
      <c r="B168" s="1">
        <v>42611</v>
      </c>
      <c r="C168" s="4">
        <f>VLOOKUP(B168, Dates!$A$1:$B$1463, 2, FALSE)</f>
        <v>2</v>
      </c>
      <c r="D168">
        <v>4</v>
      </c>
      <c r="E168" s="1">
        <f t="shared" si="8"/>
        <v>42615</v>
      </c>
      <c r="F168">
        <v>0</v>
      </c>
      <c r="G168" t="s">
        <v>62</v>
      </c>
      <c r="H168" t="str">
        <f t="shared" si="9"/>
        <v>Other</v>
      </c>
      <c r="I168">
        <v>17</v>
      </c>
      <c r="J168">
        <v>8841</v>
      </c>
      <c r="K168">
        <v>4</v>
      </c>
      <c r="L168" t="s">
        <v>46</v>
      </c>
      <c r="M168" t="s">
        <v>25</v>
      </c>
      <c r="N168" t="s">
        <v>156</v>
      </c>
      <c r="O168" t="s">
        <v>156</v>
      </c>
      <c r="Q168" t="s">
        <v>61</v>
      </c>
      <c r="R168" t="s">
        <v>41</v>
      </c>
      <c r="S168">
        <v>17</v>
      </c>
      <c r="T168" t="str">
        <f>VLOOKUP(S168, Products!$C$1:$D$60,2,FALSE)</f>
        <v>Cleats</v>
      </c>
      <c r="U168">
        <v>365</v>
      </c>
      <c r="V168" t="str">
        <f>VLOOKUP(U168, Products!$A$1:$B$60, 2, FALSE)</f>
        <v>Perfect Fitness Perfect Rip Deck</v>
      </c>
      <c r="W168" s="7">
        <v>59.990001679999999</v>
      </c>
      <c r="X168" s="7">
        <v>54.488929209402009</v>
      </c>
      <c r="Y168">
        <v>3</v>
      </c>
      <c r="Z168" s="7">
        <v>9</v>
      </c>
      <c r="AA168" s="7">
        <v>179.97000503999999</v>
      </c>
      <c r="AB168" s="7">
        <f t="shared" si="10"/>
        <v>170.97000503999999</v>
      </c>
      <c r="AC168" t="s">
        <v>66</v>
      </c>
      <c r="AD168" t="str">
        <f t="shared" si="11"/>
        <v>Non Cash Payment</v>
      </c>
    </row>
    <row r="169" spans="1:30" x14ac:dyDescent="0.2">
      <c r="A169">
        <v>51255</v>
      </c>
      <c r="B169" s="1">
        <v>42753</v>
      </c>
      <c r="C169" s="4">
        <f>VLOOKUP(B169, Dates!$A$1:$B$1463, 2, FALSE)</f>
        <v>4</v>
      </c>
      <c r="D169">
        <v>4</v>
      </c>
      <c r="E169" s="1">
        <f t="shared" si="8"/>
        <v>42759</v>
      </c>
      <c r="F169">
        <v>1</v>
      </c>
      <c r="G169" t="s">
        <v>62</v>
      </c>
      <c r="H169" t="str">
        <f t="shared" si="9"/>
        <v>Other</v>
      </c>
      <c r="I169">
        <v>7</v>
      </c>
      <c r="J169">
        <v>6248</v>
      </c>
      <c r="K169">
        <v>2</v>
      </c>
      <c r="L169" t="s">
        <v>136</v>
      </c>
      <c r="M169" t="s">
        <v>25</v>
      </c>
      <c r="N169" t="s">
        <v>55</v>
      </c>
      <c r="O169" t="s">
        <v>56</v>
      </c>
      <c r="Q169" t="s">
        <v>57</v>
      </c>
      <c r="R169" t="s">
        <v>29</v>
      </c>
      <c r="S169">
        <v>7</v>
      </c>
      <c r="T169" t="str">
        <f>VLOOKUP(S169, Products!$C$1:$D$60,2,FALSE)</f>
        <v>Hockey</v>
      </c>
      <c r="U169">
        <v>135</v>
      </c>
      <c r="V169" t="str">
        <f>VLOOKUP(U169, Products!$A$1:$B$60, 2, FALSE)</f>
        <v>Nike Dri-FIT Crew Sock 6 Pack</v>
      </c>
      <c r="W169" s="7">
        <v>22</v>
      </c>
      <c r="X169" s="7">
        <v>19.656208341820829</v>
      </c>
      <c r="Y169">
        <v>4</v>
      </c>
      <c r="Z169" s="7">
        <v>6.1599998469999999</v>
      </c>
      <c r="AA169" s="7">
        <v>88</v>
      </c>
      <c r="AB169" s="7">
        <f t="shared" si="10"/>
        <v>81.840000153000005</v>
      </c>
      <c r="AC169" t="s">
        <v>30</v>
      </c>
      <c r="AD169" t="str">
        <f t="shared" si="11"/>
        <v>Cash Not Over 200</v>
      </c>
    </row>
    <row r="170" spans="1:30" x14ac:dyDescent="0.2">
      <c r="A170">
        <v>50813</v>
      </c>
      <c r="B170" s="1">
        <v>43040</v>
      </c>
      <c r="C170" s="4">
        <f>VLOOKUP(B170, Dates!$A$1:$B$1463, 2, FALSE)</f>
        <v>4</v>
      </c>
      <c r="D170">
        <v>2</v>
      </c>
      <c r="E170" s="1">
        <f t="shared" si="8"/>
        <v>43042</v>
      </c>
      <c r="F170">
        <v>1</v>
      </c>
      <c r="G170" t="s">
        <v>23</v>
      </c>
      <c r="H170" t="str">
        <f t="shared" si="9"/>
        <v>Other</v>
      </c>
      <c r="I170">
        <v>7</v>
      </c>
      <c r="J170">
        <v>7832</v>
      </c>
      <c r="K170">
        <v>2</v>
      </c>
      <c r="L170" t="s">
        <v>136</v>
      </c>
      <c r="M170" t="s">
        <v>25</v>
      </c>
      <c r="N170" t="s">
        <v>129</v>
      </c>
      <c r="O170" t="s">
        <v>130</v>
      </c>
      <c r="Q170" t="s">
        <v>131</v>
      </c>
      <c r="R170" t="s">
        <v>29</v>
      </c>
      <c r="S170">
        <v>7</v>
      </c>
      <c r="T170" t="str">
        <f>VLOOKUP(S170, Products!$C$1:$D$60,2,FALSE)</f>
        <v>Hockey</v>
      </c>
      <c r="U170">
        <v>135</v>
      </c>
      <c r="V170" t="str">
        <f>VLOOKUP(U170, Products!$A$1:$B$60, 2, FALSE)</f>
        <v>Nike Dri-FIT Crew Sock 6 Pack</v>
      </c>
      <c r="W170" s="7">
        <v>22</v>
      </c>
      <c r="X170" s="7">
        <v>19.656208341820829</v>
      </c>
      <c r="Y170">
        <v>1</v>
      </c>
      <c r="Z170" s="7">
        <v>2.8599998950000001</v>
      </c>
      <c r="AA170" s="7">
        <v>22</v>
      </c>
      <c r="AB170" s="7">
        <f t="shared" si="10"/>
        <v>19.140000104999999</v>
      </c>
      <c r="AC170" t="s">
        <v>45</v>
      </c>
      <c r="AD170" t="str">
        <f t="shared" si="11"/>
        <v>Non Cash Payment</v>
      </c>
    </row>
    <row r="171" spans="1:30" x14ac:dyDescent="0.2">
      <c r="A171">
        <v>50607</v>
      </c>
      <c r="B171" s="1">
        <v>42948</v>
      </c>
      <c r="C171" s="4">
        <f>VLOOKUP(B171, Dates!$A$1:$B$1463, 2, FALSE)</f>
        <v>3</v>
      </c>
      <c r="D171">
        <v>4</v>
      </c>
      <c r="E171" s="1">
        <f t="shared" si="8"/>
        <v>42954</v>
      </c>
      <c r="F171">
        <v>0</v>
      </c>
      <c r="G171" t="s">
        <v>62</v>
      </c>
      <c r="H171" t="str">
        <f t="shared" si="9"/>
        <v>Other</v>
      </c>
      <c r="I171">
        <v>7</v>
      </c>
      <c r="J171">
        <v>1944</v>
      </c>
      <c r="K171">
        <v>2</v>
      </c>
      <c r="L171" t="s">
        <v>136</v>
      </c>
      <c r="M171" t="s">
        <v>25</v>
      </c>
      <c r="N171" t="s">
        <v>203</v>
      </c>
      <c r="O171" t="s">
        <v>204</v>
      </c>
      <c r="Q171" t="s">
        <v>109</v>
      </c>
      <c r="R171" t="s">
        <v>29</v>
      </c>
      <c r="S171">
        <v>7</v>
      </c>
      <c r="T171" t="str">
        <f>VLOOKUP(S171, Products!$C$1:$D$60,2,FALSE)</f>
        <v>Hockey</v>
      </c>
      <c r="U171">
        <v>135</v>
      </c>
      <c r="V171" t="str">
        <f>VLOOKUP(U171, Products!$A$1:$B$60, 2, FALSE)</f>
        <v>Nike Dri-FIT Crew Sock 6 Pack</v>
      </c>
      <c r="W171" s="7">
        <v>22</v>
      </c>
      <c r="X171" s="7">
        <v>19.656208341820829</v>
      </c>
      <c r="Y171">
        <v>5</v>
      </c>
      <c r="Z171" s="7">
        <v>7.6999998090000004</v>
      </c>
      <c r="AA171" s="7">
        <v>110</v>
      </c>
      <c r="AB171" s="7">
        <f t="shared" si="10"/>
        <v>102.300000191</v>
      </c>
      <c r="AC171" t="s">
        <v>30</v>
      </c>
      <c r="AD171" t="str">
        <f t="shared" si="11"/>
        <v>Cash Not Over 200</v>
      </c>
    </row>
    <row r="172" spans="1:30" x14ac:dyDescent="0.2">
      <c r="A172">
        <v>49413</v>
      </c>
      <c r="B172" s="1">
        <v>42726</v>
      </c>
      <c r="C172" s="4">
        <f>VLOOKUP(B172, Dates!$A$1:$B$1463, 2, FALSE)</f>
        <v>5</v>
      </c>
      <c r="D172">
        <v>1</v>
      </c>
      <c r="E172" s="1">
        <f t="shared" si="8"/>
        <v>42727</v>
      </c>
      <c r="F172">
        <v>1</v>
      </c>
      <c r="G172" t="s">
        <v>187</v>
      </c>
      <c r="H172" t="str">
        <f t="shared" si="9"/>
        <v>Other</v>
      </c>
      <c r="I172">
        <v>7</v>
      </c>
      <c r="J172">
        <v>1788</v>
      </c>
      <c r="K172">
        <v>2</v>
      </c>
      <c r="L172" t="s">
        <v>136</v>
      </c>
      <c r="M172" t="s">
        <v>25</v>
      </c>
      <c r="N172" t="s">
        <v>26</v>
      </c>
      <c r="O172" t="s">
        <v>27</v>
      </c>
      <c r="Q172" t="s">
        <v>28</v>
      </c>
      <c r="R172" t="s">
        <v>29</v>
      </c>
      <c r="S172">
        <v>7</v>
      </c>
      <c r="T172" t="str">
        <f>VLOOKUP(S172, Products!$C$1:$D$60,2,FALSE)</f>
        <v>Hockey</v>
      </c>
      <c r="U172">
        <v>135</v>
      </c>
      <c r="V172" t="str">
        <f>VLOOKUP(U172, Products!$A$1:$B$60, 2, FALSE)</f>
        <v>Nike Dri-FIT Crew Sock 6 Pack</v>
      </c>
      <c r="W172" s="7">
        <v>22</v>
      </c>
      <c r="X172" s="7">
        <v>19.656208341820829</v>
      </c>
      <c r="Y172">
        <v>4</v>
      </c>
      <c r="Z172" s="7">
        <v>8.8000001910000005</v>
      </c>
      <c r="AA172" s="7">
        <v>88</v>
      </c>
      <c r="AB172" s="7">
        <f t="shared" si="10"/>
        <v>79.199999809000005</v>
      </c>
      <c r="AC172" t="s">
        <v>45</v>
      </c>
      <c r="AD172" t="str">
        <f t="shared" si="11"/>
        <v>Non Cash Payment</v>
      </c>
    </row>
    <row r="173" spans="1:30" x14ac:dyDescent="0.2">
      <c r="A173">
        <v>49302</v>
      </c>
      <c r="B173" s="1">
        <v>42724</v>
      </c>
      <c r="C173" s="4">
        <f>VLOOKUP(B173, Dates!$A$1:$B$1463, 2, FALSE)</f>
        <v>3</v>
      </c>
      <c r="D173">
        <v>4</v>
      </c>
      <c r="E173" s="1">
        <f t="shared" si="8"/>
        <v>42730</v>
      </c>
      <c r="F173">
        <v>0</v>
      </c>
      <c r="G173" t="s">
        <v>62</v>
      </c>
      <c r="H173" t="str">
        <f t="shared" si="9"/>
        <v>Other</v>
      </c>
      <c r="I173">
        <v>7</v>
      </c>
      <c r="J173">
        <v>8480</v>
      </c>
      <c r="K173">
        <v>2</v>
      </c>
      <c r="L173" t="s">
        <v>136</v>
      </c>
      <c r="M173" t="s">
        <v>25</v>
      </c>
      <c r="N173" t="s">
        <v>79</v>
      </c>
      <c r="O173" t="s">
        <v>79</v>
      </c>
      <c r="Q173" t="s">
        <v>61</v>
      </c>
      <c r="R173" t="s">
        <v>41</v>
      </c>
      <c r="S173">
        <v>7</v>
      </c>
      <c r="T173" t="str">
        <f>VLOOKUP(S173, Products!$C$1:$D$60,2,FALSE)</f>
        <v>Hockey</v>
      </c>
      <c r="U173">
        <v>135</v>
      </c>
      <c r="V173" t="str">
        <f>VLOOKUP(U173, Products!$A$1:$B$60, 2, FALSE)</f>
        <v>Nike Dri-FIT Crew Sock 6 Pack</v>
      </c>
      <c r="W173" s="7">
        <v>22</v>
      </c>
      <c r="X173" s="7">
        <v>19.656208341820829</v>
      </c>
      <c r="Y173">
        <v>5</v>
      </c>
      <c r="Z173" s="7">
        <v>9.8999996190000008</v>
      </c>
      <c r="AA173" s="7">
        <v>110</v>
      </c>
      <c r="AB173" s="7">
        <f t="shared" si="10"/>
        <v>100.100000381</v>
      </c>
      <c r="AC173" t="s">
        <v>45</v>
      </c>
      <c r="AD173" t="str">
        <f t="shared" si="11"/>
        <v>Non Cash Payment</v>
      </c>
    </row>
    <row r="174" spans="1:30" x14ac:dyDescent="0.2">
      <c r="A174">
        <v>49113</v>
      </c>
      <c r="B174" s="1">
        <v>42721</v>
      </c>
      <c r="C174" s="4">
        <f>VLOOKUP(B174, Dates!$A$1:$B$1463, 2, FALSE)</f>
        <v>7</v>
      </c>
      <c r="D174">
        <v>2</v>
      </c>
      <c r="E174" s="1">
        <f t="shared" si="8"/>
        <v>42724</v>
      </c>
      <c r="F174">
        <v>1</v>
      </c>
      <c r="G174" t="s">
        <v>23</v>
      </c>
      <c r="H174" t="str">
        <f t="shared" si="9"/>
        <v>Other</v>
      </c>
      <c r="I174">
        <v>7</v>
      </c>
      <c r="J174">
        <v>7465</v>
      </c>
      <c r="K174">
        <v>2</v>
      </c>
      <c r="L174" t="s">
        <v>136</v>
      </c>
      <c r="M174" t="s">
        <v>25</v>
      </c>
      <c r="N174" t="s">
        <v>118</v>
      </c>
      <c r="O174" t="s">
        <v>118</v>
      </c>
      <c r="Q174" t="s">
        <v>44</v>
      </c>
      <c r="R174" t="s">
        <v>34</v>
      </c>
      <c r="S174">
        <v>7</v>
      </c>
      <c r="T174" t="str">
        <f>VLOOKUP(S174, Products!$C$1:$D$60,2,FALSE)</f>
        <v>Hockey</v>
      </c>
      <c r="U174">
        <v>135</v>
      </c>
      <c r="V174" t="str">
        <f>VLOOKUP(U174, Products!$A$1:$B$60, 2, FALSE)</f>
        <v>Nike Dri-FIT Crew Sock 6 Pack</v>
      </c>
      <c r="W174" s="7">
        <v>22</v>
      </c>
      <c r="X174" s="7">
        <v>19.656208341820829</v>
      </c>
      <c r="Y174">
        <v>2</v>
      </c>
      <c r="Z174" s="7">
        <v>6.5999999049999998</v>
      </c>
      <c r="AA174" s="7">
        <v>44</v>
      </c>
      <c r="AB174" s="7">
        <f t="shared" si="10"/>
        <v>37.400000095000003</v>
      </c>
      <c r="AC174" t="s">
        <v>30</v>
      </c>
      <c r="AD174" t="str">
        <f t="shared" si="11"/>
        <v>Cash Not Over 200</v>
      </c>
    </row>
    <row r="175" spans="1:30" x14ac:dyDescent="0.2">
      <c r="A175">
        <v>49109</v>
      </c>
      <c r="B175" s="1">
        <v>42721</v>
      </c>
      <c r="C175" s="4">
        <f>VLOOKUP(B175, Dates!$A$1:$B$1463, 2, FALSE)</f>
        <v>7</v>
      </c>
      <c r="D175">
        <v>4</v>
      </c>
      <c r="E175" s="1">
        <f t="shared" si="8"/>
        <v>42726</v>
      </c>
      <c r="F175">
        <v>1</v>
      </c>
      <c r="G175" t="s">
        <v>62</v>
      </c>
      <c r="H175" t="str">
        <f t="shared" si="9"/>
        <v>Other</v>
      </c>
      <c r="I175">
        <v>7</v>
      </c>
      <c r="J175">
        <v>10173</v>
      </c>
      <c r="K175">
        <v>2</v>
      </c>
      <c r="L175" t="s">
        <v>136</v>
      </c>
      <c r="M175" t="s">
        <v>25</v>
      </c>
      <c r="N175" t="s">
        <v>171</v>
      </c>
      <c r="O175" t="s">
        <v>171</v>
      </c>
      <c r="Q175" t="s">
        <v>172</v>
      </c>
      <c r="R175" t="s">
        <v>52</v>
      </c>
      <c r="S175">
        <v>7</v>
      </c>
      <c r="T175" t="str">
        <f>VLOOKUP(S175, Products!$C$1:$D$60,2,FALSE)</f>
        <v>Hockey</v>
      </c>
      <c r="U175">
        <v>135</v>
      </c>
      <c r="V175" t="str">
        <f>VLOOKUP(U175, Products!$A$1:$B$60, 2, FALSE)</f>
        <v>Nike Dri-FIT Crew Sock 6 Pack</v>
      </c>
      <c r="W175" s="7">
        <v>22</v>
      </c>
      <c r="X175" s="7">
        <v>19.656208341820829</v>
      </c>
      <c r="Y175">
        <v>4</v>
      </c>
      <c r="Z175" s="7">
        <v>10.56000042</v>
      </c>
      <c r="AA175" s="7">
        <v>88</v>
      </c>
      <c r="AB175" s="7">
        <f t="shared" si="10"/>
        <v>77.439999580000006</v>
      </c>
      <c r="AC175" t="s">
        <v>66</v>
      </c>
      <c r="AD175" t="str">
        <f t="shared" si="11"/>
        <v>Non Cash Payment</v>
      </c>
    </row>
    <row r="176" spans="1:30" x14ac:dyDescent="0.2">
      <c r="A176">
        <v>48029</v>
      </c>
      <c r="B176" s="1">
        <v>42412</v>
      </c>
      <c r="C176" s="4">
        <f>VLOOKUP(B176, Dates!$A$1:$B$1463, 2, FALSE)</f>
        <v>6</v>
      </c>
      <c r="D176">
        <v>2</v>
      </c>
      <c r="E176" s="1">
        <f t="shared" si="8"/>
        <v>42416</v>
      </c>
      <c r="F176">
        <v>1</v>
      </c>
      <c r="G176" t="s">
        <v>23</v>
      </c>
      <c r="H176" t="str">
        <f t="shared" si="9"/>
        <v>Other</v>
      </c>
      <c r="I176">
        <v>7</v>
      </c>
      <c r="J176">
        <v>3754</v>
      </c>
      <c r="K176">
        <v>2</v>
      </c>
      <c r="L176" t="s">
        <v>136</v>
      </c>
      <c r="M176" t="s">
        <v>25</v>
      </c>
      <c r="N176" t="s">
        <v>138</v>
      </c>
      <c r="O176" t="s">
        <v>138</v>
      </c>
      <c r="Q176" t="s">
        <v>100</v>
      </c>
      <c r="R176" t="s">
        <v>52</v>
      </c>
      <c r="S176">
        <v>7</v>
      </c>
      <c r="T176" t="str">
        <f>VLOOKUP(S176, Products!$C$1:$D$60,2,FALSE)</f>
        <v>Hockey</v>
      </c>
      <c r="U176">
        <v>135</v>
      </c>
      <c r="V176" t="str">
        <f>VLOOKUP(U176, Products!$A$1:$B$60, 2, FALSE)</f>
        <v>Nike Dri-FIT Crew Sock 6 Pack</v>
      </c>
      <c r="W176" s="7">
        <v>22</v>
      </c>
      <c r="X176" s="7">
        <v>19.656208341820829</v>
      </c>
      <c r="Y176">
        <v>5</v>
      </c>
      <c r="Z176" s="7">
        <v>13.19999981</v>
      </c>
      <c r="AA176" s="7">
        <v>110</v>
      </c>
      <c r="AB176" s="7">
        <f t="shared" si="10"/>
        <v>96.800000190000006</v>
      </c>
      <c r="AC176" t="s">
        <v>30</v>
      </c>
      <c r="AD176" t="str">
        <f t="shared" si="11"/>
        <v>Cash Not Over 200</v>
      </c>
    </row>
    <row r="177" spans="1:30" x14ac:dyDescent="0.2">
      <c r="A177">
        <v>47917</v>
      </c>
      <c r="B177" s="1">
        <v>42704</v>
      </c>
      <c r="C177" s="4">
        <f>VLOOKUP(B177, Dates!$A$1:$B$1463, 2, FALSE)</f>
        <v>4</v>
      </c>
      <c r="D177">
        <v>4</v>
      </c>
      <c r="E177" s="1">
        <f t="shared" si="8"/>
        <v>42710</v>
      </c>
      <c r="F177">
        <v>0</v>
      </c>
      <c r="G177" t="s">
        <v>62</v>
      </c>
      <c r="H177" t="str">
        <f t="shared" si="9"/>
        <v>Other</v>
      </c>
      <c r="I177">
        <v>7</v>
      </c>
      <c r="J177">
        <v>7810</v>
      </c>
      <c r="K177">
        <v>2</v>
      </c>
      <c r="L177" t="s">
        <v>136</v>
      </c>
      <c r="M177" t="s">
        <v>25</v>
      </c>
      <c r="N177" t="s">
        <v>32</v>
      </c>
      <c r="O177" t="s">
        <v>32</v>
      </c>
      <c r="Q177" t="s">
        <v>33</v>
      </c>
      <c r="R177" t="s">
        <v>34</v>
      </c>
      <c r="S177">
        <v>7</v>
      </c>
      <c r="T177" t="str">
        <f>VLOOKUP(S177, Products!$C$1:$D$60,2,FALSE)</f>
        <v>Hockey</v>
      </c>
      <c r="U177">
        <v>135</v>
      </c>
      <c r="V177" t="str">
        <f>VLOOKUP(U177, Products!$A$1:$B$60, 2, FALSE)</f>
        <v>Nike Dri-FIT Crew Sock 6 Pack</v>
      </c>
      <c r="W177" s="7">
        <v>22</v>
      </c>
      <c r="X177" s="7">
        <v>19.656208341820829</v>
      </c>
      <c r="Y177">
        <v>3</v>
      </c>
      <c r="Z177" s="7">
        <v>13.19999981</v>
      </c>
      <c r="AA177" s="7">
        <v>66</v>
      </c>
      <c r="AB177" s="7">
        <f t="shared" si="10"/>
        <v>52.800000189999999</v>
      </c>
      <c r="AC177" t="s">
        <v>66</v>
      </c>
      <c r="AD177" t="str">
        <f t="shared" si="11"/>
        <v>Non Cash Payment</v>
      </c>
    </row>
    <row r="178" spans="1:30" x14ac:dyDescent="0.2">
      <c r="A178">
        <v>47330</v>
      </c>
      <c r="B178" s="1">
        <v>42695</v>
      </c>
      <c r="C178" s="4">
        <f>VLOOKUP(B178, Dates!$A$1:$B$1463, 2, FALSE)</f>
        <v>2</v>
      </c>
      <c r="D178">
        <v>4</v>
      </c>
      <c r="E178" s="1">
        <f t="shared" si="8"/>
        <v>42699</v>
      </c>
      <c r="F178">
        <v>1</v>
      </c>
      <c r="G178" t="s">
        <v>62</v>
      </c>
      <c r="H178" t="str">
        <f t="shared" si="9"/>
        <v>Other</v>
      </c>
      <c r="I178">
        <v>7</v>
      </c>
      <c r="J178">
        <v>6370</v>
      </c>
      <c r="K178">
        <v>2</v>
      </c>
      <c r="L178" t="s">
        <v>136</v>
      </c>
      <c r="M178" t="s">
        <v>25</v>
      </c>
      <c r="N178" t="s">
        <v>32</v>
      </c>
      <c r="O178" t="s">
        <v>32</v>
      </c>
      <c r="Q178" t="s">
        <v>33</v>
      </c>
      <c r="R178" t="s">
        <v>34</v>
      </c>
      <c r="S178">
        <v>7</v>
      </c>
      <c r="T178" t="str">
        <f>VLOOKUP(S178, Products!$C$1:$D$60,2,FALSE)</f>
        <v>Hockey</v>
      </c>
      <c r="U178">
        <v>135</v>
      </c>
      <c r="V178" t="str">
        <f>VLOOKUP(U178, Products!$A$1:$B$60, 2, FALSE)</f>
        <v>Nike Dri-FIT Crew Sock 6 Pack</v>
      </c>
      <c r="W178" s="7">
        <v>22</v>
      </c>
      <c r="X178" s="7">
        <v>19.656208341820829</v>
      </c>
      <c r="Y178">
        <v>5</v>
      </c>
      <c r="Z178" s="7">
        <v>14.30000019</v>
      </c>
      <c r="AA178" s="7">
        <v>110</v>
      </c>
      <c r="AB178" s="7">
        <f t="shared" si="10"/>
        <v>95.699999809999994</v>
      </c>
      <c r="AC178" t="s">
        <v>30</v>
      </c>
      <c r="AD178" t="str">
        <f t="shared" si="11"/>
        <v>Cash Not Over 200</v>
      </c>
    </row>
    <row r="179" spans="1:30" x14ac:dyDescent="0.2">
      <c r="A179">
        <v>46984</v>
      </c>
      <c r="B179" s="1">
        <v>42690</v>
      </c>
      <c r="C179" s="4">
        <f>VLOOKUP(B179, Dates!$A$1:$B$1463, 2, FALSE)</f>
        <v>4</v>
      </c>
      <c r="D179">
        <v>4</v>
      </c>
      <c r="E179" s="1">
        <f t="shared" si="8"/>
        <v>42696</v>
      </c>
      <c r="F179">
        <v>1</v>
      </c>
      <c r="G179" t="s">
        <v>62</v>
      </c>
      <c r="H179" t="str">
        <f t="shared" si="9"/>
        <v>Other</v>
      </c>
      <c r="I179">
        <v>7</v>
      </c>
      <c r="J179">
        <v>6374</v>
      </c>
      <c r="K179">
        <v>2</v>
      </c>
      <c r="L179" t="s">
        <v>136</v>
      </c>
      <c r="M179" t="s">
        <v>25</v>
      </c>
      <c r="N179" t="s">
        <v>205</v>
      </c>
      <c r="O179" t="s">
        <v>206</v>
      </c>
      <c r="Q179" t="s">
        <v>33</v>
      </c>
      <c r="R179" t="s">
        <v>34</v>
      </c>
      <c r="S179">
        <v>7</v>
      </c>
      <c r="T179" t="str">
        <f>VLOOKUP(S179, Products!$C$1:$D$60,2,FALSE)</f>
        <v>Hockey</v>
      </c>
      <c r="U179">
        <v>135</v>
      </c>
      <c r="V179" t="str">
        <f>VLOOKUP(U179, Products!$A$1:$B$60, 2, FALSE)</f>
        <v>Nike Dri-FIT Crew Sock 6 Pack</v>
      </c>
      <c r="W179" s="7">
        <v>22</v>
      </c>
      <c r="X179" s="7">
        <v>19.656208341820829</v>
      </c>
      <c r="Y179">
        <v>1</v>
      </c>
      <c r="Z179" s="7">
        <v>3.7400000100000002</v>
      </c>
      <c r="AA179" s="7">
        <v>22</v>
      </c>
      <c r="AB179" s="7">
        <f t="shared" si="10"/>
        <v>18.259999990000001</v>
      </c>
      <c r="AC179" t="s">
        <v>45</v>
      </c>
      <c r="AD179" t="str">
        <f t="shared" si="11"/>
        <v>Non Cash Payment</v>
      </c>
    </row>
    <row r="180" spans="1:30" x14ac:dyDescent="0.2">
      <c r="A180">
        <v>46687</v>
      </c>
      <c r="B180" s="1">
        <v>42715</v>
      </c>
      <c r="C180" s="4">
        <f>VLOOKUP(B180, Dates!$A$1:$B$1463, 2, FALSE)</f>
        <v>1</v>
      </c>
      <c r="D180">
        <v>2</v>
      </c>
      <c r="E180" s="1">
        <f t="shared" si="8"/>
        <v>42717</v>
      </c>
      <c r="F180">
        <v>1</v>
      </c>
      <c r="G180" t="s">
        <v>23</v>
      </c>
      <c r="H180" t="str">
        <f t="shared" si="9"/>
        <v>Other</v>
      </c>
      <c r="I180">
        <v>7</v>
      </c>
      <c r="J180">
        <v>12355</v>
      </c>
      <c r="K180">
        <v>2</v>
      </c>
      <c r="L180" t="s">
        <v>136</v>
      </c>
      <c r="M180" t="s">
        <v>25</v>
      </c>
      <c r="N180" t="s">
        <v>207</v>
      </c>
      <c r="O180" t="s">
        <v>208</v>
      </c>
      <c r="Q180" t="s">
        <v>33</v>
      </c>
      <c r="R180" t="s">
        <v>34</v>
      </c>
      <c r="S180">
        <v>7</v>
      </c>
      <c r="T180" t="str">
        <f>VLOOKUP(S180, Products!$C$1:$D$60,2,FALSE)</f>
        <v>Hockey</v>
      </c>
      <c r="U180">
        <v>135</v>
      </c>
      <c r="V180" t="str">
        <f>VLOOKUP(U180, Products!$A$1:$B$60, 2, FALSE)</f>
        <v>Nike Dri-FIT Crew Sock 6 Pack</v>
      </c>
      <c r="W180" s="7">
        <v>22</v>
      </c>
      <c r="X180" s="7">
        <v>19.656208341820829</v>
      </c>
      <c r="Y180">
        <v>4</v>
      </c>
      <c r="Z180" s="7">
        <v>11.43999958</v>
      </c>
      <c r="AA180" s="7">
        <v>88</v>
      </c>
      <c r="AB180" s="7">
        <f t="shared" si="10"/>
        <v>76.560000419999994</v>
      </c>
      <c r="AC180" t="s">
        <v>66</v>
      </c>
      <c r="AD180" t="str">
        <f t="shared" si="11"/>
        <v>Non Cash Payment</v>
      </c>
    </row>
    <row r="181" spans="1:30" x14ac:dyDescent="0.2">
      <c r="A181">
        <v>46443</v>
      </c>
      <c r="B181" s="1">
        <v>42593</v>
      </c>
      <c r="C181" s="4">
        <f>VLOOKUP(B181, Dates!$A$1:$B$1463, 2, FALSE)</f>
        <v>5</v>
      </c>
      <c r="D181">
        <v>4</v>
      </c>
      <c r="E181" s="1">
        <f t="shared" si="8"/>
        <v>42599</v>
      </c>
      <c r="F181">
        <v>0</v>
      </c>
      <c r="G181" t="s">
        <v>62</v>
      </c>
      <c r="H181" t="str">
        <f t="shared" si="9"/>
        <v>Other</v>
      </c>
      <c r="I181">
        <v>7</v>
      </c>
      <c r="J181">
        <v>9727</v>
      </c>
      <c r="K181">
        <v>2</v>
      </c>
      <c r="L181" t="s">
        <v>136</v>
      </c>
      <c r="M181" t="s">
        <v>25</v>
      </c>
      <c r="N181" t="s">
        <v>93</v>
      </c>
      <c r="O181" t="s">
        <v>93</v>
      </c>
      <c r="Q181" t="s">
        <v>28</v>
      </c>
      <c r="R181" t="s">
        <v>29</v>
      </c>
      <c r="S181">
        <v>7</v>
      </c>
      <c r="T181" t="str">
        <f>VLOOKUP(S181, Products!$C$1:$D$60,2,FALSE)</f>
        <v>Hockey</v>
      </c>
      <c r="U181">
        <v>135</v>
      </c>
      <c r="V181" t="str">
        <f>VLOOKUP(U181, Products!$A$1:$B$60, 2, FALSE)</f>
        <v>Nike Dri-FIT Crew Sock 6 Pack</v>
      </c>
      <c r="W181" s="7">
        <v>22</v>
      </c>
      <c r="X181" s="7">
        <v>19.656208341820829</v>
      </c>
      <c r="Y181">
        <v>3</v>
      </c>
      <c r="Z181" s="7">
        <v>16.5</v>
      </c>
      <c r="AA181" s="7">
        <v>66</v>
      </c>
      <c r="AB181" s="7">
        <f t="shared" si="10"/>
        <v>49.5</v>
      </c>
      <c r="AC181" t="s">
        <v>66</v>
      </c>
      <c r="AD181" t="str">
        <f t="shared" si="11"/>
        <v>Non Cash Payment</v>
      </c>
    </row>
    <row r="182" spans="1:30" x14ac:dyDescent="0.2">
      <c r="A182">
        <v>46292</v>
      </c>
      <c r="B182" s="1">
        <v>42532</v>
      </c>
      <c r="C182" s="4">
        <f>VLOOKUP(B182, Dates!$A$1:$B$1463, 2, FALSE)</f>
        <v>7</v>
      </c>
      <c r="D182">
        <v>4</v>
      </c>
      <c r="E182" s="1">
        <f t="shared" si="8"/>
        <v>42537</v>
      </c>
      <c r="F182">
        <v>0</v>
      </c>
      <c r="G182" t="s">
        <v>62</v>
      </c>
      <c r="H182" t="str">
        <f t="shared" si="9"/>
        <v>Other</v>
      </c>
      <c r="I182">
        <v>7</v>
      </c>
      <c r="J182">
        <v>1169</v>
      </c>
      <c r="K182">
        <v>2</v>
      </c>
      <c r="L182" t="s">
        <v>136</v>
      </c>
      <c r="M182" t="s">
        <v>25</v>
      </c>
      <c r="N182" t="s">
        <v>209</v>
      </c>
      <c r="O182" t="s">
        <v>210</v>
      </c>
      <c r="Q182" t="s">
        <v>147</v>
      </c>
      <c r="R182" t="s">
        <v>29</v>
      </c>
      <c r="S182">
        <v>7</v>
      </c>
      <c r="T182" t="str">
        <f>VLOOKUP(S182, Products!$C$1:$D$60,2,FALSE)</f>
        <v>Hockey</v>
      </c>
      <c r="U182">
        <v>135</v>
      </c>
      <c r="V182" t="str">
        <f>VLOOKUP(U182, Products!$A$1:$B$60, 2, FALSE)</f>
        <v>Nike Dri-FIT Crew Sock 6 Pack</v>
      </c>
      <c r="W182" s="7">
        <v>22</v>
      </c>
      <c r="X182" s="7">
        <v>19.656208341820829</v>
      </c>
      <c r="Y182">
        <v>1</v>
      </c>
      <c r="Z182" s="7">
        <v>4.4000000950000002</v>
      </c>
      <c r="AA182" s="7">
        <v>22</v>
      </c>
      <c r="AB182" s="7">
        <f t="shared" si="10"/>
        <v>17.599999905000001</v>
      </c>
      <c r="AC182" t="s">
        <v>30</v>
      </c>
      <c r="AD182" t="str">
        <f t="shared" si="11"/>
        <v>Cash Not Over 200</v>
      </c>
    </row>
    <row r="183" spans="1:30" x14ac:dyDescent="0.2">
      <c r="A183">
        <v>45219</v>
      </c>
      <c r="B183" s="1">
        <v>42665</v>
      </c>
      <c r="C183" s="4">
        <f>VLOOKUP(B183, Dates!$A$1:$B$1463, 2, FALSE)</f>
        <v>7</v>
      </c>
      <c r="D183">
        <v>4</v>
      </c>
      <c r="E183" s="1">
        <f t="shared" si="8"/>
        <v>42670</v>
      </c>
      <c r="F183">
        <v>1</v>
      </c>
      <c r="G183" t="s">
        <v>62</v>
      </c>
      <c r="H183" t="str">
        <f t="shared" si="9"/>
        <v>Other</v>
      </c>
      <c r="I183">
        <v>7</v>
      </c>
      <c r="J183">
        <v>7269</v>
      </c>
      <c r="K183">
        <v>2</v>
      </c>
      <c r="L183" t="s">
        <v>136</v>
      </c>
      <c r="M183" t="s">
        <v>25</v>
      </c>
      <c r="N183" t="s">
        <v>55</v>
      </c>
      <c r="O183" t="s">
        <v>56</v>
      </c>
      <c r="Q183" t="s">
        <v>57</v>
      </c>
      <c r="R183" t="s">
        <v>29</v>
      </c>
      <c r="S183">
        <v>7</v>
      </c>
      <c r="T183" t="str">
        <f>VLOOKUP(S183, Products!$C$1:$D$60,2,FALSE)</f>
        <v>Hockey</v>
      </c>
      <c r="U183">
        <v>135</v>
      </c>
      <c r="V183" t="str">
        <f>VLOOKUP(U183, Products!$A$1:$B$60, 2, FALSE)</f>
        <v>Nike Dri-FIT Crew Sock 6 Pack</v>
      </c>
      <c r="W183" s="7">
        <v>22</v>
      </c>
      <c r="X183" s="7">
        <v>19.656208341820829</v>
      </c>
      <c r="Y183">
        <v>2</v>
      </c>
      <c r="Z183" s="7">
        <v>11</v>
      </c>
      <c r="AA183" s="7">
        <v>44</v>
      </c>
      <c r="AB183" s="7">
        <f t="shared" si="10"/>
        <v>33</v>
      </c>
      <c r="AC183" t="s">
        <v>45</v>
      </c>
      <c r="AD183" t="str">
        <f t="shared" si="11"/>
        <v>Non Cash Payment</v>
      </c>
    </row>
    <row r="184" spans="1:30" x14ac:dyDescent="0.2">
      <c r="A184">
        <v>44567</v>
      </c>
      <c r="B184" s="1">
        <v>42714</v>
      </c>
      <c r="C184" s="4">
        <f>VLOOKUP(B184, Dates!$A$1:$B$1463, 2, FALSE)</f>
        <v>7</v>
      </c>
      <c r="D184">
        <v>4</v>
      </c>
      <c r="E184" s="1">
        <f t="shared" si="8"/>
        <v>42719</v>
      </c>
      <c r="F184">
        <v>0</v>
      </c>
      <c r="G184" t="s">
        <v>62</v>
      </c>
      <c r="H184" t="str">
        <f t="shared" si="9"/>
        <v>Other</v>
      </c>
      <c r="I184">
        <v>7</v>
      </c>
      <c r="J184">
        <v>2588</v>
      </c>
      <c r="K184">
        <v>2</v>
      </c>
      <c r="L184" t="s">
        <v>136</v>
      </c>
      <c r="M184" t="s">
        <v>25</v>
      </c>
      <c r="N184" t="s">
        <v>211</v>
      </c>
      <c r="O184" t="s">
        <v>85</v>
      </c>
      <c r="Q184" t="s">
        <v>40</v>
      </c>
      <c r="R184" t="s">
        <v>41</v>
      </c>
      <c r="S184">
        <v>7</v>
      </c>
      <c r="T184" t="str">
        <f>VLOOKUP(S184, Products!$C$1:$D$60,2,FALSE)</f>
        <v>Hockey</v>
      </c>
      <c r="U184">
        <v>135</v>
      </c>
      <c r="V184" t="str">
        <f>VLOOKUP(U184, Products!$A$1:$B$60, 2, FALSE)</f>
        <v>Nike Dri-FIT Crew Sock 6 Pack</v>
      </c>
      <c r="W184" s="7">
        <v>22</v>
      </c>
      <c r="X184" s="7">
        <v>19.656208341820829</v>
      </c>
      <c r="Y184">
        <v>2</v>
      </c>
      <c r="Z184" s="7">
        <v>0.439999998</v>
      </c>
      <c r="AA184" s="7">
        <v>44</v>
      </c>
      <c r="AB184" s="7">
        <f t="shared" si="10"/>
        <v>43.560000002000002</v>
      </c>
      <c r="AC184" t="s">
        <v>30</v>
      </c>
      <c r="AD184" t="str">
        <f t="shared" si="11"/>
        <v>Cash Not Over 200</v>
      </c>
    </row>
    <row r="185" spans="1:30" x14ac:dyDescent="0.2">
      <c r="A185">
        <v>44504</v>
      </c>
      <c r="B185" s="1">
        <v>42684</v>
      </c>
      <c r="C185" s="4">
        <f>VLOOKUP(B185, Dates!$A$1:$B$1463, 2, FALSE)</f>
        <v>5</v>
      </c>
      <c r="D185">
        <v>4</v>
      </c>
      <c r="E185" s="1">
        <f t="shared" si="8"/>
        <v>42690</v>
      </c>
      <c r="F185">
        <v>1</v>
      </c>
      <c r="G185" t="s">
        <v>62</v>
      </c>
      <c r="H185" t="str">
        <f t="shared" si="9"/>
        <v>Other</v>
      </c>
      <c r="I185">
        <v>7</v>
      </c>
      <c r="J185">
        <v>8544</v>
      </c>
      <c r="K185">
        <v>2</v>
      </c>
      <c r="L185" t="s">
        <v>136</v>
      </c>
      <c r="M185" t="s">
        <v>25</v>
      </c>
      <c r="N185" t="s">
        <v>36</v>
      </c>
      <c r="O185" t="s">
        <v>36</v>
      </c>
      <c r="Q185" t="s">
        <v>37</v>
      </c>
      <c r="R185" t="s">
        <v>29</v>
      </c>
      <c r="S185">
        <v>7</v>
      </c>
      <c r="T185" t="str">
        <f>VLOOKUP(S185, Products!$C$1:$D$60,2,FALSE)</f>
        <v>Hockey</v>
      </c>
      <c r="U185">
        <v>135</v>
      </c>
      <c r="V185" t="str">
        <f>VLOOKUP(U185, Products!$A$1:$B$60, 2, FALSE)</f>
        <v>Nike Dri-FIT Crew Sock 6 Pack</v>
      </c>
      <c r="W185" s="7">
        <v>22</v>
      </c>
      <c r="X185" s="7">
        <v>19.656208341820829</v>
      </c>
      <c r="Y185">
        <v>3</v>
      </c>
      <c r="Z185" s="7">
        <v>0</v>
      </c>
      <c r="AA185" s="7">
        <v>66</v>
      </c>
      <c r="AB185" s="7">
        <f t="shared" si="10"/>
        <v>66</v>
      </c>
      <c r="AC185" t="s">
        <v>45</v>
      </c>
      <c r="AD185" t="str">
        <f t="shared" si="11"/>
        <v>Non Cash Payment</v>
      </c>
    </row>
    <row r="186" spans="1:30" x14ac:dyDescent="0.2">
      <c r="A186">
        <v>44279</v>
      </c>
      <c r="B186" s="1">
        <v>42592</v>
      </c>
      <c r="C186" s="4">
        <f>VLOOKUP(B186, Dates!$A$1:$B$1463, 2, FALSE)</f>
        <v>4</v>
      </c>
      <c r="D186">
        <v>4</v>
      </c>
      <c r="E186" s="1">
        <f t="shared" si="8"/>
        <v>42598</v>
      </c>
      <c r="F186">
        <v>1</v>
      </c>
      <c r="G186" t="s">
        <v>62</v>
      </c>
      <c r="H186" t="str">
        <f t="shared" si="9"/>
        <v>Other</v>
      </c>
      <c r="I186">
        <v>7</v>
      </c>
      <c r="J186">
        <v>11412</v>
      </c>
      <c r="K186">
        <v>2</v>
      </c>
      <c r="L186" t="s">
        <v>136</v>
      </c>
      <c r="M186" t="s">
        <v>25</v>
      </c>
      <c r="N186" t="s">
        <v>170</v>
      </c>
      <c r="O186" t="s">
        <v>170</v>
      </c>
      <c r="Q186" t="s">
        <v>28</v>
      </c>
      <c r="R186" t="s">
        <v>29</v>
      </c>
      <c r="S186">
        <v>7</v>
      </c>
      <c r="T186" t="str">
        <f>VLOOKUP(S186, Products!$C$1:$D$60,2,FALSE)</f>
        <v>Hockey</v>
      </c>
      <c r="U186">
        <v>135</v>
      </c>
      <c r="V186" t="str">
        <f>VLOOKUP(U186, Products!$A$1:$B$60, 2, FALSE)</f>
        <v>Nike Dri-FIT Crew Sock 6 Pack</v>
      </c>
      <c r="W186" s="7">
        <v>22</v>
      </c>
      <c r="X186" s="7">
        <v>19.656208341820829</v>
      </c>
      <c r="Y186">
        <v>4</v>
      </c>
      <c r="Z186" s="7">
        <v>14.079999920000001</v>
      </c>
      <c r="AA186" s="7">
        <v>88</v>
      </c>
      <c r="AB186" s="7">
        <f t="shared" si="10"/>
        <v>73.920000079999994</v>
      </c>
      <c r="AC186" t="s">
        <v>30</v>
      </c>
      <c r="AD186" t="str">
        <f t="shared" si="11"/>
        <v>Cash Not Over 200</v>
      </c>
    </row>
    <row r="187" spans="1:30" x14ac:dyDescent="0.2">
      <c r="A187">
        <v>42307</v>
      </c>
      <c r="B187" s="1">
        <v>42622</v>
      </c>
      <c r="C187" s="4">
        <f>VLOOKUP(B187, Dates!$A$1:$B$1463, 2, FALSE)</f>
        <v>6</v>
      </c>
      <c r="D187">
        <v>4</v>
      </c>
      <c r="E187" s="1">
        <f t="shared" si="8"/>
        <v>42628</v>
      </c>
      <c r="F187">
        <v>0</v>
      </c>
      <c r="G187" t="s">
        <v>62</v>
      </c>
      <c r="H187" t="str">
        <f t="shared" si="9"/>
        <v>Other</v>
      </c>
      <c r="I187">
        <v>7</v>
      </c>
      <c r="J187">
        <v>10428</v>
      </c>
      <c r="K187">
        <v>2</v>
      </c>
      <c r="L187" t="s">
        <v>136</v>
      </c>
      <c r="M187" t="s">
        <v>25</v>
      </c>
      <c r="N187" t="s">
        <v>32</v>
      </c>
      <c r="O187" t="s">
        <v>32</v>
      </c>
      <c r="Q187" t="s">
        <v>33</v>
      </c>
      <c r="R187" t="s">
        <v>34</v>
      </c>
      <c r="S187">
        <v>7</v>
      </c>
      <c r="T187" t="str">
        <f>VLOOKUP(S187, Products!$C$1:$D$60,2,FALSE)</f>
        <v>Hockey</v>
      </c>
      <c r="U187">
        <v>135</v>
      </c>
      <c r="V187" t="str">
        <f>VLOOKUP(U187, Products!$A$1:$B$60, 2, FALSE)</f>
        <v>Nike Dri-FIT Crew Sock 6 Pack</v>
      </c>
      <c r="W187" s="7">
        <v>22</v>
      </c>
      <c r="X187" s="7">
        <v>19.656208341820829</v>
      </c>
      <c r="Y187">
        <v>3</v>
      </c>
      <c r="Z187" s="7">
        <v>1.980000019</v>
      </c>
      <c r="AA187" s="7">
        <v>66</v>
      </c>
      <c r="AB187" s="7">
        <f t="shared" si="10"/>
        <v>64.019999980999998</v>
      </c>
      <c r="AC187" t="s">
        <v>45</v>
      </c>
      <c r="AD187" t="str">
        <f t="shared" si="11"/>
        <v>Non Cash Payment</v>
      </c>
    </row>
    <row r="188" spans="1:30" x14ac:dyDescent="0.2">
      <c r="A188">
        <v>42210</v>
      </c>
      <c r="B188" s="1">
        <v>42591</v>
      </c>
      <c r="C188" s="4">
        <f>VLOOKUP(B188, Dates!$A$1:$B$1463, 2, FALSE)</f>
        <v>3</v>
      </c>
      <c r="D188">
        <v>4</v>
      </c>
      <c r="E188" s="1">
        <f t="shared" si="8"/>
        <v>42597</v>
      </c>
      <c r="F188">
        <v>1</v>
      </c>
      <c r="G188" t="s">
        <v>62</v>
      </c>
      <c r="H188" t="str">
        <f t="shared" si="9"/>
        <v>Other</v>
      </c>
      <c r="I188">
        <v>7</v>
      </c>
      <c r="J188">
        <v>8663</v>
      </c>
      <c r="K188">
        <v>2</v>
      </c>
      <c r="L188" t="s">
        <v>136</v>
      </c>
      <c r="M188" t="s">
        <v>25</v>
      </c>
      <c r="N188" t="s">
        <v>212</v>
      </c>
      <c r="O188" t="s">
        <v>213</v>
      </c>
      <c r="Q188" t="s">
        <v>37</v>
      </c>
      <c r="R188" t="s">
        <v>29</v>
      </c>
      <c r="S188">
        <v>7</v>
      </c>
      <c r="T188" t="str">
        <f>VLOOKUP(S188, Products!$C$1:$D$60,2,FALSE)</f>
        <v>Hockey</v>
      </c>
      <c r="U188">
        <v>135</v>
      </c>
      <c r="V188" t="str">
        <f>VLOOKUP(U188, Products!$A$1:$B$60, 2, FALSE)</f>
        <v>Nike Dri-FIT Crew Sock 6 Pack</v>
      </c>
      <c r="W188" s="7">
        <v>22</v>
      </c>
      <c r="X188" s="7">
        <v>19.656208341820829</v>
      </c>
      <c r="Y188">
        <v>2</v>
      </c>
      <c r="Z188" s="7">
        <v>0.87999999500000003</v>
      </c>
      <c r="AA188" s="7">
        <v>44</v>
      </c>
      <c r="AB188" s="7">
        <f t="shared" si="10"/>
        <v>43.120000005000001</v>
      </c>
      <c r="AC188" t="s">
        <v>30</v>
      </c>
      <c r="AD188" t="str">
        <f t="shared" si="11"/>
        <v>Cash Not Over 200</v>
      </c>
    </row>
    <row r="189" spans="1:30" x14ac:dyDescent="0.2">
      <c r="A189">
        <v>41735</v>
      </c>
      <c r="B189" s="1">
        <v>42378</v>
      </c>
      <c r="C189" s="4">
        <f>VLOOKUP(B189, Dates!$A$1:$B$1463, 2, FALSE)</f>
        <v>7</v>
      </c>
      <c r="D189">
        <v>0</v>
      </c>
      <c r="E189" s="1">
        <f t="shared" si="8"/>
        <v>42378</v>
      </c>
      <c r="F189">
        <v>0</v>
      </c>
      <c r="G189" t="s">
        <v>214</v>
      </c>
      <c r="H189" t="str">
        <f t="shared" si="9"/>
        <v>Same Day - On Time</v>
      </c>
      <c r="I189">
        <v>7</v>
      </c>
      <c r="J189">
        <v>7114</v>
      </c>
      <c r="K189">
        <v>2</v>
      </c>
      <c r="L189" t="s">
        <v>136</v>
      </c>
      <c r="M189" t="s">
        <v>25</v>
      </c>
      <c r="N189" t="s">
        <v>215</v>
      </c>
      <c r="O189" t="s">
        <v>216</v>
      </c>
      <c r="Q189" t="s">
        <v>68</v>
      </c>
      <c r="R189" t="s">
        <v>41</v>
      </c>
      <c r="S189">
        <v>7</v>
      </c>
      <c r="T189" t="str">
        <f>VLOOKUP(S189, Products!$C$1:$D$60,2,FALSE)</f>
        <v>Hockey</v>
      </c>
      <c r="U189">
        <v>135</v>
      </c>
      <c r="V189" t="str">
        <f>VLOOKUP(U189, Products!$A$1:$B$60, 2, FALSE)</f>
        <v>Nike Dri-FIT Crew Sock 6 Pack</v>
      </c>
      <c r="W189" s="7">
        <v>22</v>
      </c>
      <c r="X189" s="7">
        <v>19.656208341820829</v>
      </c>
      <c r="Y189">
        <v>2</v>
      </c>
      <c r="Z189" s="7">
        <v>1.3200000519999999</v>
      </c>
      <c r="AA189" s="7">
        <v>44</v>
      </c>
      <c r="AB189" s="7">
        <f t="shared" si="10"/>
        <v>42.679999948000003</v>
      </c>
      <c r="AC189" t="s">
        <v>45</v>
      </c>
      <c r="AD189" t="str">
        <f t="shared" si="11"/>
        <v>Non Cash Payment</v>
      </c>
    </row>
    <row r="190" spans="1:30" x14ac:dyDescent="0.2">
      <c r="A190">
        <v>41304</v>
      </c>
      <c r="B190" s="1">
        <v>42607</v>
      </c>
      <c r="C190" s="4">
        <f>VLOOKUP(B190, Dates!$A$1:$B$1463, 2, FALSE)</f>
        <v>5</v>
      </c>
      <c r="D190">
        <v>2</v>
      </c>
      <c r="E190" s="1">
        <f t="shared" si="8"/>
        <v>42611</v>
      </c>
      <c r="F190">
        <v>1</v>
      </c>
      <c r="G190" t="s">
        <v>23</v>
      </c>
      <c r="H190" t="str">
        <f t="shared" si="9"/>
        <v>Other</v>
      </c>
      <c r="I190">
        <v>7</v>
      </c>
      <c r="J190">
        <v>9316</v>
      </c>
      <c r="K190">
        <v>2</v>
      </c>
      <c r="L190" t="s">
        <v>136</v>
      </c>
      <c r="M190" t="s">
        <v>25</v>
      </c>
      <c r="N190" t="s">
        <v>53</v>
      </c>
      <c r="O190" t="s">
        <v>54</v>
      </c>
      <c r="Q190" t="s">
        <v>40</v>
      </c>
      <c r="R190" t="s">
        <v>41</v>
      </c>
      <c r="S190">
        <v>7</v>
      </c>
      <c r="T190" t="str">
        <f>VLOOKUP(S190, Products!$C$1:$D$60,2,FALSE)</f>
        <v>Hockey</v>
      </c>
      <c r="U190">
        <v>135</v>
      </c>
      <c r="V190" t="str">
        <f>VLOOKUP(U190, Products!$A$1:$B$60, 2, FALSE)</f>
        <v>Nike Dri-FIT Crew Sock 6 Pack</v>
      </c>
      <c r="W190" s="7">
        <v>22</v>
      </c>
      <c r="X190" s="7">
        <v>19.656208341820829</v>
      </c>
      <c r="Y190">
        <v>4</v>
      </c>
      <c r="Z190" s="7">
        <v>15.84000015</v>
      </c>
      <c r="AA190" s="7">
        <v>88</v>
      </c>
      <c r="AB190" s="7">
        <f t="shared" si="10"/>
        <v>72.159999850000005</v>
      </c>
      <c r="AC190" t="s">
        <v>45</v>
      </c>
      <c r="AD190" t="str">
        <f t="shared" si="11"/>
        <v>Non Cash Payment</v>
      </c>
    </row>
    <row r="191" spans="1:30" x14ac:dyDescent="0.2">
      <c r="A191">
        <v>51048</v>
      </c>
      <c r="B191" s="1">
        <v>42750</v>
      </c>
      <c r="C191" s="4">
        <f>VLOOKUP(B191, Dates!$A$1:$B$1463, 2, FALSE)</f>
        <v>1</v>
      </c>
      <c r="D191">
        <v>4</v>
      </c>
      <c r="E191" s="1">
        <f t="shared" si="8"/>
        <v>42754</v>
      </c>
      <c r="F191">
        <v>0</v>
      </c>
      <c r="G191" t="s">
        <v>62</v>
      </c>
      <c r="H191" t="str">
        <f t="shared" si="9"/>
        <v>Other</v>
      </c>
      <c r="I191">
        <v>7</v>
      </c>
      <c r="J191">
        <v>5884</v>
      </c>
      <c r="K191">
        <v>2</v>
      </c>
      <c r="L191" t="s">
        <v>136</v>
      </c>
      <c r="M191" t="s">
        <v>25</v>
      </c>
      <c r="N191" t="s">
        <v>42</v>
      </c>
      <c r="O191" t="s">
        <v>43</v>
      </c>
      <c r="Q191" t="s">
        <v>44</v>
      </c>
      <c r="R191" t="s">
        <v>34</v>
      </c>
      <c r="S191">
        <v>7</v>
      </c>
      <c r="T191" t="str">
        <f>VLOOKUP(S191, Products!$C$1:$D$60,2,FALSE)</f>
        <v>Hockey</v>
      </c>
      <c r="U191">
        <v>134</v>
      </c>
      <c r="V191" t="str">
        <f>VLOOKUP(U191, Products!$A$1:$B$60, 2, FALSE)</f>
        <v>Nike Women's Legend V-Neck T-Shirt</v>
      </c>
      <c r="W191" s="7">
        <v>25</v>
      </c>
      <c r="X191" s="7">
        <v>23.551858392987498</v>
      </c>
      <c r="Y191">
        <v>1</v>
      </c>
      <c r="Z191" s="7">
        <v>0.75</v>
      </c>
      <c r="AA191" s="7">
        <v>25</v>
      </c>
      <c r="AB191" s="7">
        <f t="shared" si="10"/>
        <v>24.25</v>
      </c>
      <c r="AC191" t="s">
        <v>45</v>
      </c>
      <c r="AD191" t="str">
        <f t="shared" si="11"/>
        <v>Non Cash Payment</v>
      </c>
    </row>
    <row r="192" spans="1:30" x14ac:dyDescent="0.2">
      <c r="A192">
        <v>50392</v>
      </c>
      <c r="B192" s="1">
        <v>42856</v>
      </c>
      <c r="C192" s="4">
        <f>VLOOKUP(B192, Dates!$A$1:$B$1463, 2, FALSE)</f>
        <v>2</v>
      </c>
      <c r="D192">
        <v>4</v>
      </c>
      <c r="E192" s="1">
        <f t="shared" si="8"/>
        <v>42860</v>
      </c>
      <c r="F192">
        <v>0</v>
      </c>
      <c r="G192" t="s">
        <v>62</v>
      </c>
      <c r="H192" t="str">
        <f t="shared" si="9"/>
        <v>Other</v>
      </c>
      <c r="I192">
        <v>7</v>
      </c>
      <c r="J192">
        <v>4580</v>
      </c>
      <c r="K192">
        <v>2</v>
      </c>
      <c r="L192" t="s">
        <v>136</v>
      </c>
      <c r="M192" t="s">
        <v>25</v>
      </c>
      <c r="N192" t="s">
        <v>97</v>
      </c>
      <c r="O192" t="s">
        <v>98</v>
      </c>
      <c r="Q192" t="s">
        <v>88</v>
      </c>
      <c r="R192" t="s">
        <v>89</v>
      </c>
      <c r="S192">
        <v>7</v>
      </c>
      <c r="T192" t="str">
        <f>VLOOKUP(S192, Products!$C$1:$D$60,2,FALSE)</f>
        <v>Hockey</v>
      </c>
      <c r="U192">
        <v>134</v>
      </c>
      <c r="V192" t="str">
        <f>VLOOKUP(U192, Products!$A$1:$B$60, 2, FALSE)</f>
        <v>Nike Women's Legend V-Neck T-Shirt</v>
      </c>
      <c r="W192" s="7">
        <v>25</v>
      </c>
      <c r="X192" s="7">
        <v>23.551858392987498</v>
      </c>
      <c r="Y192">
        <v>5</v>
      </c>
      <c r="Z192" s="7">
        <v>6.25</v>
      </c>
      <c r="AA192" s="7">
        <v>125</v>
      </c>
      <c r="AB192" s="7">
        <f t="shared" si="10"/>
        <v>118.75</v>
      </c>
      <c r="AC192" t="s">
        <v>30</v>
      </c>
      <c r="AD192" t="str">
        <f t="shared" si="11"/>
        <v>Cash Not Over 200</v>
      </c>
    </row>
    <row r="193" spans="1:30" x14ac:dyDescent="0.2">
      <c r="A193">
        <v>50036</v>
      </c>
      <c r="B193" s="1">
        <v>42735</v>
      </c>
      <c r="C193" s="4">
        <f>VLOOKUP(B193, Dates!$A$1:$B$1463, 2, FALSE)</f>
        <v>7</v>
      </c>
      <c r="D193">
        <v>4</v>
      </c>
      <c r="E193" s="1">
        <f t="shared" si="8"/>
        <v>42740</v>
      </c>
      <c r="F193">
        <v>0</v>
      </c>
      <c r="G193" t="s">
        <v>62</v>
      </c>
      <c r="H193" t="str">
        <f t="shared" si="9"/>
        <v>Other</v>
      </c>
      <c r="I193">
        <v>7</v>
      </c>
      <c r="J193">
        <v>11696</v>
      </c>
      <c r="K193">
        <v>2</v>
      </c>
      <c r="L193" t="s">
        <v>136</v>
      </c>
      <c r="M193" t="s">
        <v>25</v>
      </c>
      <c r="N193" t="s">
        <v>170</v>
      </c>
      <c r="O193" t="s">
        <v>170</v>
      </c>
      <c r="Q193" t="s">
        <v>28</v>
      </c>
      <c r="R193" t="s">
        <v>29</v>
      </c>
      <c r="S193">
        <v>7</v>
      </c>
      <c r="T193" t="str">
        <f>VLOOKUP(S193, Products!$C$1:$D$60,2,FALSE)</f>
        <v>Hockey</v>
      </c>
      <c r="U193">
        <v>134</v>
      </c>
      <c r="V193" t="str">
        <f>VLOOKUP(U193, Products!$A$1:$B$60, 2, FALSE)</f>
        <v>Nike Women's Legend V-Neck T-Shirt</v>
      </c>
      <c r="W193" s="7">
        <v>25</v>
      </c>
      <c r="X193" s="7">
        <v>23.551858392987498</v>
      </c>
      <c r="Y193">
        <v>1</v>
      </c>
      <c r="Z193" s="7">
        <v>1</v>
      </c>
      <c r="AA193" s="7">
        <v>25</v>
      </c>
      <c r="AB193" s="7">
        <f t="shared" si="10"/>
        <v>24</v>
      </c>
      <c r="AC193" t="s">
        <v>30</v>
      </c>
      <c r="AD193" t="str">
        <f t="shared" si="11"/>
        <v>Cash Not Over 200</v>
      </c>
    </row>
    <row r="194" spans="1:30" x14ac:dyDescent="0.2">
      <c r="A194">
        <v>49416</v>
      </c>
      <c r="B194" s="1">
        <v>42726</v>
      </c>
      <c r="C194" s="4">
        <f>VLOOKUP(B194, Dates!$A$1:$B$1463, 2, FALSE)</f>
        <v>5</v>
      </c>
      <c r="D194">
        <v>1</v>
      </c>
      <c r="E194" s="1">
        <f t="shared" si="8"/>
        <v>42727</v>
      </c>
      <c r="F194">
        <v>1</v>
      </c>
      <c r="G194" t="s">
        <v>187</v>
      </c>
      <c r="H194" t="str">
        <f t="shared" si="9"/>
        <v>Other</v>
      </c>
      <c r="I194">
        <v>7</v>
      </c>
      <c r="J194">
        <v>7680</v>
      </c>
      <c r="K194">
        <v>2</v>
      </c>
      <c r="L194" t="s">
        <v>136</v>
      </c>
      <c r="M194" t="s">
        <v>25</v>
      </c>
      <c r="N194" t="s">
        <v>53</v>
      </c>
      <c r="O194" t="s">
        <v>54</v>
      </c>
      <c r="Q194" t="s">
        <v>40</v>
      </c>
      <c r="R194" t="s">
        <v>41</v>
      </c>
      <c r="S194">
        <v>7</v>
      </c>
      <c r="T194" t="str">
        <f>VLOOKUP(S194, Products!$C$1:$D$60,2,FALSE)</f>
        <v>Hockey</v>
      </c>
      <c r="U194">
        <v>134</v>
      </c>
      <c r="V194" t="str">
        <f>VLOOKUP(U194, Products!$A$1:$B$60, 2, FALSE)</f>
        <v>Nike Women's Legend V-Neck T-Shirt</v>
      </c>
      <c r="W194" s="7">
        <v>25</v>
      </c>
      <c r="X194" s="7">
        <v>23.551858392987498</v>
      </c>
      <c r="Y194">
        <v>4</v>
      </c>
      <c r="Z194" s="7">
        <v>5</v>
      </c>
      <c r="AA194" s="7">
        <v>100</v>
      </c>
      <c r="AB194" s="7">
        <f t="shared" si="10"/>
        <v>95</v>
      </c>
      <c r="AC194" t="s">
        <v>45</v>
      </c>
      <c r="AD194" t="str">
        <f t="shared" si="11"/>
        <v>Non Cash Payment</v>
      </c>
    </row>
    <row r="195" spans="1:30" x14ac:dyDescent="0.2">
      <c r="A195">
        <v>48888</v>
      </c>
      <c r="B195" s="1">
        <v>42718</v>
      </c>
      <c r="C195" s="4">
        <f>VLOOKUP(B195, Dates!$A$1:$B$1463, 2, FALSE)</f>
        <v>4</v>
      </c>
      <c r="D195">
        <v>4</v>
      </c>
      <c r="E195" s="1">
        <f t="shared" ref="E195:E258" si="12">WORKDAY(B195, D195)</f>
        <v>42724</v>
      </c>
      <c r="F195">
        <v>0</v>
      </c>
      <c r="G195" t="s">
        <v>62</v>
      </c>
      <c r="H195" t="str">
        <f t="shared" ref="H195:H258" si="13">IF(AND(F195=0,G195="Same Day"), "Same Day - On Time", "Other")</f>
        <v>Other</v>
      </c>
      <c r="I195">
        <v>7</v>
      </c>
      <c r="J195">
        <v>9402</v>
      </c>
      <c r="K195">
        <v>2</v>
      </c>
      <c r="L195" t="s">
        <v>136</v>
      </c>
      <c r="M195" t="s">
        <v>25</v>
      </c>
      <c r="N195" t="s">
        <v>86</v>
      </c>
      <c r="O195" t="s">
        <v>87</v>
      </c>
      <c r="Q195" t="s">
        <v>88</v>
      </c>
      <c r="R195" t="s">
        <v>89</v>
      </c>
      <c r="S195">
        <v>7</v>
      </c>
      <c r="T195" t="str">
        <f>VLOOKUP(S195, Products!$C$1:$D$60,2,FALSE)</f>
        <v>Hockey</v>
      </c>
      <c r="U195">
        <v>134</v>
      </c>
      <c r="V195" t="str">
        <f>VLOOKUP(U195, Products!$A$1:$B$60, 2, FALSE)</f>
        <v>Nike Women's Legend V-Neck T-Shirt</v>
      </c>
      <c r="W195" s="7">
        <v>25</v>
      </c>
      <c r="X195" s="7">
        <v>23.551858392987498</v>
      </c>
      <c r="Y195">
        <v>1</v>
      </c>
      <c r="Z195" s="7">
        <v>1.75</v>
      </c>
      <c r="AA195" s="7">
        <v>25</v>
      </c>
      <c r="AB195" s="7">
        <f t="shared" ref="AB195:AB258" si="14">AA195-Z195</f>
        <v>23.25</v>
      </c>
      <c r="AC195" t="s">
        <v>30</v>
      </c>
      <c r="AD195" t="str">
        <f t="shared" ref="AD195:AD258" si="15">IF(AND(AC195="CASH",AB195&gt;200),"Cash Over 200",IF(AC195&lt;&gt;"CASH","Non Cash Payment","Cash Not Over 200"))</f>
        <v>Cash Not Over 200</v>
      </c>
    </row>
    <row r="196" spans="1:30" x14ac:dyDescent="0.2">
      <c r="A196">
        <v>48317</v>
      </c>
      <c r="B196" s="1">
        <v>42533</v>
      </c>
      <c r="C196" s="4">
        <f>VLOOKUP(B196, Dates!$A$1:$B$1463, 2, FALSE)</f>
        <v>1</v>
      </c>
      <c r="D196">
        <v>2</v>
      </c>
      <c r="E196" s="1">
        <f t="shared" si="12"/>
        <v>42535</v>
      </c>
      <c r="F196">
        <v>1</v>
      </c>
      <c r="G196" t="s">
        <v>23</v>
      </c>
      <c r="H196" t="str">
        <f t="shared" si="13"/>
        <v>Other</v>
      </c>
      <c r="I196">
        <v>7</v>
      </c>
      <c r="J196">
        <v>10454</v>
      </c>
      <c r="K196">
        <v>2</v>
      </c>
      <c r="L196" t="s">
        <v>136</v>
      </c>
      <c r="M196" t="s">
        <v>25</v>
      </c>
      <c r="N196" t="s">
        <v>156</v>
      </c>
      <c r="O196" t="s">
        <v>156</v>
      </c>
      <c r="Q196" t="s">
        <v>61</v>
      </c>
      <c r="R196" t="s">
        <v>41</v>
      </c>
      <c r="S196">
        <v>7</v>
      </c>
      <c r="T196" t="str">
        <f>VLOOKUP(S196, Products!$C$1:$D$60,2,FALSE)</f>
        <v>Hockey</v>
      </c>
      <c r="U196">
        <v>134</v>
      </c>
      <c r="V196" t="str">
        <f>VLOOKUP(U196, Products!$A$1:$B$60, 2, FALSE)</f>
        <v>Nike Women's Legend V-Neck T-Shirt</v>
      </c>
      <c r="W196" s="7">
        <v>25</v>
      </c>
      <c r="X196" s="7">
        <v>23.551858392987498</v>
      </c>
      <c r="Y196">
        <v>3</v>
      </c>
      <c r="Z196" s="7">
        <v>4.1300001139999996</v>
      </c>
      <c r="AA196" s="7">
        <v>75</v>
      </c>
      <c r="AB196" s="7">
        <f t="shared" si="14"/>
        <v>70.869999886000002</v>
      </c>
      <c r="AC196" t="s">
        <v>45</v>
      </c>
      <c r="AD196" t="str">
        <f t="shared" si="15"/>
        <v>Non Cash Payment</v>
      </c>
    </row>
    <row r="197" spans="1:30" x14ac:dyDescent="0.2">
      <c r="A197">
        <v>47783</v>
      </c>
      <c r="B197" s="1">
        <v>42702</v>
      </c>
      <c r="C197" s="4">
        <f>VLOOKUP(B197, Dates!$A$1:$B$1463, 2, FALSE)</f>
        <v>2</v>
      </c>
      <c r="D197">
        <v>0</v>
      </c>
      <c r="E197" s="1">
        <f t="shared" si="12"/>
        <v>42702</v>
      </c>
      <c r="F197">
        <v>1</v>
      </c>
      <c r="G197" t="s">
        <v>214</v>
      </c>
      <c r="H197" t="str">
        <f t="shared" si="13"/>
        <v>Other</v>
      </c>
      <c r="I197">
        <v>7</v>
      </c>
      <c r="J197">
        <v>10794</v>
      </c>
      <c r="K197">
        <v>2</v>
      </c>
      <c r="L197" t="s">
        <v>136</v>
      </c>
      <c r="M197" t="s">
        <v>25</v>
      </c>
      <c r="N197" t="s">
        <v>49</v>
      </c>
      <c r="O197" t="s">
        <v>50</v>
      </c>
      <c r="Q197" t="s">
        <v>51</v>
      </c>
      <c r="R197" t="s">
        <v>52</v>
      </c>
      <c r="S197">
        <v>7</v>
      </c>
      <c r="T197" t="str">
        <f>VLOOKUP(S197, Products!$C$1:$D$60,2,FALSE)</f>
        <v>Hockey</v>
      </c>
      <c r="U197">
        <v>134</v>
      </c>
      <c r="V197" t="str">
        <f>VLOOKUP(U197, Products!$A$1:$B$60, 2, FALSE)</f>
        <v>Nike Women's Legend V-Neck T-Shirt</v>
      </c>
      <c r="W197" s="7">
        <v>25</v>
      </c>
      <c r="X197" s="7">
        <v>23.551858392987498</v>
      </c>
      <c r="Y197">
        <v>2</v>
      </c>
      <c r="Z197" s="7">
        <v>0</v>
      </c>
      <c r="AA197" s="7">
        <v>50</v>
      </c>
      <c r="AB197" s="7">
        <f t="shared" si="14"/>
        <v>50</v>
      </c>
      <c r="AC197" t="s">
        <v>30</v>
      </c>
      <c r="AD197" t="str">
        <f t="shared" si="15"/>
        <v>Cash Not Over 200</v>
      </c>
    </row>
    <row r="198" spans="1:30" x14ac:dyDescent="0.2">
      <c r="A198">
        <v>47734</v>
      </c>
      <c r="B198" s="1">
        <v>42701</v>
      </c>
      <c r="C198" s="4">
        <f>VLOOKUP(B198, Dates!$A$1:$B$1463, 2, FALSE)</f>
        <v>1</v>
      </c>
      <c r="D198">
        <v>4</v>
      </c>
      <c r="E198" s="1">
        <f t="shared" si="12"/>
        <v>42705</v>
      </c>
      <c r="F198">
        <v>1</v>
      </c>
      <c r="G198" t="s">
        <v>62</v>
      </c>
      <c r="H198" t="str">
        <f t="shared" si="13"/>
        <v>Other</v>
      </c>
      <c r="I198">
        <v>7</v>
      </c>
      <c r="J198">
        <v>10173</v>
      </c>
      <c r="K198">
        <v>2</v>
      </c>
      <c r="L198" t="s">
        <v>136</v>
      </c>
      <c r="M198" t="s">
        <v>25</v>
      </c>
      <c r="N198" t="s">
        <v>217</v>
      </c>
      <c r="O198" t="s">
        <v>217</v>
      </c>
      <c r="Q198" t="s">
        <v>100</v>
      </c>
      <c r="R198" t="s">
        <v>52</v>
      </c>
      <c r="S198">
        <v>7</v>
      </c>
      <c r="T198" t="str">
        <f>VLOOKUP(S198, Products!$C$1:$D$60,2,FALSE)</f>
        <v>Hockey</v>
      </c>
      <c r="U198">
        <v>134</v>
      </c>
      <c r="V198" t="str">
        <f>VLOOKUP(U198, Products!$A$1:$B$60, 2, FALSE)</f>
        <v>Nike Women's Legend V-Neck T-Shirt</v>
      </c>
      <c r="W198" s="7">
        <v>25</v>
      </c>
      <c r="X198" s="7">
        <v>23.551858392987498</v>
      </c>
      <c r="Y198">
        <v>2</v>
      </c>
      <c r="Z198" s="7">
        <v>2</v>
      </c>
      <c r="AA198" s="7">
        <v>50</v>
      </c>
      <c r="AB198" s="7">
        <f t="shared" si="14"/>
        <v>48</v>
      </c>
      <c r="AC198" t="s">
        <v>45</v>
      </c>
      <c r="AD198" t="str">
        <f t="shared" si="15"/>
        <v>Non Cash Payment</v>
      </c>
    </row>
    <row r="199" spans="1:30" x14ac:dyDescent="0.2">
      <c r="A199">
        <v>47253</v>
      </c>
      <c r="B199" s="1">
        <v>42694</v>
      </c>
      <c r="C199" s="4">
        <f>VLOOKUP(B199, Dates!$A$1:$B$1463, 2, FALSE)</f>
        <v>1</v>
      </c>
      <c r="D199">
        <v>1</v>
      </c>
      <c r="E199" s="1">
        <f t="shared" si="12"/>
        <v>42695</v>
      </c>
      <c r="F199">
        <v>1</v>
      </c>
      <c r="G199" t="s">
        <v>187</v>
      </c>
      <c r="H199" t="str">
        <f t="shared" si="13"/>
        <v>Other</v>
      </c>
      <c r="I199">
        <v>7</v>
      </c>
      <c r="J199">
        <v>7302</v>
      </c>
      <c r="K199">
        <v>2</v>
      </c>
      <c r="L199" t="s">
        <v>136</v>
      </c>
      <c r="M199" t="s">
        <v>25</v>
      </c>
      <c r="N199" t="s">
        <v>218</v>
      </c>
      <c r="O199" t="s">
        <v>218</v>
      </c>
      <c r="Q199" t="s">
        <v>219</v>
      </c>
      <c r="R199" t="s">
        <v>41</v>
      </c>
      <c r="S199">
        <v>7</v>
      </c>
      <c r="T199" t="str">
        <f>VLOOKUP(S199, Products!$C$1:$D$60,2,FALSE)</f>
        <v>Hockey</v>
      </c>
      <c r="U199">
        <v>134</v>
      </c>
      <c r="V199" t="str">
        <f>VLOOKUP(U199, Products!$A$1:$B$60, 2, FALSE)</f>
        <v>Nike Women's Legend V-Neck T-Shirt</v>
      </c>
      <c r="W199" s="7">
        <v>25</v>
      </c>
      <c r="X199" s="7">
        <v>23.551858392987498</v>
      </c>
      <c r="Y199">
        <v>4</v>
      </c>
      <c r="Z199" s="7">
        <v>3</v>
      </c>
      <c r="AA199" s="7">
        <v>100</v>
      </c>
      <c r="AB199" s="7">
        <f t="shared" si="14"/>
        <v>97</v>
      </c>
      <c r="AC199" t="s">
        <v>30</v>
      </c>
      <c r="AD199" t="str">
        <f t="shared" si="15"/>
        <v>Cash Not Over 200</v>
      </c>
    </row>
    <row r="200" spans="1:30" x14ac:dyDescent="0.2">
      <c r="A200">
        <v>46701</v>
      </c>
      <c r="B200" s="1">
        <v>42715</v>
      </c>
      <c r="C200" s="4">
        <f>VLOOKUP(B200, Dates!$A$1:$B$1463, 2, FALSE)</f>
        <v>1</v>
      </c>
      <c r="D200">
        <v>4</v>
      </c>
      <c r="E200" s="1">
        <f t="shared" si="12"/>
        <v>42719</v>
      </c>
      <c r="F200">
        <v>0</v>
      </c>
      <c r="G200" t="s">
        <v>62</v>
      </c>
      <c r="H200" t="str">
        <f t="shared" si="13"/>
        <v>Other</v>
      </c>
      <c r="I200">
        <v>7</v>
      </c>
      <c r="J200">
        <v>3144</v>
      </c>
      <c r="K200">
        <v>2</v>
      </c>
      <c r="L200" t="s">
        <v>136</v>
      </c>
      <c r="M200" t="s">
        <v>25</v>
      </c>
      <c r="N200" t="s">
        <v>118</v>
      </c>
      <c r="O200" t="s">
        <v>118</v>
      </c>
      <c r="Q200" t="s">
        <v>44</v>
      </c>
      <c r="R200" t="s">
        <v>34</v>
      </c>
      <c r="S200">
        <v>7</v>
      </c>
      <c r="T200" t="str">
        <f>VLOOKUP(S200, Products!$C$1:$D$60,2,FALSE)</f>
        <v>Hockey</v>
      </c>
      <c r="U200">
        <v>134</v>
      </c>
      <c r="V200" t="str">
        <f>VLOOKUP(U200, Products!$A$1:$B$60, 2, FALSE)</f>
        <v>Nike Women's Legend V-Neck T-Shirt</v>
      </c>
      <c r="W200" s="7">
        <v>25</v>
      </c>
      <c r="X200" s="7">
        <v>23.551858392987498</v>
      </c>
      <c r="Y200">
        <v>4</v>
      </c>
      <c r="Z200" s="7">
        <v>13</v>
      </c>
      <c r="AA200" s="7">
        <v>100</v>
      </c>
      <c r="AB200" s="7">
        <f t="shared" si="14"/>
        <v>87</v>
      </c>
      <c r="AC200" t="s">
        <v>66</v>
      </c>
      <c r="AD200" t="str">
        <f t="shared" si="15"/>
        <v>Non Cash Payment</v>
      </c>
    </row>
    <row r="201" spans="1:30" x14ac:dyDescent="0.2">
      <c r="A201">
        <v>46307</v>
      </c>
      <c r="B201" s="1">
        <v>42532</v>
      </c>
      <c r="C201" s="4">
        <f>VLOOKUP(B201, Dates!$A$1:$B$1463, 2, FALSE)</f>
        <v>7</v>
      </c>
      <c r="D201">
        <v>4</v>
      </c>
      <c r="E201" s="1">
        <f t="shared" si="12"/>
        <v>42537</v>
      </c>
      <c r="F201">
        <v>0</v>
      </c>
      <c r="G201" t="s">
        <v>62</v>
      </c>
      <c r="H201" t="str">
        <f t="shared" si="13"/>
        <v>Other</v>
      </c>
      <c r="I201">
        <v>7</v>
      </c>
      <c r="J201">
        <v>4098</v>
      </c>
      <c r="K201">
        <v>2</v>
      </c>
      <c r="L201" t="s">
        <v>136</v>
      </c>
      <c r="M201" t="s">
        <v>25</v>
      </c>
      <c r="N201" t="s">
        <v>114</v>
      </c>
      <c r="O201" t="s">
        <v>114</v>
      </c>
      <c r="Q201" t="s">
        <v>33</v>
      </c>
      <c r="R201" t="s">
        <v>34</v>
      </c>
      <c r="S201">
        <v>7</v>
      </c>
      <c r="T201" t="str">
        <f>VLOOKUP(S201, Products!$C$1:$D$60,2,FALSE)</f>
        <v>Hockey</v>
      </c>
      <c r="U201">
        <v>134</v>
      </c>
      <c r="V201" t="str">
        <f>VLOOKUP(U201, Products!$A$1:$B$60, 2, FALSE)</f>
        <v>Nike Women's Legend V-Neck T-Shirt</v>
      </c>
      <c r="W201" s="7">
        <v>25</v>
      </c>
      <c r="X201" s="7">
        <v>23.551858392987498</v>
      </c>
      <c r="Y201">
        <v>3</v>
      </c>
      <c r="Z201" s="7">
        <v>6.75</v>
      </c>
      <c r="AA201" s="7">
        <v>75</v>
      </c>
      <c r="AB201" s="7">
        <f t="shared" si="14"/>
        <v>68.25</v>
      </c>
      <c r="AC201" t="s">
        <v>66</v>
      </c>
      <c r="AD201" t="str">
        <f t="shared" si="15"/>
        <v>Non Cash Payment</v>
      </c>
    </row>
    <row r="202" spans="1:30" x14ac:dyDescent="0.2">
      <c r="A202">
        <v>46041</v>
      </c>
      <c r="B202" s="1">
        <v>42440</v>
      </c>
      <c r="C202" s="4">
        <f>VLOOKUP(B202, Dates!$A$1:$B$1463, 2, FALSE)</f>
        <v>6</v>
      </c>
      <c r="D202">
        <v>2</v>
      </c>
      <c r="E202" s="1">
        <f t="shared" si="12"/>
        <v>42444</v>
      </c>
      <c r="F202">
        <v>0</v>
      </c>
      <c r="G202" t="s">
        <v>23</v>
      </c>
      <c r="H202" t="str">
        <f t="shared" si="13"/>
        <v>Other</v>
      </c>
      <c r="I202">
        <v>7</v>
      </c>
      <c r="J202">
        <v>11667</v>
      </c>
      <c r="K202">
        <v>2</v>
      </c>
      <c r="L202" t="s">
        <v>136</v>
      </c>
      <c r="M202" t="s">
        <v>25</v>
      </c>
      <c r="N202" t="s">
        <v>79</v>
      </c>
      <c r="O202" t="s">
        <v>79</v>
      </c>
      <c r="Q202" t="s">
        <v>61</v>
      </c>
      <c r="R202" t="s">
        <v>41</v>
      </c>
      <c r="S202">
        <v>7</v>
      </c>
      <c r="T202" t="str">
        <f>VLOOKUP(S202, Products!$C$1:$D$60,2,FALSE)</f>
        <v>Hockey</v>
      </c>
      <c r="U202">
        <v>134</v>
      </c>
      <c r="V202" t="str">
        <f>VLOOKUP(U202, Products!$A$1:$B$60, 2, FALSE)</f>
        <v>Nike Women's Legend V-Neck T-Shirt</v>
      </c>
      <c r="W202" s="7">
        <v>25</v>
      </c>
      <c r="X202" s="7">
        <v>23.551858392987498</v>
      </c>
      <c r="Y202">
        <v>1</v>
      </c>
      <c r="Z202" s="7">
        <v>3.75</v>
      </c>
      <c r="AA202" s="7">
        <v>25</v>
      </c>
      <c r="AB202" s="7">
        <f t="shared" si="14"/>
        <v>21.25</v>
      </c>
      <c r="AC202" t="s">
        <v>30</v>
      </c>
      <c r="AD202" t="str">
        <f t="shared" si="15"/>
        <v>Cash Not Over 200</v>
      </c>
    </row>
    <row r="203" spans="1:30" x14ac:dyDescent="0.2">
      <c r="A203">
        <v>46495</v>
      </c>
      <c r="B203" s="1">
        <v>42624</v>
      </c>
      <c r="C203" s="4">
        <f>VLOOKUP(B203, Dates!$A$1:$B$1463, 2, FALSE)</f>
        <v>1</v>
      </c>
      <c r="D203">
        <v>1</v>
      </c>
      <c r="E203" s="1">
        <f t="shared" si="12"/>
        <v>42625</v>
      </c>
      <c r="F203">
        <v>1</v>
      </c>
      <c r="G203" t="s">
        <v>187</v>
      </c>
      <c r="H203" t="str">
        <f t="shared" si="13"/>
        <v>Other</v>
      </c>
      <c r="I203">
        <v>9</v>
      </c>
      <c r="J203">
        <v>10610</v>
      </c>
      <c r="K203">
        <v>3</v>
      </c>
      <c r="L203" t="s">
        <v>24</v>
      </c>
      <c r="M203" t="s">
        <v>25</v>
      </c>
      <c r="N203" t="s">
        <v>139</v>
      </c>
      <c r="O203" t="s">
        <v>140</v>
      </c>
      <c r="Q203" t="s">
        <v>88</v>
      </c>
      <c r="R203" t="s">
        <v>89</v>
      </c>
      <c r="S203">
        <v>9</v>
      </c>
      <c r="T203" t="str">
        <f>VLOOKUP(S203, Products!$C$1:$D$60,2,FALSE)</f>
        <v>Cardio Equipment</v>
      </c>
      <c r="U203">
        <v>191</v>
      </c>
      <c r="V203" t="str">
        <f>VLOOKUP(U203, Products!$A$1:$B$60, 2, FALSE)</f>
        <v>Nike Men's Free 5.0+ Running Shoe</v>
      </c>
      <c r="W203" s="7">
        <v>99.989997860000003</v>
      </c>
      <c r="X203" s="7">
        <v>95.114003926871064</v>
      </c>
      <c r="Y203">
        <v>2</v>
      </c>
      <c r="Z203" s="7">
        <v>30</v>
      </c>
      <c r="AA203" s="7">
        <v>199.97999572000001</v>
      </c>
      <c r="AB203" s="7">
        <f t="shared" si="14"/>
        <v>169.97999572000001</v>
      </c>
      <c r="AC203" t="s">
        <v>30</v>
      </c>
      <c r="AD203" t="str">
        <f t="shared" si="15"/>
        <v>Cash Not Over 200</v>
      </c>
    </row>
    <row r="204" spans="1:30" x14ac:dyDescent="0.2">
      <c r="A204">
        <v>50668</v>
      </c>
      <c r="B204" s="1">
        <v>42979</v>
      </c>
      <c r="C204" s="4">
        <f>VLOOKUP(B204, Dates!$A$1:$B$1463, 2, FALSE)</f>
        <v>6</v>
      </c>
      <c r="D204">
        <v>1</v>
      </c>
      <c r="E204" s="1">
        <f t="shared" si="12"/>
        <v>42982</v>
      </c>
      <c r="F204">
        <v>1</v>
      </c>
      <c r="G204" t="s">
        <v>187</v>
      </c>
      <c r="H204" t="str">
        <f t="shared" si="13"/>
        <v>Other</v>
      </c>
      <c r="I204">
        <v>17</v>
      </c>
      <c r="J204">
        <v>6448</v>
      </c>
      <c r="K204">
        <v>4</v>
      </c>
      <c r="L204" t="s">
        <v>46</v>
      </c>
      <c r="M204" t="s">
        <v>25</v>
      </c>
      <c r="N204" t="s">
        <v>220</v>
      </c>
      <c r="O204" t="s">
        <v>221</v>
      </c>
      <c r="Q204" t="s">
        <v>28</v>
      </c>
      <c r="R204" t="s">
        <v>29</v>
      </c>
      <c r="S204">
        <v>17</v>
      </c>
      <c r="T204" t="str">
        <f>VLOOKUP(S204, Products!$C$1:$D$60,2,FALSE)</f>
        <v>Cleats</v>
      </c>
      <c r="U204">
        <v>365</v>
      </c>
      <c r="V204" t="str">
        <f>VLOOKUP(U204, Products!$A$1:$B$60, 2, FALSE)</f>
        <v>Perfect Fitness Perfect Rip Deck</v>
      </c>
      <c r="W204" s="7">
        <v>59.990001679999999</v>
      </c>
      <c r="X204" s="7">
        <v>54.488929209402009</v>
      </c>
      <c r="Y204">
        <v>2</v>
      </c>
      <c r="Z204" s="7">
        <v>21.600000380000001</v>
      </c>
      <c r="AA204" s="7">
        <v>119.98000336</v>
      </c>
      <c r="AB204" s="7">
        <f t="shared" si="14"/>
        <v>98.38000298</v>
      </c>
      <c r="AC204" t="s">
        <v>30</v>
      </c>
      <c r="AD204" t="str">
        <f t="shared" si="15"/>
        <v>Cash Not Over 200</v>
      </c>
    </row>
    <row r="205" spans="1:30" x14ac:dyDescent="0.2">
      <c r="A205">
        <v>50668</v>
      </c>
      <c r="B205" s="1">
        <v>42979</v>
      </c>
      <c r="C205" s="4">
        <f>VLOOKUP(B205, Dates!$A$1:$B$1463, 2, FALSE)</f>
        <v>6</v>
      </c>
      <c r="D205">
        <v>1</v>
      </c>
      <c r="E205" s="1">
        <f t="shared" si="12"/>
        <v>42982</v>
      </c>
      <c r="F205">
        <v>1</v>
      </c>
      <c r="G205" t="s">
        <v>187</v>
      </c>
      <c r="H205" t="str">
        <f t="shared" si="13"/>
        <v>Other</v>
      </c>
      <c r="I205">
        <v>24</v>
      </c>
      <c r="J205">
        <v>6448</v>
      </c>
      <c r="K205">
        <v>5</v>
      </c>
      <c r="L205" t="s">
        <v>31</v>
      </c>
      <c r="M205" t="s">
        <v>25</v>
      </c>
      <c r="N205" t="s">
        <v>220</v>
      </c>
      <c r="O205" t="s">
        <v>221</v>
      </c>
      <c r="Q205" t="s">
        <v>28</v>
      </c>
      <c r="R205" t="s">
        <v>29</v>
      </c>
      <c r="S205">
        <v>24</v>
      </c>
      <c r="T205" t="str">
        <f>VLOOKUP(S205, Products!$C$1:$D$60,2,FALSE)</f>
        <v>Women's Apparel</v>
      </c>
      <c r="U205">
        <v>502</v>
      </c>
      <c r="V205" t="str">
        <f>VLOOKUP(U205, Products!$A$1:$B$60, 2, FALSE)</f>
        <v>Nike Men's Dri-FIT Victory Golf Polo</v>
      </c>
      <c r="W205" s="7">
        <v>50</v>
      </c>
      <c r="X205" s="7">
        <v>43.678035218757444</v>
      </c>
      <c r="Y205">
        <v>2</v>
      </c>
      <c r="Z205" s="7">
        <v>4</v>
      </c>
      <c r="AA205" s="7">
        <v>100</v>
      </c>
      <c r="AB205" s="7">
        <f t="shared" si="14"/>
        <v>96</v>
      </c>
      <c r="AC205" t="s">
        <v>30</v>
      </c>
      <c r="AD205" t="str">
        <f t="shared" si="15"/>
        <v>Cash Not Over 200</v>
      </c>
    </row>
    <row r="206" spans="1:30" x14ac:dyDescent="0.2">
      <c r="A206">
        <v>45319</v>
      </c>
      <c r="B206" s="1">
        <v>42666</v>
      </c>
      <c r="C206" s="4">
        <f>VLOOKUP(B206, Dates!$A$1:$B$1463, 2, FALSE)</f>
        <v>1</v>
      </c>
      <c r="D206">
        <v>1</v>
      </c>
      <c r="E206" s="1">
        <f t="shared" si="12"/>
        <v>42667</v>
      </c>
      <c r="F206">
        <v>1</v>
      </c>
      <c r="G206" t="s">
        <v>187</v>
      </c>
      <c r="H206" t="str">
        <f t="shared" si="13"/>
        <v>Other</v>
      </c>
      <c r="I206">
        <v>24</v>
      </c>
      <c r="J206">
        <v>3298</v>
      </c>
      <c r="K206">
        <v>5</v>
      </c>
      <c r="L206" t="s">
        <v>31</v>
      </c>
      <c r="M206" t="s">
        <v>25</v>
      </c>
      <c r="N206" t="s">
        <v>222</v>
      </c>
      <c r="O206" t="s">
        <v>222</v>
      </c>
      <c r="Q206" t="s">
        <v>28</v>
      </c>
      <c r="R206" t="s">
        <v>29</v>
      </c>
      <c r="S206">
        <v>24</v>
      </c>
      <c r="T206" t="str">
        <f>VLOOKUP(S206, Products!$C$1:$D$60,2,FALSE)</f>
        <v>Women's Apparel</v>
      </c>
      <c r="U206">
        <v>502</v>
      </c>
      <c r="V206" t="str">
        <f>VLOOKUP(U206, Products!$A$1:$B$60, 2, FALSE)</f>
        <v>Nike Men's Dri-FIT Victory Golf Polo</v>
      </c>
      <c r="W206" s="7">
        <v>50</v>
      </c>
      <c r="X206" s="7">
        <v>43.678035218757444</v>
      </c>
      <c r="Y206">
        <v>2</v>
      </c>
      <c r="Z206" s="7">
        <v>5</v>
      </c>
      <c r="AA206" s="7">
        <v>100</v>
      </c>
      <c r="AB206" s="7">
        <f t="shared" si="14"/>
        <v>95</v>
      </c>
      <c r="AC206" t="s">
        <v>30</v>
      </c>
      <c r="AD206" t="str">
        <f t="shared" si="15"/>
        <v>Cash Not Over 200</v>
      </c>
    </row>
    <row r="207" spans="1:30" x14ac:dyDescent="0.2">
      <c r="A207">
        <v>50236</v>
      </c>
      <c r="B207" s="1">
        <v>42795</v>
      </c>
      <c r="C207" s="4">
        <f>VLOOKUP(B207, Dates!$A$1:$B$1463, 2, FALSE)</f>
        <v>4</v>
      </c>
      <c r="D207">
        <v>1</v>
      </c>
      <c r="E207" s="1">
        <f t="shared" si="12"/>
        <v>42796</v>
      </c>
      <c r="F207">
        <v>1</v>
      </c>
      <c r="G207" t="s">
        <v>187</v>
      </c>
      <c r="H207" t="str">
        <f t="shared" si="13"/>
        <v>Other</v>
      </c>
      <c r="I207">
        <v>13</v>
      </c>
      <c r="J207">
        <v>10046</v>
      </c>
      <c r="K207">
        <v>3</v>
      </c>
      <c r="L207" t="s">
        <v>24</v>
      </c>
      <c r="M207" t="s">
        <v>25</v>
      </c>
      <c r="N207" t="s">
        <v>188</v>
      </c>
      <c r="O207" t="s">
        <v>189</v>
      </c>
      <c r="Q207" t="s">
        <v>61</v>
      </c>
      <c r="R207" t="s">
        <v>41</v>
      </c>
      <c r="S207">
        <v>13</v>
      </c>
      <c r="T207" t="str">
        <f>VLOOKUP(S207, Products!$C$1:$D$60,2,FALSE)</f>
        <v>Electronics</v>
      </c>
      <c r="U207">
        <v>282</v>
      </c>
      <c r="V207" t="str">
        <f>VLOOKUP(U207, Products!$A$1:$B$60, 2, FALSE)</f>
        <v>Under Armour Women's Ignite PIP VI Slide</v>
      </c>
      <c r="W207" s="7">
        <v>31.989999770000001</v>
      </c>
      <c r="X207" s="7">
        <v>27.763856872771434</v>
      </c>
      <c r="Y207">
        <v>4</v>
      </c>
      <c r="Z207" s="7">
        <v>21.75</v>
      </c>
      <c r="AA207" s="7">
        <v>127.95999908</v>
      </c>
      <c r="AB207" s="7">
        <f t="shared" si="14"/>
        <v>106.20999908</v>
      </c>
      <c r="AC207" t="s">
        <v>30</v>
      </c>
      <c r="AD207" t="str">
        <f t="shared" si="15"/>
        <v>Cash Not Over 200</v>
      </c>
    </row>
    <row r="208" spans="1:30" x14ac:dyDescent="0.2">
      <c r="A208">
        <v>48164</v>
      </c>
      <c r="B208" s="1">
        <v>42472</v>
      </c>
      <c r="C208" s="4">
        <f>VLOOKUP(B208, Dates!$A$1:$B$1463, 2, FALSE)</f>
        <v>3</v>
      </c>
      <c r="D208">
        <v>1</v>
      </c>
      <c r="E208" s="1">
        <f t="shared" si="12"/>
        <v>42473</v>
      </c>
      <c r="F208">
        <v>1</v>
      </c>
      <c r="G208" t="s">
        <v>187</v>
      </c>
      <c r="H208" t="str">
        <f t="shared" si="13"/>
        <v>Other</v>
      </c>
      <c r="I208">
        <v>29</v>
      </c>
      <c r="J208">
        <v>2911</v>
      </c>
      <c r="K208">
        <v>5</v>
      </c>
      <c r="L208" t="s">
        <v>31</v>
      </c>
      <c r="M208" t="s">
        <v>25</v>
      </c>
      <c r="N208" t="s">
        <v>36</v>
      </c>
      <c r="O208" t="s">
        <v>36</v>
      </c>
      <c r="Q208" t="s">
        <v>37</v>
      </c>
      <c r="R208" t="s">
        <v>29</v>
      </c>
      <c r="S208">
        <v>29</v>
      </c>
      <c r="T208" t="str">
        <f>VLOOKUP(S208, Products!$C$1:$D$60,2,FALSE)</f>
        <v>Shop By Sport</v>
      </c>
      <c r="U208">
        <v>627</v>
      </c>
      <c r="V208" t="str">
        <f>VLOOKUP(U208, Products!$A$1:$B$60, 2, FALSE)</f>
        <v>Under Armour Girls' Toddler Spine Surge Runni</v>
      </c>
      <c r="W208" s="7">
        <v>39.990001679999999</v>
      </c>
      <c r="X208" s="7">
        <v>34.198098313835338</v>
      </c>
      <c r="Y208">
        <v>4</v>
      </c>
      <c r="Z208" s="7">
        <v>11.19999981</v>
      </c>
      <c r="AA208" s="7">
        <v>159.96000672</v>
      </c>
      <c r="AB208" s="7">
        <f t="shared" si="14"/>
        <v>148.76000690999999</v>
      </c>
      <c r="AC208" t="s">
        <v>30</v>
      </c>
      <c r="AD208" t="str">
        <f t="shared" si="15"/>
        <v>Cash Not Over 200</v>
      </c>
    </row>
    <row r="209" spans="1:30" x14ac:dyDescent="0.2">
      <c r="A209">
        <v>50668</v>
      </c>
      <c r="B209" s="1">
        <v>42979</v>
      </c>
      <c r="C209" s="4">
        <f>VLOOKUP(B209, Dates!$A$1:$B$1463, 2, FALSE)</f>
        <v>6</v>
      </c>
      <c r="D209">
        <v>1</v>
      </c>
      <c r="E209" s="1">
        <f t="shared" si="12"/>
        <v>42982</v>
      </c>
      <c r="F209">
        <v>1</v>
      </c>
      <c r="G209" t="s">
        <v>187</v>
      </c>
      <c r="H209" t="str">
        <f t="shared" si="13"/>
        <v>Other</v>
      </c>
      <c r="I209">
        <v>24</v>
      </c>
      <c r="J209">
        <v>6448</v>
      </c>
      <c r="K209">
        <v>5</v>
      </c>
      <c r="L209" t="s">
        <v>31</v>
      </c>
      <c r="M209" t="s">
        <v>25</v>
      </c>
      <c r="N209" t="s">
        <v>220</v>
      </c>
      <c r="O209" t="s">
        <v>221</v>
      </c>
      <c r="Q209" t="s">
        <v>28</v>
      </c>
      <c r="R209" t="s">
        <v>29</v>
      </c>
      <c r="S209">
        <v>24</v>
      </c>
      <c r="T209" t="str">
        <f>VLOOKUP(S209, Products!$C$1:$D$60,2,FALSE)</f>
        <v>Women's Apparel</v>
      </c>
      <c r="U209">
        <v>502</v>
      </c>
      <c r="V209" t="str">
        <f>VLOOKUP(U209, Products!$A$1:$B$60, 2, FALSE)</f>
        <v>Nike Men's Dri-FIT Victory Golf Polo</v>
      </c>
      <c r="W209" s="7">
        <v>50</v>
      </c>
      <c r="X209" s="7">
        <v>43.678035218757444</v>
      </c>
      <c r="Y209">
        <v>4</v>
      </c>
      <c r="Z209" s="7">
        <v>40</v>
      </c>
      <c r="AA209" s="7">
        <v>200</v>
      </c>
      <c r="AB209" s="7">
        <f t="shared" si="14"/>
        <v>160</v>
      </c>
      <c r="AC209" t="s">
        <v>30</v>
      </c>
      <c r="AD209" t="str">
        <f t="shared" si="15"/>
        <v>Cash Not Over 200</v>
      </c>
    </row>
    <row r="210" spans="1:30" x14ac:dyDescent="0.2">
      <c r="A210">
        <v>46461</v>
      </c>
      <c r="B210" s="1">
        <v>42624</v>
      </c>
      <c r="C210" s="4">
        <f>VLOOKUP(B210, Dates!$A$1:$B$1463, 2, FALSE)</f>
        <v>1</v>
      </c>
      <c r="D210">
        <v>1</v>
      </c>
      <c r="E210" s="1">
        <f t="shared" si="12"/>
        <v>42625</v>
      </c>
      <c r="F210">
        <v>1</v>
      </c>
      <c r="G210" t="s">
        <v>187</v>
      </c>
      <c r="H210" t="str">
        <f t="shared" si="13"/>
        <v>Other</v>
      </c>
      <c r="I210">
        <v>24</v>
      </c>
      <c r="J210">
        <v>6742</v>
      </c>
      <c r="K210">
        <v>5</v>
      </c>
      <c r="L210" t="s">
        <v>31</v>
      </c>
      <c r="M210" t="s">
        <v>25</v>
      </c>
      <c r="N210" t="s">
        <v>92</v>
      </c>
      <c r="O210" t="s">
        <v>81</v>
      </c>
      <c r="Q210" t="s">
        <v>48</v>
      </c>
      <c r="R210" t="s">
        <v>41</v>
      </c>
      <c r="S210">
        <v>24</v>
      </c>
      <c r="T210" t="str">
        <f>VLOOKUP(S210, Products!$C$1:$D$60,2,FALSE)</f>
        <v>Women's Apparel</v>
      </c>
      <c r="U210">
        <v>502</v>
      </c>
      <c r="V210" t="str">
        <f>VLOOKUP(U210, Products!$A$1:$B$60, 2, FALSE)</f>
        <v>Nike Men's Dri-FIT Victory Golf Polo</v>
      </c>
      <c r="W210" s="7">
        <v>50</v>
      </c>
      <c r="X210" s="7">
        <v>43.678035218757444</v>
      </c>
      <c r="Y210">
        <v>5</v>
      </c>
      <c r="Z210" s="7">
        <v>17.5</v>
      </c>
      <c r="AA210" s="7">
        <v>250</v>
      </c>
      <c r="AB210" s="7">
        <f t="shared" si="14"/>
        <v>232.5</v>
      </c>
      <c r="AC210" t="s">
        <v>30</v>
      </c>
      <c r="AD210" t="str">
        <f t="shared" si="15"/>
        <v>Cash Over 200</v>
      </c>
    </row>
    <row r="211" spans="1:30" x14ac:dyDescent="0.2">
      <c r="A211">
        <v>48164</v>
      </c>
      <c r="B211" s="1">
        <v>42472</v>
      </c>
      <c r="C211" s="4">
        <f>VLOOKUP(B211, Dates!$A$1:$B$1463, 2, FALSE)</f>
        <v>3</v>
      </c>
      <c r="D211">
        <v>1</v>
      </c>
      <c r="E211" s="1">
        <f t="shared" si="12"/>
        <v>42473</v>
      </c>
      <c r="F211">
        <v>1</v>
      </c>
      <c r="G211" t="s">
        <v>187</v>
      </c>
      <c r="H211" t="str">
        <f t="shared" si="13"/>
        <v>Other</v>
      </c>
      <c r="I211">
        <v>29</v>
      </c>
      <c r="J211">
        <v>2911</v>
      </c>
      <c r="K211">
        <v>5</v>
      </c>
      <c r="L211" t="s">
        <v>31</v>
      </c>
      <c r="M211" t="s">
        <v>25</v>
      </c>
      <c r="N211" t="s">
        <v>36</v>
      </c>
      <c r="O211" t="s">
        <v>36</v>
      </c>
      <c r="Q211" t="s">
        <v>37</v>
      </c>
      <c r="R211" t="s">
        <v>29</v>
      </c>
      <c r="S211">
        <v>29</v>
      </c>
      <c r="T211" t="str">
        <f>VLOOKUP(S211, Products!$C$1:$D$60,2,FALSE)</f>
        <v>Shop By Sport</v>
      </c>
      <c r="U211">
        <v>627</v>
      </c>
      <c r="V211" t="str">
        <f>VLOOKUP(U211, Products!$A$1:$B$60, 2, FALSE)</f>
        <v>Under Armour Girls' Toddler Spine Surge Runni</v>
      </c>
      <c r="W211" s="7">
        <v>39.990001679999999</v>
      </c>
      <c r="X211" s="7">
        <v>34.198098313835338</v>
      </c>
      <c r="Y211">
        <v>5</v>
      </c>
      <c r="Z211" s="7">
        <v>31.989999770000001</v>
      </c>
      <c r="AA211" s="7">
        <v>199.9500084</v>
      </c>
      <c r="AB211" s="7">
        <f t="shared" si="14"/>
        <v>167.96000863</v>
      </c>
      <c r="AC211" t="s">
        <v>30</v>
      </c>
      <c r="AD211" t="str">
        <f t="shared" si="15"/>
        <v>Cash Not Over 200</v>
      </c>
    </row>
    <row r="212" spans="1:30" x14ac:dyDescent="0.2">
      <c r="A212">
        <v>50668</v>
      </c>
      <c r="B212" s="1">
        <v>42979</v>
      </c>
      <c r="C212" s="4">
        <f>VLOOKUP(B212, Dates!$A$1:$B$1463, 2, FALSE)</f>
        <v>6</v>
      </c>
      <c r="D212">
        <v>1</v>
      </c>
      <c r="E212" s="1">
        <f t="shared" si="12"/>
        <v>42982</v>
      </c>
      <c r="F212">
        <v>1</v>
      </c>
      <c r="G212" t="s">
        <v>187</v>
      </c>
      <c r="H212" t="str">
        <f t="shared" si="13"/>
        <v>Other</v>
      </c>
      <c r="I212">
        <v>24</v>
      </c>
      <c r="J212">
        <v>6448</v>
      </c>
      <c r="K212">
        <v>5</v>
      </c>
      <c r="L212" t="s">
        <v>31</v>
      </c>
      <c r="M212" t="s">
        <v>25</v>
      </c>
      <c r="N212" t="s">
        <v>220</v>
      </c>
      <c r="O212" t="s">
        <v>221</v>
      </c>
      <c r="Q212" t="s">
        <v>28</v>
      </c>
      <c r="R212" t="s">
        <v>29</v>
      </c>
      <c r="S212">
        <v>24</v>
      </c>
      <c r="T212" t="str">
        <f>VLOOKUP(S212, Products!$C$1:$D$60,2,FALSE)</f>
        <v>Women's Apparel</v>
      </c>
      <c r="U212">
        <v>502</v>
      </c>
      <c r="V212" t="str">
        <f>VLOOKUP(U212, Products!$A$1:$B$60, 2, FALSE)</f>
        <v>Nike Men's Dri-FIT Victory Golf Polo</v>
      </c>
      <c r="W212" s="7">
        <v>50</v>
      </c>
      <c r="X212" s="7">
        <v>43.678035218757444</v>
      </c>
      <c r="Y212">
        <v>5</v>
      </c>
      <c r="Z212" s="7">
        <v>50</v>
      </c>
      <c r="AA212" s="7">
        <v>250</v>
      </c>
      <c r="AB212" s="7">
        <f t="shared" si="14"/>
        <v>200</v>
      </c>
      <c r="AC212" t="s">
        <v>30</v>
      </c>
      <c r="AD212" t="str">
        <f t="shared" si="15"/>
        <v>Cash Not Over 200</v>
      </c>
    </row>
    <row r="213" spans="1:30" x14ac:dyDescent="0.2">
      <c r="A213">
        <v>45738</v>
      </c>
      <c r="B213" s="1">
        <v>42672</v>
      </c>
      <c r="C213" s="4">
        <f>VLOOKUP(B213, Dates!$A$1:$B$1463, 2, FALSE)</f>
        <v>7</v>
      </c>
      <c r="D213">
        <v>0</v>
      </c>
      <c r="E213" s="1">
        <f t="shared" si="12"/>
        <v>42672</v>
      </c>
      <c r="F213">
        <v>1</v>
      </c>
      <c r="G213" t="s">
        <v>214</v>
      </c>
      <c r="H213" t="str">
        <f t="shared" si="13"/>
        <v>Other</v>
      </c>
      <c r="I213">
        <v>12</v>
      </c>
      <c r="J213">
        <v>9909</v>
      </c>
      <c r="K213">
        <v>3</v>
      </c>
      <c r="L213" t="s">
        <v>24</v>
      </c>
      <c r="M213" t="s">
        <v>25</v>
      </c>
      <c r="N213" t="s">
        <v>217</v>
      </c>
      <c r="O213" t="s">
        <v>217</v>
      </c>
      <c r="Q213" t="s">
        <v>100</v>
      </c>
      <c r="R213" t="s">
        <v>52</v>
      </c>
      <c r="S213">
        <v>12</v>
      </c>
      <c r="T213" t="str">
        <f>VLOOKUP(S213, Products!$C$1:$D$60,2,FALSE)</f>
        <v>Boxing &amp; MMA</v>
      </c>
      <c r="U213">
        <v>249</v>
      </c>
      <c r="V213" t="str">
        <f>VLOOKUP(U213, Products!$A$1:$B$60, 2, FALSE)</f>
        <v>Under Armour Women's Micro G Skulpt Running S</v>
      </c>
      <c r="W213" s="7">
        <v>54.97000122</v>
      </c>
      <c r="X213" s="7">
        <v>38.635001181666667</v>
      </c>
      <c r="Y213">
        <v>2</v>
      </c>
      <c r="Z213" s="7">
        <v>6.0500001909999996</v>
      </c>
      <c r="AA213" s="7">
        <v>109.94000244</v>
      </c>
      <c r="AB213" s="7">
        <f t="shared" si="14"/>
        <v>103.89000224900001</v>
      </c>
      <c r="AC213" t="s">
        <v>30</v>
      </c>
      <c r="AD213" t="str">
        <f t="shared" si="15"/>
        <v>Cash Not Over 200</v>
      </c>
    </row>
    <row r="214" spans="1:30" x14ac:dyDescent="0.2">
      <c r="A214">
        <v>45738</v>
      </c>
      <c r="B214" s="1">
        <v>42672</v>
      </c>
      <c r="C214" s="4">
        <f>VLOOKUP(B214, Dates!$A$1:$B$1463, 2, FALSE)</f>
        <v>7</v>
      </c>
      <c r="D214">
        <v>0</v>
      </c>
      <c r="E214" s="1">
        <f t="shared" si="12"/>
        <v>42672</v>
      </c>
      <c r="F214">
        <v>1</v>
      </c>
      <c r="G214" t="s">
        <v>214</v>
      </c>
      <c r="H214" t="str">
        <f t="shared" si="13"/>
        <v>Other</v>
      </c>
      <c r="I214">
        <v>17</v>
      </c>
      <c r="J214">
        <v>9909</v>
      </c>
      <c r="K214">
        <v>4</v>
      </c>
      <c r="L214" t="s">
        <v>46</v>
      </c>
      <c r="M214" t="s">
        <v>25</v>
      </c>
      <c r="N214" t="s">
        <v>217</v>
      </c>
      <c r="O214" t="s">
        <v>217</v>
      </c>
      <c r="Q214" t="s">
        <v>100</v>
      </c>
      <c r="R214" t="s">
        <v>52</v>
      </c>
      <c r="S214">
        <v>17</v>
      </c>
      <c r="T214" t="str">
        <f>VLOOKUP(S214, Products!$C$1:$D$60,2,FALSE)</f>
        <v>Cleats</v>
      </c>
      <c r="U214">
        <v>365</v>
      </c>
      <c r="V214" t="str">
        <f>VLOOKUP(U214, Products!$A$1:$B$60, 2, FALSE)</f>
        <v>Perfect Fitness Perfect Rip Deck</v>
      </c>
      <c r="W214" s="7">
        <v>59.990001679999999</v>
      </c>
      <c r="X214" s="7">
        <v>54.488929209402009</v>
      </c>
      <c r="Y214">
        <v>5</v>
      </c>
      <c r="Z214" s="7">
        <v>21</v>
      </c>
      <c r="AA214" s="7">
        <v>299.9500084</v>
      </c>
      <c r="AB214" s="7">
        <f t="shared" si="14"/>
        <v>278.9500084</v>
      </c>
      <c r="AC214" t="s">
        <v>30</v>
      </c>
      <c r="AD214" t="str">
        <f t="shared" si="15"/>
        <v>Cash Over 200</v>
      </c>
    </row>
    <row r="215" spans="1:30" x14ac:dyDescent="0.2">
      <c r="A215">
        <v>44854</v>
      </c>
      <c r="B215" s="1">
        <v>42659</v>
      </c>
      <c r="C215" s="4">
        <f>VLOOKUP(B215, Dates!$A$1:$B$1463, 2, FALSE)</f>
        <v>1</v>
      </c>
      <c r="D215">
        <v>2</v>
      </c>
      <c r="E215" s="1">
        <f t="shared" si="12"/>
        <v>42661</v>
      </c>
      <c r="F215">
        <v>1</v>
      </c>
      <c r="G215" t="s">
        <v>23</v>
      </c>
      <c r="H215" t="str">
        <f t="shared" si="13"/>
        <v>Other</v>
      </c>
      <c r="I215">
        <v>3</v>
      </c>
      <c r="J215">
        <v>3731</v>
      </c>
      <c r="K215">
        <v>2</v>
      </c>
      <c r="L215" t="s">
        <v>136</v>
      </c>
      <c r="M215" t="s">
        <v>25</v>
      </c>
      <c r="N215" t="s">
        <v>188</v>
      </c>
      <c r="O215" t="s">
        <v>189</v>
      </c>
      <c r="Q215" t="s">
        <v>61</v>
      </c>
      <c r="R215" t="s">
        <v>41</v>
      </c>
      <c r="S215">
        <v>3</v>
      </c>
      <c r="T215" t="str">
        <f>VLOOKUP(S215, Products!$C$1:$D$60,2,FALSE)</f>
        <v>Baseball &amp; Softball</v>
      </c>
      <c r="U215">
        <v>44</v>
      </c>
      <c r="V215" t="str">
        <f>VLOOKUP(U215, Products!$A$1:$B$60, 2, FALSE)</f>
        <v>adidas Men's F10 Messi TRX FG Soccer Cleat</v>
      </c>
      <c r="W215" s="7">
        <v>59.990001679999999</v>
      </c>
      <c r="X215" s="7">
        <v>57.194418487916671</v>
      </c>
      <c r="Y215">
        <v>1</v>
      </c>
      <c r="Z215" s="7">
        <v>15</v>
      </c>
      <c r="AA215" s="7">
        <v>59.990001679999999</v>
      </c>
      <c r="AB215" s="7">
        <f t="shared" si="14"/>
        <v>44.990001679999999</v>
      </c>
      <c r="AC215" t="s">
        <v>30</v>
      </c>
      <c r="AD215" t="str">
        <f t="shared" si="15"/>
        <v>Cash Not Over 200</v>
      </c>
    </row>
    <row r="216" spans="1:30" x14ac:dyDescent="0.2">
      <c r="A216">
        <v>50812</v>
      </c>
      <c r="B216" s="1">
        <v>43040</v>
      </c>
      <c r="C216" s="4">
        <f>VLOOKUP(B216, Dates!$A$1:$B$1463, 2, FALSE)</f>
        <v>4</v>
      </c>
      <c r="D216">
        <v>2</v>
      </c>
      <c r="E216" s="1">
        <f t="shared" si="12"/>
        <v>43042</v>
      </c>
      <c r="F216">
        <v>1</v>
      </c>
      <c r="G216" t="s">
        <v>23</v>
      </c>
      <c r="H216" t="str">
        <f t="shared" si="13"/>
        <v>Other</v>
      </c>
      <c r="I216">
        <v>18</v>
      </c>
      <c r="J216">
        <v>2205</v>
      </c>
      <c r="K216">
        <v>4</v>
      </c>
      <c r="L216" t="s">
        <v>46</v>
      </c>
      <c r="M216" t="s">
        <v>25</v>
      </c>
      <c r="N216" t="s">
        <v>129</v>
      </c>
      <c r="O216" t="s">
        <v>130</v>
      </c>
      <c r="Q216" t="s">
        <v>131</v>
      </c>
      <c r="R216" t="s">
        <v>29</v>
      </c>
      <c r="S216">
        <v>18</v>
      </c>
      <c r="T216" t="str">
        <f>VLOOKUP(S216, Products!$C$1:$D$60,2,FALSE)</f>
        <v>Men's Footwear</v>
      </c>
      <c r="U216">
        <v>403</v>
      </c>
      <c r="V216" t="str">
        <f>VLOOKUP(U216, Products!$A$1:$B$60, 2, FALSE)</f>
        <v>Nike Men's CJ Elite 2 TD Football Cleat</v>
      </c>
      <c r="W216" s="7">
        <v>129.9900055</v>
      </c>
      <c r="X216" s="7">
        <v>110.80340837177086</v>
      </c>
      <c r="Y216">
        <v>1</v>
      </c>
      <c r="Z216" s="7">
        <v>3.9000000950000002</v>
      </c>
      <c r="AA216" s="7">
        <v>129.9900055</v>
      </c>
      <c r="AB216" s="7">
        <f t="shared" si="14"/>
        <v>126.090005405</v>
      </c>
      <c r="AC216" t="s">
        <v>30</v>
      </c>
      <c r="AD216" t="str">
        <f t="shared" si="15"/>
        <v>Cash Not Over 200</v>
      </c>
    </row>
    <row r="217" spans="1:30" x14ac:dyDescent="0.2">
      <c r="A217">
        <v>42789</v>
      </c>
      <c r="B217" s="1">
        <v>42629</v>
      </c>
      <c r="C217" s="4">
        <f>VLOOKUP(B217, Dates!$A$1:$B$1463, 2, FALSE)</f>
        <v>6</v>
      </c>
      <c r="D217">
        <v>2</v>
      </c>
      <c r="E217" s="1">
        <f t="shared" si="12"/>
        <v>42633</v>
      </c>
      <c r="F217">
        <v>1</v>
      </c>
      <c r="G217" t="s">
        <v>23</v>
      </c>
      <c r="H217" t="str">
        <f t="shared" si="13"/>
        <v>Other</v>
      </c>
      <c r="I217">
        <v>18</v>
      </c>
      <c r="J217">
        <v>2773</v>
      </c>
      <c r="K217">
        <v>4</v>
      </c>
      <c r="L217" t="s">
        <v>46</v>
      </c>
      <c r="M217" t="s">
        <v>25</v>
      </c>
      <c r="N217" t="s">
        <v>211</v>
      </c>
      <c r="O217" t="s">
        <v>85</v>
      </c>
      <c r="Q217" t="s">
        <v>40</v>
      </c>
      <c r="R217" t="s">
        <v>41</v>
      </c>
      <c r="S217">
        <v>18</v>
      </c>
      <c r="T217" t="str">
        <f>VLOOKUP(S217, Products!$C$1:$D$60,2,FALSE)</f>
        <v>Men's Footwear</v>
      </c>
      <c r="U217">
        <v>403</v>
      </c>
      <c r="V217" t="str">
        <f>VLOOKUP(U217, Products!$A$1:$B$60, 2, FALSE)</f>
        <v>Nike Men's CJ Elite 2 TD Football Cleat</v>
      </c>
      <c r="W217" s="7">
        <v>129.9900055</v>
      </c>
      <c r="X217" s="7">
        <v>110.80340837177086</v>
      </c>
      <c r="Y217">
        <v>1</v>
      </c>
      <c r="Z217" s="7">
        <v>20.799999239999998</v>
      </c>
      <c r="AA217" s="7">
        <v>129.9900055</v>
      </c>
      <c r="AB217" s="7">
        <f t="shared" si="14"/>
        <v>109.19000625999999</v>
      </c>
      <c r="AC217" t="s">
        <v>30</v>
      </c>
      <c r="AD217" t="str">
        <f t="shared" si="15"/>
        <v>Cash Not Over 200</v>
      </c>
    </row>
    <row r="218" spans="1:30" x14ac:dyDescent="0.2">
      <c r="A218">
        <v>44143</v>
      </c>
      <c r="B218" s="1">
        <v>42531</v>
      </c>
      <c r="C218" s="4">
        <f>VLOOKUP(B218, Dates!$A$1:$B$1463, 2, FALSE)</f>
        <v>6</v>
      </c>
      <c r="D218">
        <v>2</v>
      </c>
      <c r="E218" s="1">
        <f t="shared" si="12"/>
        <v>42535</v>
      </c>
      <c r="F218">
        <v>1</v>
      </c>
      <c r="G218" t="s">
        <v>23</v>
      </c>
      <c r="H218" t="str">
        <f t="shared" si="13"/>
        <v>Other</v>
      </c>
      <c r="I218">
        <v>18</v>
      </c>
      <c r="J218">
        <v>8766</v>
      </c>
      <c r="K218">
        <v>4</v>
      </c>
      <c r="L218" t="s">
        <v>46</v>
      </c>
      <c r="M218" t="s">
        <v>25</v>
      </c>
      <c r="N218" t="s">
        <v>223</v>
      </c>
      <c r="O218" t="s">
        <v>223</v>
      </c>
      <c r="Q218" t="s">
        <v>193</v>
      </c>
      <c r="R218" t="s">
        <v>52</v>
      </c>
      <c r="S218">
        <v>18</v>
      </c>
      <c r="T218" t="str">
        <f>VLOOKUP(S218, Products!$C$1:$D$60,2,FALSE)</f>
        <v>Men's Footwear</v>
      </c>
      <c r="U218">
        <v>403</v>
      </c>
      <c r="V218" t="str">
        <f>VLOOKUP(U218, Products!$A$1:$B$60, 2, FALSE)</f>
        <v>Nike Men's CJ Elite 2 TD Football Cleat</v>
      </c>
      <c r="W218" s="7">
        <v>129.9900055</v>
      </c>
      <c r="X218" s="7">
        <v>110.80340837177086</v>
      </c>
      <c r="Y218">
        <v>1</v>
      </c>
      <c r="Z218" s="7">
        <v>32.5</v>
      </c>
      <c r="AA218" s="7">
        <v>129.9900055</v>
      </c>
      <c r="AB218" s="7">
        <f t="shared" si="14"/>
        <v>97.490005499999995</v>
      </c>
      <c r="AC218" t="s">
        <v>30</v>
      </c>
      <c r="AD218" t="str">
        <f t="shared" si="15"/>
        <v>Cash Not Over 200</v>
      </c>
    </row>
    <row r="219" spans="1:30" x14ac:dyDescent="0.2">
      <c r="A219">
        <v>50812</v>
      </c>
      <c r="B219" s="1">
        <v>43040</v>
      </c>
      <c r="C219" s="4">
        <f>VLOOKUP(B219, Dates!$A$1:$B$1463, 2, FALSE)</f>
        <v>4</v>
      </c>
      <c r="D219">
        <v>2</v>
      </c>
      <c r="E219" s="1">
        <f t="shared" si="12"/>
        <v>43042</v>
      </c>
      <c r="F219">
        <v>1</v>
      </c>
      <c r="G219" t="s">
        <v>23</v>
      </c>
      <c r="H219" t="str">
        <f t="shared" si="13"/>
        <v>Other</v>
      </c>
      <c r="I219">
        <v>43</v>
      </c>
      <c r="J219">
        <v>2205</v>
      </c>
      <c r="K219">
        <v>7</v>
      </c>
      <c r="L219" t="s">
        <v>58</v>
      </c>
      <c r="M219" t="s">
        <v>25</v>
      </c>
      <c r="N219" t="s">
        <v>129</v>
      </c>
      <c r="O219" t="s">
        <v>130</v>
      </c>
      <c r="Q219" t="s">
        <v>131</v>
      </c>
      <c r="R219" t="s">
        <v>29</v>
      </c>
      <c r="S219">
        <v>43</v>
      </c>
      <c r="T219" t="str">
        <f>VLOOKUP(S219, Products!$C$1:$D$60,2,FALSE)</f>
        <v>Camping &amp; Hiking</v>
      </c>
      <c r="U219">
        <v>957</v>
      </c>
      <c r="V219" t="str">
        <f>VLOOKUP(U219, Products!$A$1:$B$60, 2, FALSE)</f>
        <v>Diamondback Women's Serene Classic Comfort Bi</v>
      </c>
      <c r="W219" s="7">
        <v>299.98001099999999</v>
      </c>
      <c r="X219" s="7">
        <v>295.0300103351052</v>
      </c>
      <c r="Y219">
        <v>1</v>
      </c>
      <c r="Z219" s="7">
        <v>15</v>
      </c>
      <c r="AA219" s="7">
        <v>299.98001099999999</v>
      </c>
      <c r="AB219" s="7">
        <f t="shared" si="14"/>
        <v>284.98001099999999</v>
      </c>
      <c r="AC219" t="s">
        <v>30</v>
      </c>
      <c r="AD219" t="str">
        <f t="shared" si="15"/>
        <v>Cash Over 200</v>
      </c>
    </row>
    <row r="220" spans="1:30" x14ac:dyDescent="0.2">
      <c r="A220">
        <v>50812</v>
      </c>
      <c r="B220" s="1">
        <v>43040</v>
      </c>
      <c r="C220" s="4">
        <f>VLOOKUP(B220, Dates!$A$1:$B$1463, 2, FALSE)</f>
        <v>4</v>
      </c>
      <c r="D220">
        <v>2</v>
      </c>
      <c r="E220" s="1">
        <f t="shared" si="12"/>
        <v>43042</v>
      </c>
      <c r="F220">
        <v>1</v>
      </c>
      <c r="G220" t="s">
        <v>23</v>
      </c>
      <c r="H220" t="str">
        <f t="shared" si="13"/>
        <v>Other</v>
      </c>
      <c r="I220">
        <v>43</v>
      </c>
      <c r="J220">
        <v>2205</v>
      </c>
      <c r="K220">
        <v>7</v>
      </c>
      <c r="L220" t="s">
        <v>58</v>
      </c>
      <c r="M220" t="s">
        <v>25</v>
      </c>
      <c r="N220" t="s">
        <v>129</v>
      </c>
      <c r="O220" t="s">
        <v>130</v>
      </c>
      <c r="Q220" t="s">
        <v>131</v>
      </c>
      <c r="R220" t="s">
        <v>29</v>
      </c>
      <c r="S220">
        <v>43</v>
      </c>
      <c r="T220" t="str">
        <f>VLOOKUP(S220, Products!$C$1:$D$60,2,FALSE)</f>
        <v>Camping &amp; Hiking</v>
      </c>
      <c r="U220">
        <v>957</v>
      </c>
      <c r="V220" t="str">
        <f>VLOOKUP(U220, Products!$A$1:$B$60, 2, FALSE)</f>
        <v>Diamondback Women's Serene Classic Comfort Bi</v>
      </c>
      <c r="W220" s="7">
        <v>299.98001099999999</v>
      </c>
      <c r="X220" s="7">
        <v>295.0300103351052</v>
      </c>
      <c r="Y220">
        <v>1</v>
      </c>
      <c r="Z220" s="7">
        <v>16.5</v>
      </c>
      <c r="AA220" s="7">
        <v>299.98001099999999</v>
      </c>
      <c r="AB220" s="7">
        <f t="shared" si="14"/>
        <v>283.48001099999999</v>
      </c>
      <c r="AC220" t="s">
        <v>30</v>
      </c>
      <c r="AD220" t="str">
        <f t="shared" si="15"/>
        <v>Cash Over 200</v>
      </c>
    </row>
    <row r="221" spans="1:30" x14ac:dyDescent="0.2">
      <c r="A221">
        <v>48365</v>
      </c>
      <c r="B221" s="1">
        <v>42563</v>
      </c>
      <c r="C221" s="4">
        <f>VLOOKUP(B221, Dates!$A$1:$B$1463, 2, FALSE)</f>
        <v>3</v>
      </c>
      <c r="D221">
        <v>2</v>
      </c>
      <c r="E221" s="1">
        <f t="shared" si="12"/>
        <v>42565</v>
      </c>
      <c r="F221">
        <v>1</v>
      </c>
      <c r="G221" t="s">
        <v>23</v>
      </c>
      <c r="H221" t="str">
        <f t="shared" si="13"/>
        <v>Other</v>
      </c>
      <c r="I221">
        <v>43</v>
      </c>
      <c r="J221">
        <v>10948</v>
      </c>
      <c r="K221">
        <v>7</v>
      </c>
      <c r="L221" t="s">
        <v>58</v>
      </c>
      <c r="M221" t="s">
        <v>25</v>
      </c>
      <c r="N221" t="s">
        <v>224</v>
      </c>
      <c r="O221" t="s">
        <v>224</v>
      </c>
      <c r="Q221" t="s">
        <v>44</v>
      </c>
      <c r="R221" t="s">
        <v>34</v>
      </c>
      <c r="S221">
        <v>43</v>
      </c>
      <c r="T221" t="str">
        <f>VLOOKUP(S221, Products!$C$1:$D$60,2,FALSE)</f>
        <v>Camping &amp; Hiking</v>
      </c>
      <c r="U221">
        <v>957</v>
      </c>
      <c r="V221" t="str">
        <f>VLOOKUP(U221, Products!$A$1:$B$60, 2, FALSE)</f>
        <v>Diamondback Women's Serene Classic Comfort Bi</v>
      </c>
      <c r="W221" s="7">
        <v>299.98001099999999</v>
      </c>
      <c r="X221" s="7">
        <v>295.0300103351052</v>
      </c>
      <c r="Y221">
        <v>1</v>
      </c>
      <c r="Z221" s="7">
        <v>45</v>
      </c>
      <c r="AA221" s="7">
        <v>299.98001099999999</v>
      </c>
      <c r="AB221" s="7">
        <f t="shared" si="14"/>
        <v>254.98001099999999</v>
      </c>
      <c r="AC221" t="s">
        <v>30</v>
      </c>
      <c r="AD221" t="str">
        <f t="shared" si="15"/>
        <v>Cash Over 200</v>
      </c>
    </row>
    <row r="222" spans="1:30" x14ac:dyDescent="0.2">
      <c r="A222">
        <v>44507</v>
      </c>
      <c r="B222" s="1">
        <v>42684</v>
      </c>
      <c r="C222" s="4">
        <f>VLOOKUP(B222, Dates!$A$1:$B$1463, 2, FALSE)</f>
        <v>5</v>
      </c>
      <c r="D222">
        <v>4</v>
      </c>
      <c r="E222" s="1">
        <f t="shared" si="12"/>
        <v>42690</v>
      </c>
      <c r="F222">
        <v>0</v>
      </c>
      <c r="G222" t="s">
        <v>62</v>
      </c>
      <c r="H222" t="str">
        <f t="shared" si="13"/>
        <v>Other</v>
      </c>
      <c r="I222">
        <v>7</v>
      </c>
      <c r="J222">
        <v>7783</v>
      </c>
      <c r="K222">
        <v>2</v>
      </c>
      <c r="L222" t="s">
        <v>136</v>
      </c>
      <c r="M222" t="s">
        <v>25</v>
      </c>
      <c r="N222" t="s">
        <v>225</v>
      </c>
      <c r="O222" t="s">
        <v>226</v>
      </c>
      <c r="Q222" t="s">
        <v>40</v>
      </c>
      <c r="R222" t="s">
        <v>41</v>
      </c>
      <c r="S222">
        <v>7</v>
      </c>
      <c r="T222" t="str">
        <f>VLOOKUP(S222, Products!$C$1:$D$60,2,FALSE)</f>
        <v>Hockey</v>
      </c>
      <c r="U222">
        <v>134</v>
      </c>
      <c r="V222" t="str">
        <f>VLOOKUP(U222, Products!$A$1:$B$60, 2, FALSE)</f>
        <v>Nike Women's Legend V-Neck T-Shirt</v>
      </c>
      <c r="W222" s="7">
        <v>25</v>
      </c>
      <c r="X222" s="7">
        <v>23.551858392987498</v>
      </c>
      <c r="Y222">
        <v>3</v>
      </c>
      <c r="Z222" s="7">
        <v>11.25</v>
      </c>
      <c r="AA222" s="7">
        <v>75</v>
      </c>
      <c r="AB222" s="7">
        <f t="shared" si="14"/>
        <v>63.75</v>
      </c>
      <c r="AC222" t="s">
        <v>45</v>
      </c>
      <c r="AD222" t="str">
        <f t="shared" si="15"/>
        <v>Non Cash Payment</v>
      </c>
    </row>
    <row r="223" spans="1:30" x14ac:dyDescent="0.2">
      <c r="A223">
        <v>44424</v>
      </c>
      <c r="B223" s="1">
        <v>42653</v>
      </c>
      <c r="C223" s="4">
        <f>VLOOKUP(B223, Dates!$A$1:$B$1463, 2, FALSE)</f>
        <v>2</v>
      </c>
      <c r="D223">
        <v>1</v>
      </c>
      <c r="E223" s="1">
        <f t="shared" si="12"/>
        <v>42654</v>
      </c>
      <c r="F223">
        <v>1</v>
      </c>
      <c r="G223" t="s">
        <v>187</v>
      </c>
      <c r="H223" t="str">
        <f t="shared" si="13"/>
        <v>Other</v>
      </c>
      <c r="I223">
        <v>7</v>
      </c>
      <c r="J223">
        <v>2360</v>
      </c>
      <c r="K223">
        <v>2</v>
      </c>
      <c r="L223" t="s">
        <v>136</v>
      </c>
      <c r="M223" t="s">
        <v>25</v>
      </c>
      <c r="N223" t="s">
        <v>143</v>
      </c>
      <c r="O223" t="s">
        <v>144</v>
      </c>
      <c r="Q223" t="s">
        <v>40</v>
      </c>
      <c r="R223" t="s">
        <v>41</v>
      </c>
      <c r="S223">
        <v>7</v>
      </c>
      <c r="T223" t="str">
        <f>VLOOKUP(S223, Products!$C$1:$D$60,2,FALSE)</f>
        <v>Hockey</v>
      </c>
      <c r="U223">
        <v>134</v>
      </c>
      <c r="V223" t="str">
        <f>VLOOKUP(U223, Products!$A$1:$B$60, 2, FALSE)</f>
        <v>Nike Women's Legend V-Neck T-Shirt</v>
      </c>
      <c r="W223" s="7">
        <v>25</v>
      </c>
      <c r="X223" s="7">
        <v>23.551858392987498</v>
      </c>
      <c r="Y223">
        <v>2</v>
      </c>
      <c r="Z223" s="7">
        <v>7.5</v>
      </c>
      <c r="AA223" s="7">
        <v>50</v>
      </c>
      <c r="AB223" s="7">
        <f t="shared" si="14"/>
        <v>42.5</v>
      </c>
      <c r="AC223" t="s">
        <v>30</v>
      </c>
      <c r="AD223" t="str">
        <f t="shared" si="15"/>
        <v>Cash Not Over 200</v>
      </c>
    </row>
    <row r="224" spans="1:30" x14ac:dyDescent="0.2">
      <c r="A224">
        <v>43461</v>
      </c>
      <c r="B224" s="1">
        <v>42639</v>
      </c>
      <c r="C224" s="4">
        <f>VLOOKUP(B224, Dates!$A$1:$B$1463, 2, FALSE)</f>
        <v>2</v>
      </c>
      <c r="D224">
        <v>4</v>
      </c>
      <c r="E224" s="1">
        <f t="shared" si="12"/>
        <v>42643</v>
      </c>
      <c r="F224">
        <v>0</v>
      </c>
      <c r="G224" t="s">
        <v>62</v>
      </c>
      <c r="H224" t="str">
        <f t="shared" si="13"/>
        <v>Other</v>
      </c>
      <c r="I224">
        <v>7</v>
      </c>
      <c r="J224">
        <v>1209</v>
      </c>
      <c r="K224">
        <v>2</v>
      </c>
      <c r="L224" t="s">
        <v>136</v>
      </c>
      <c r="M224" t="s">
        <v>25</v>
      </c>
      <c r="N224" t="s">
        <v>173</v>
      </c>
      <c r="O224" t="s">
        <v>174</v>
      </c>
      <c r="Q224" t="s">
        <v>28</v>
      </c>
      <c r="R224" t="s">
        <v>29</v>
      </c>
      <c r="S224">
        <v>7</v>
      </c>
      <c r="T224" t="str">
        <f>VLOOKUP(S224, Products!$C$1:$D$60,2,FALSE)</f>
        <v>Hockey</v>
      </c>
      <c r="U224">
        <v>134</v>
      </c>
      <c r="V224" t="str">
        <f>VLOOKUP(U224, Products!$A$1:$B$60, 2, FALSE)</f>
        <v>Nike Women's Legend V-Neck T-Shirt</v>
      </c>
      <c r="W224" s="7">
        <v>25</v>
      </c>
      <c r="X224" s="7">
        <v>23.551858392987498</v>
      </c>
      <c r="Y224">
        <v>4</v>
      </c>
      <c r="Z224" s="7">
        <v>16</v>
      </c>
      <c r="AA224" s="7">
        <v>100</v>
      </c>
      <c r="AB224" s="7">
        <f t="shared" si="14"/>
        <v>84</v>
      </c>
      <c r="AC224" t="s">
        <v>66</v>
      </c>
      <c r="AD224" t="str">
        <f t="shared" si="15"/>
        <v>Non Cash Payment</v>
      </c>
    </row>
    <row r="225" spans="1:30" x14ac:dyDescent="0.2">
      <c r="A225">
        <v>42859</v>
      </c>
      <c r="B225" s="1">
        <v>42630</v>
      </c>
      <c r="C225" s="4">
        <f>VLOOKUP(B225, Dates!$A$1:$B$1463, 2, FALSE)</f>
        <v>7</v>
      </c>
      <c r="D225">
        <v>4</v>
      </c>
      <c r="E225" s="1">
        <f t="shared" si="12"/>
        <v>42635</v>
      </c>
      <c r="F225">
        <v>1</v>
      </c>
      <c r="G225" t="s">
        <v>62</v>
      </c>
      <c r="H225" t="str">
        <f t="shared" si="13"/>
        <v>Other</v>
      </c>
      <c r="I225">
        <v>7</v>
      </c>
      <c r="J225">
        <v>3421</v>
      </c>
      <c r="K225">
        <v>2</v>
      </c>
      <c r="L225" t="s">
        <v>136</v>
      </c>
      <c r="M225" t="s">
        <v>25</v>
      </c>
      <c r="N225" t="s">
        <v>93</v>
      </c>
      <c r="O225" t="s">
        <v>93</v>
      </c>
      <c r="Q225" t="s">
        <v>28</v>
      </c>
      <c r="R225" t="s">
        <v>29</v>
      </c>
      <c r="S225">
        <v>7</v>
      </c>
      <c r="T225" t="str">
        <f>VLOOKUP(S225, Products!$C$1:$D$60,2,FALSE)</f>
        <v>Hockey</v>
      </c>
      <c r="U225">
        <v>134</v>
      </c>
      <c r="V225" t="str">
        <f>VLOOKUP(U225, Products!$A$1:$B$60, 2, FALSE)</f>
        <v>Nike Women's Legend V-Neck T-Shirt</v>
      </c>
      <c r="W225" s="7">
        <v>25</v>
      </c>
      <c r="X225" s="7">
        <v>23.551858392987498</v>
      </c>
      <c r="Y225">
        <v>2</v>
      </c>
      <c r="Z225" s="7">
        <v>2.5</v>
      </c>
      <c r="AA225" s="7">
        <v>50</v>
      </c>
      <c r="AB225" s="7">
        <f t="shared" si="14"/>
        <v>47.5</v>
      </c>
      <c r="AC225" t="s">
        <v>30</v>
      </c>
      <c r="AD225" t="str">
        <f t="shared" si="15"/>
        <v>Cash Not Over 200</v>
      </c>
    </row>
    <row r="226" spans="1:30" x14ac:dyDescent="0.2">
      <c r="A226">
        <v>42352</v>
      </c>
      <c r="B226" s="1">
        <v>42652</v>
      </c>
      <c r="C226" s="4">
        <f>VLOOKUP(B226, Dates!$A$1:$B$1463, 2, FALSE)</f>
        <v>1</v>
      </c>
      <c r="D226">
        <v>4</v>
      </c>
      <c r="E226" s="1">
        <f t="shared" si="12"/>
        <v>42656</v>
      </c>
      <c r="F226">
        <v>0</v>
      </c>
      <c r="G226" t="s">
        <v>62</v>
      </c>
      <c r="H226" t="str">
        <f t="shared" si="13"/>
        <v>Other</v>
      </c>
      <c r="I226">
        <v>7</v>
      </c>
      <c r="J226">
        <v>1303</v>
      </c>
      <c r="K226">
        <v>2</v>
      </c>
      <c r="L226" t="s">
        <v>136</v>
      </c>
      <c r="M226" t="s">
        <v>25</v>
      </c>
      <c r="N226" t="s">
        <v>227</v>
      </c>
      <c r="O226" t="s">
        <v>227</v>
      </c>
      <c r="Q226" t="s">
        <v>164</v>
      </c>
      <c r="R226" t="s">
        <v>29</v>
      </c>
      <c r="S226">
        <v>7</v>
      </c>
      <c r="T226" t="str">
        <f>VLOOKUP(S226, Products!$C$1:$D$60,2,FALSE)</f>
        <v>Hockey</v>
      </c>
      <c r="U226">
        <v>134</v>
      </c>
      <c r="V226" t="str">
        <f>VLOOKUP(U226, Products!$A$1:$B$60, 2, FALSE)</f>
        <v>Nike Women's Legend V-Neck T-Shirt</v>
      </c>
      <c r="W226" s="7">
        <v>25</v>
      </c>
      <c r="X226" s="7">
        <v>23.551858392987498</v>
      </c>
      <c r="Y226">
        <v>3</v>
      </c>
      <c r="Z226" s="7">
        <v>13.5</v>
      </c>
      <c r="AA226" s="7">
        <v>75</v>
      </c>
      <c r="AB226" s="7">
        <f t="shared" si="14"/>
        <v>61.5</v>
      </c>
      <c r="AC226" t="s">
        <v>45</v>
      </c>
      <c r="AD226" t="str">
        <f t="shared" si="15"/>
        <v>Non Cash Payment</v>
      </c>
    </row>
    <row r="227" spans="1:30" x14ac:dyDescent="0.2">
      <c r="A227">
        <v>42106</v>
      </c>
      <c r="B227" s="1">
        <v>42530</v>
      </c>
      <c r="C227" s="4">
        <f>VLOOKUP(B227, Dates!$A$1:$B$1463, 2, FALSE)</f>
        <v>5</v>
      </c>
      <c r="D227">
        <v>4</v>
      </c>
      <c r="E227" s="1">
        <f t="shared" si="12"/>
        <v>42536</v>
      </c>
      <c r="F227">
        <v>0</v>
      </c>
      <c r="G227" t="s">
        <v>62</v>
      </c>
      <c r="H227" t="str">
        <f t="shared" si="13"/>
        <v>Other</v>
      </c>
      <c r="I227">
        <v>7</v>
      </c>
      <c r="J227">
        <v>11307</v>
      </c>
      <c r="K227">
        <v>2</v>
      </c>
      <c r="L227" t="s">
        <v>136</v>
      </c>
      <c r="M227" t="s">
        <v>25</v>
      </c>
      <c r="N227" t="s">
        <v>228</v>
      </c>
      <c r="O227" t="s">
        <v>158</v>
      </c>
      <c r="Q227" t="s">
        <v>33</v>
      </c>
      <c r="R227" t="s">
        <v>34</v>
      </c>
      <c r="S227">
        <v>7</v>
      </c>
      <c r="T227" t="str">
        <f>VLOOKUP(S227, Products!$C$1:$D$60,2,FALSE)</f>
        <v>Hockey</v>
      </c>
      <c r="U227">
        <v>134</v>
      </c>
      <c r="V227" t="str">
        <f>VLOOKUP(U227, Products!$A$1:$B$60, 2, FALSE)</f>
        <v>Nike Women's Legend V-Neck T-Shirt</v>
      </c>
      <c r="W227" s="7">
        <v>25</v>
      </c>
      <c r="X227" s="7">
        <v>23.551858392987498</v>
      </c>
      <c r="Y227">
        <v>4</v>
      </c>
      <c r="Z227" s="7">
        <v>2</v>
      </c>
      <c r="AA227" s="7">
        <v>100</v>
      </c>
      <c r="AB227" s="7">
        <f t="shared" si="14"/>
        <v>98</v>
      </c>
      <c r="AC227" t="s">
        <v>45</v>
      </c>
      <c r="AD227" t="str">
        <f t="shared" si="15"/>
        <v>Non Cash Payment</v>
      </c>
    </row>
    <row r="228" spans="1:30" x14ac:dyDescent="0.2">
      <c r="A228">
        <v>41726</v>
      </c>
      <c r="B228" s="1">
        <v>42378</v>
      </c>
      <c r="C228" s="4">
        <f>VLOOKUP(B228, Dates!$A$1:$B$1463, 2, FALSE)</f>
        <v>7</v>
      </c>
      <c r="D228">
        <v>4</v>
      </c>
      <c r="E228" s="1">
        <f t="shared" si="12"/>
        <v>42383</v>
      </c>
      <c r="F228">
        <v>0</v>
      </c>
      <c r="G228" t="s">
        <v>62</v>
      </c>
      <c r="H228" t="str">
        <f t="shared" si="13"/>
        <v>Other</v>
      </c>
      <c r="I228">
        <v>7</v>
      </c>
      <c r="J228">
        <v>8254</v>
      </c>
      <c r="K228">
        <v>2</v>
      </c>
      <c r="L228" t="s">
        <v>136</v>
      </c>
      <c r="M228" t="s">
        <v>25</v>
      </c>
      <c r="N228" t="s">
        <v>79</v>
      </c>
      <c r="O228" t="s">
        <v>79</v>
      </c>
      <c r="Q228" t="s">
        <v>61</v>
      </c>
      <c r="R228" t="s">
        <v>41</v>
      </c>
      <c r="S228">
        <v>7</v>
      </c>
      <c r="T228" t="str">
        <f>VLOOKUP(S228, Products!$C$1:$D$60,2,FALSE)</f>
        <v>Hockey</v>
      </c>
      <c r="U228">
        <v>134</v>
      </c>
      <c r="V228" t="str">
        <f>VLOOKUP(U228, Products!$A$1:$B$60, 2, FALSE)</f>
        <v>Nike Women's Legend V-Neck T-Shirt</v>
      </c>
      <c r="W228" s="7">
        <v>25</v>
      </c>
      <c r="X228" s="7">
        <v>23.551858392987498</v>
      </c>
      <c r="Y228">
        <v>3</v>
      </c>
      <c r="Z228" s="7">
        <v>15</v>
      </c>
      <c r="AA228" s="7">
        <v>75</v>
      </c>
      <c r="AB228" s="7">
        <f t="shared" si="14"/>
        <v>60</v>
      </c>
      <c r="AC228" t="s">
        <v>66</v>
      </c>
      <c r="AD228" t="str">
        <f t="shared" si="15"/>
        <v>Non Cash Payment</v>
      </c>
    </row>
    <row r="229" spans="1:30" x14ac:dyDescent="0.2">
      <c r="A229">
        <v>41711</v>
      </c>
      <c r="B229" s="1">
        <v>42613</v>
      </c>
      <c r="C229" s="4">
        <f>VLOOKUP(B229, Dates!$A$1:$B$1463, 2, FALSE)</f>
        <v>4</v>
      </c>
      <c r="D229">
        <v>4</v>
      </c>
      <c r="E229" s="1">
        <f t="shared" si="12"/>
        <v>42619</v>
      </c>
      <c r="F229">
        <v>0</v>
      </c>
      <c r="G229" t="s">
        <v>62</v>
      </c>
      <c r="H229" t="str">
        <f t="shared" si="13"/>
        <v>Other</v>
      </c>
      <c r="I229">
        <v>7</v>
      </c>
      <c r="J229">
        <v>11531</v>
      </c>
      <c r="K229">
        <v>2</v>
      </c>
      <c r="L229" t="s">
        <v>136</v>
      </c>
      <c r="M229" t="s">
        <v>25</v>
      </c>
      <c r="N229" t="s">
        <v>93</v>
      </c>
      <c r="O229" t="s">
        <v>93</v>
      </c>
      <c r="Q229" t="s">
        <v>28</v>
      </c>
      <c r="R229" t="s">
        <v>29</v>
      </c>
      <c r="S229">
        <v>7</v>
      </c>
      <c r="T229" t="str">
        <f>VLOOKUP(S229, Products!$C$1:$D$60,2,FALSE)</f>
        <v>Hockey</v>
      </c>
      <c r="U229">
        <v>134</v>
      </c>
      <c r="V229" t="str">
        <f>VLOOKUP(U229, Products!$A$1:$B$60, 2, FALSE)</f>
        <v>Nike Women's Legend V-Neck T-Shirt</v>
      </c>
      <c r="W229" s="7">
        <v>25</v>
      </c>
      <c r="X229" s="7">
        <v>23.551858392987498</v>
      </c>
      <c r="Y229">
        <v>3</v>
      </c>
      <c r="Z229" s="7">
        <v>18.75</v>
      </c>
      <c r="AA229" s="7">
        <v>75</v>
      </c>
      <c r="AB229" s="7">
        <f t="shared" si="14"/>
        <v>56.25</v>
      </c>
      <c r="AC229" t="s">
        <v>66</v>
      </c>
      <c r="AD229" t="str">
        <f t="shared" si="15"/>
        <v>Non Cash Payment</v>
      </c>
    </row>
    <row r="230" spans="1:30" x14ac:dyDescent="0.2">
      <c r="A230">
        <v>46921</v>
      </c>
      <c r="B230" s="1">
        <v>42689</v>
      </c>
      <c r="C230" s="4">
        <f>VLOOKUP(B230, Dates!$A$1:$B$1463, 2, FALSE)</f>
        <v>3</v>
      </c>
      <c r="D230">
        <v>1</v>
      </c>
      <c r="E230" s="1">
        <f t="shared" si="12"/>
        <v>42690</v>
      </c>
      <c r="F230">
        <v>1</v>
      </c>
      <c r="G230" t="s">
        <v>187</v>
      </c>
      <c r="H230" t="str">
        <f t="shared" si="13"/>
        <v>Other</v>
      </c>
      <c r="I230">
        <v>9</v>
      </c>
      <c r="J230">
        <v>10731</v>
      </c>
      <c r="K230">
        <v>3</v>
      </c>
      <c r="L230" t="s">
        <v>24</v>
      </c>
      <c r="M230" t="s">
        <v>25</v>
      </c>
      <c r="N230" t="s">
        <v>157</v>
      </c>
      <c r="O230" t="s">
        <v>158</v>
      </c>
      <c r="Q230" t="s">
        <v>33</v>
      </c>
      <c r="R230" t="s">
        <v>34</v>
      </c>
      <c r="S230">
        <v>9</v>
      </c>
      <c r="T230" t="str">
        <f>VLOOKUP(S230, Products!$C$1:$D$60,2,FALSE)</f>
        <v>Cardio Equipment</v>
      </c>
      <c r="U230">
        <v>191</v>
      </c>
      <c r="V230" t="str">
        <f>VLOOKUP(U230, Products!$A$1:$B$60, 2, FALSE)</f>
        <v>Nike Men's Free 5.0+ Running Shoe</v>
      </c>
      <c r="W230" s="7">
        <v>99.989997860000003</v>
      </c>
      <c r="X230" s="7">
        <v>95.114003926871064</v>
      </c>
      <c r="Y230">
        <v>1</v>
      </c>
      <c r="Z230" s="7">
        <v>7</v>
      </c>
      <c r="AA230" s="7">
        <v>99.989997860000003</v>
      </c>
      <c r="AB230" s="7">
        <f t="shared" si="14"/>
        <v>92.989997860000003</v>
      </c>
      <c r="AC230" t="s">
        <v>30</v>
      </c>
      <c r="AD230" t="str">
        <f t="shared" si="15"/>
        <v>Cash Not Over 200</v>
      </c>
    </row>
    <row r="231" spans="1:30" x14ac:dyDescent="0.2">
      <c r="A231">
        <v>45445</v>
      </c>
      <c r="B231" s="1">
        <v>42668</v>
      </c>
      <c r="C231" s="4">
        <f>VLOOKUP(B231, Dates!$A$1:$B$1463, 2, FALSE)</f>
        <v>3</v>
      </c>
      <c r="D231">
        <v>1</v>
      </c>
      <c r="E231" s="1">
        <f t="shared" si="12"/>
        <v>42669</v>
      </c>
      <c r="F231">
        <v>1</v>
      </c>
      <c r="G231" t="s">
        <v>187</v>
      </c>
      <c r="H231" t="str">
        <f t="shared" si="13"/>
        <v>Other</v>
      </c>
      <c r="I231">
        <v>9</v>
      </c>
      <c r="J231">
        <v>1443</v>
      </c>
      <c r="K231">
        <v>3</v>
      </c>
      <c r="L231" t="s">
        <v>24</v>
      </c>
      <c r="M231" t="s">
        <v>25</v>
      </c>
      <c r="N231" t="s">
        <v>229</v>
      </c>
      <c r="O231" t="s">
        <v>229</v>
      </c>
      <c r="Q231" t="s">
        <v>28</v>
      </c>
      <c r="R231" t="s">
        <v>29</v>
      </c>
      <c r="S231">
        <v>9</v>
      </c>
      <c r="T231" t="str">
        <f>VLOOKUP(S231, Products!$C$1:$D$60,2,FALSE)</f>
        <v>Cardio Equipment</v>
      </c>
      <c r="U231">
        <v>191</v>
      </c>
      <c r="V231" t="str">
        <f>VLOOKUP(U231, Products!$A$1:$B$60, 2, FALSE)</f>
        <v>Nike Men's Free 5.0+ Running Shoe</v>
      </c>
      <c r="W231" s="7">
        <v>99.989997860000003</v>
      </c>
      <c r="X231" s="7">
        <v>95.114003926871064</v>
      </c>
      <c r="Y231">
        <v>1</v>
      </c>
      <c r="Z231" s="7">
        <v>9</v>
      </c>
      <c r="AA231" s="7">
        <v>99.989997860000003</v>
      </c>
      <c r="AB231" s="7">
        <f t="shared" si="14"/>
        <v>90.989997860000003</v>
      </c>
      <c r="AC231" t="s">
        <v>30</v>
      </c>
      <c r="AD231" t="str">
        <f t="shared" si="15"/>
        <v>Cash Not Over 200</v>
      </c>
    </row>
    <row r="232" spans="1:30" x14ac:dyDescent="0.2">
      <c r="A232">
        <v>45575</v>
      </c>
      <c r="B232" s="1">
        <v>42670</v>
      </c>
      <c r="C232" s="4">
        <f>VLOOKUP(B232, Dates!$A$1:$B$1463, 2, FALSE)</f>
        <v>5</v>
      </c>
      <c r="D232">
        <v>1</v>
      </c>
      <c r="E232" s="1">
        <f t="shared" si="12"/>
        <v>42671</v>
      </c>
      <c r="F232">
        <v>1</v>
      </c>
      <c r="G232" t="s">
        <v>187</v>
      </c>
      <c r="H232" t="str">
        <f t="shared" si="13"/>
        <v>Other</v>
      </c>
      <c r="I232">
        <v>18</v>
      </c>
      <c r="J232">
        <v>3519</v>
      </c>
      <c r="K232">
        <v>4</v>
      </c>
      <c r="L232" t="s">
        <v>46</v>
      </c>
      <c r="M232" t="s">
        <v>25</v>
      </c>
      <c r="N232" t="s">
        <v>230</v>
      </c>
      <c r="O232" t="s">
        <v>231</v>
      </c>
      <c r="Q232" t="s">
        <v>122</v>
      </c>
      <c r="R232" t="s">
        <v>52</v>
      </c>
      <c r="S232">
        <v>18</v>
      </c>
      <c r="T232" t="str">
        <f>VLOOKUP(S232, Products!$C$1:$D$60,2,FALSE)</f>
        <v>Men's Footwear</v>
      </c>
      <c r="U232">
        <v>403</v>
      </c>
      <c r="V232" t="str">
        <f>VLOOKUP(U232, Products!$A$1:$B$60, 2, FALSE)</f>
        <v>Nike Men's CJ Elite 2 TD Football Cleat</v>
      </c>
      <c r="W232" s="7">
        <v>129.9900055</v>
      </c>
      <c r="X232" s="7">
        <v>110.80340837177086</v>
      </c>
      <c r="Y232">
        <v>1</v>
      </c>
      <c r="Z232" s="7">
        <v>1.2999999520000001</v>
      </c>
      <c r="AA232" s="7">
        <v>129.9900055</v>
      </c>
      <c r="AB232" s="7">
        <f t="shared" si="14"/>
        <v>128.69000554799999</v>
      </c>
      <c r="AC232" t="s">
        <v>30</v>
      </c>
      <c r="AD232" t="str">
        <f t="shared" si="15"/>
        <v>Cash Not Over 200</v>
      </c>
    </row>
    <row r="233" spans="1:30" x14ac:dyDescent="0.2">
      <c r="A233">
        <v>50395</v>
      </c>
      <c r="B233" s="1">
        <v>42856</v>
      </c>
      <c r="C233" s="4">
        <f>VLOOKUP(B233, Dates!$A$1:$B$1463, 2, FALSE)</f>
        <v>2</v>
      </c>
      <c r="D233">
        <v>1</v>
      </c>
      <c r="E233" s="1">
        <f t="shared" si="12"/>
        <v>42857</v>
      </c>
      <c r="F233">
        <v>1</v>
      </c>
      <c r="G233" t="s">
        <v>187</v>
      </c>
      <c r="H233" t="str">
        <f t="shared" si="13"/>
        <v>Other</v>
      </c>
      <c r="I233">
        <v>18</v>
      </c>
      <c r="J233">
        <v>9414</v>
      </c>
      <c r="K233">
        <v>4</v>
      </c>
      <c r="L233" t="s">
        <v>46</v>
      </c>
      <c r="M233" t="s">
        <v>25</v>
      </c>
      <c r="N233" t="s">
        <v>97</v>
      </c>
      <c r="O233" t="s">
        <v>98</v>
      </c>
      <c r="Q233" t="s">
        <v>88</v>
      </c>
      <c r="R233" t="s">
        <v>89</v>
      </c>
      <c r="S233">
        <v>18</v>
      </c>
      <c r="T233" t="str">
        <f>VLOOKUP(S233, Products!$C$1:$D$60,2,FALSE)</f>
        <v>Men's Footwear</v>
      </c>
      <c r="U233">
        <v>403</v>
      </c>
      <c r="V233" t="str">
        <f>VLOOKUP(U233, Products!$A$1:$B$60, 2, FALSE)</f>
        <v>Nike Men's CJ Elite 2 TD Football Cleat</v>
      </c>
      <c r="W233" s="7">
        <v>129.9900055</v>
      </c>
      <c r="X233" s="7">
        <v>110.80340837177086</v>
      </c>
      <c r="Y233">
        <v>1</v>
      </c>
      <c r="Z233" s="7">
        <v>7.1500000950000002</v>
      </c>
      <c r="AA233" s="7">
        <v>129.9900055</v>
      </c>
      <c r="AB233" s="7">
        <f t="shared" si="14"/>
        <v>122.840005405</v>
      </c>
      <c r="AC233" t="s">
        <v>30</v>
      </c>
      <c r="AD233" t="str">
        <f t="shared" si="15"/>
        <v>Cash Not Over 200</v>
      </c>
    </row>
    <row r="234" spans="1:30" x14ac:dyDescent="0.2">
      <c r="A234">
        <v>42019</v>
      </c>
      <c r="B234" s="1">
        <v>42499</v>
      </c>
      <c r="C234" s="4">
        <f>VLOOKUP(B234, Dates!$A$1:$B$1463, 2, FALSE)</f>
        <v>2</v>
      </c>
      <c r="D234">
        <v>1</v>
      </c>
      <c r="E234" s="1">
        <f t="shared" si="12"/>
        <v>42500</v>
      </c>
      <c r="F234">
        <v>1</v>
      </c>
      <c r="G234" t="s">
        <v>187</v>
      </c>
      <c r="H234" t="str">
        <f t="shared" si="13"/>
        <v>Other</v>
      </c>
      <c r="I234">
        <v>18</v>
      </c>
      <c r="J234">
        <v>10954</v>
      </c>
      <c r="K234">
        <v>4</v>
      </c>
      <c r="L234" t="s">
        <v>46</v>
      </c>
      <c r="M234" t="s">
        <v>25</v>
      </c>
      <c r="N234" t="s">
        <v>82</v>
      </c>
      <c r="O234" t="s">
        <v>82</v>
      </c>
      <c r="Q234" t="s">
        <v>83</v>
      </c>
      <c r="R234" t="s">
        <v>29</v>
      </c>
      <c r="S234">
        <v>18</v>
      </c>
      <c r="T234" t="str">
        <f>VLOOKUP(S234, Products!$C$1:$D$60,2,FALSE)</f>
        <v>Men's Footwear</v>
      </c>
      <c r="U234">
        <v>403</v>
      </c>
      <c r="V234" t="str">
        <f>VLOOKUP(U234, Products!$A$1:$B$60, 2, FALSE)</f>
        <v>Nike Men's CJ Elite 2 TD Football Cleat</v>
      </c>
      <c r="W234" s="7">
        <v>129.9900055</v>
      </c>
      <c r="X234" s="7">
        <v>110.80340837177086</v>
      </c>
      <c r="Y234">
        <v>1</v>
      </c>
      <c r="Z234" s="7">
        <v>7.1500000950000002</v>
      </c>
      <c r="AA234" s="7">
        <v>129.9900055</v>
      </c>
      <c r="AB234" s="7">
        <f t="shared" si="14"/>
        <v>122.840005405</v>
      </c>
      <c r="AC234" t="s">
        <v>30</v>
      </c>
      <c r="AD234" t="str">
        <f t="shared" si="15"/>
        <v>Cash Not Over 200</v>
      </c>
    </row>
    <row r="235" spans="1:30" x14ac:dyDescent="0.2">
      <c r="A235">
        <v>49048</v>
      </c>
      <c r="B235" s="1">
        <v>42720</v>
      </c>
      <c r="C235" s="4">
        <f>VLOOKUP(B235, Dates!$A$1:$B$1463, 2, FALSE)</f>
        <v>6</v>
      </c>
      <c r="D235">
        <v>1</v>
      </c>
      <c r="E235" s="1">
        <f t="shared" si="12"/>
        <v>42723</v>
      </c>
      <c r="F235">
        <v>1</v>
      </c>
      <c r="G235" t="s">
        <v>187</v>
      </c>
      <c r="H235" t="str">
        <f t="shared" si="13"/>
        <v>Other</v>
      </c>
      <c r="I235">
        <v>17</v>
      </c>
      <c r="J235">
        <v>2131</v>
      </c>
      <c r="K235">
        <v>4</v>
      </c>
      <c r="L235" t="s">
        <v>46</v>
      </c>
      <c r="M235" t="s">
        <v>25</v>
      </c>
      <c r="N235" t="s">
        <v>42</v>
      </c>
      <c r="O235" t="s">
        <v>43</v>
      </c>
      <c r="Q235" t="s">
        <v>44</v>
      </c>
      <c r="R235" t="s">
        <v>34</v>
      </c>
      <c r="S235">
        <v>17</v>
      </c>
      <c r="T235" t="str">
        <f>VLOOKUP(S235, Products!$C$1:$D$60,2,FALSE)</f>
        <v>Cleats</v>
      </c>
      <c r="U235">
        <v>365</v>
      </c>
      <c r="V235" t="str">
        <f>VLOOKUP(U235, Products!$A$1:$B$60, 2, FALSE)</f>
        <v>Perfect Fitness Perfect Rip Deck</v>
      </c>
      <c r="W235" s="7">
        <v>59.990001679999999</v>
      </c>
      <c r="X235" s="7">
        <v>54.488929209402009</v>
      </c>
      <c r="Y235">
        <v>1</v>
      </c>
      <c r="Z235" s="7">
        <v>5.4000000950000002</v>
      </c>
      <c r="AA235" s="7">
        <v>59.990001679999999</v>
      </c>
      <c r="AB235" s="7">
        <f t="shared" si="14"/>
        <v>54.590001584999996</v>
      </c>
      <c r="AC235" t="s">
        <v>30</v>
      </c>
      <c r="AD235" t="str">
        <f t="shared" si="15"/>
        <v>Cash Not Over 200</v>
      </c>
    </row>
    <row r="236" spans="1:30" x14ac:dyDescent="0.2">
      <c r="A236">
        <v>49048</v>
      </c>
      <c r="B236" s="1">
        <v>42720</v>
      </c>
      <c r="C236" s="4">
        <f>VLOOKUP(B236, Dates!$A$1:$B$1463, 2, FALSE)</f>
        <v>6</v>
      </c>
      <c r="D236">
        <v>1</v>
      </c>
      <c r="E236" s="1">
        <f t="shared" si="12"/>
        <v>42723</v>
      </c>
      <c r="F236">
        <v>1</v>
      </c>
      <c r="G236" t="s">
        <v>187</v>
      </c>
      <c r="H236" t="str">
        <f t="shared" si="13"/>
        <v>Other</v>
      </c>
      <c r="I236">
        <v>18</v>
      </c>
      <c r="J236">
        <v>2131</v>
      </c>
      <c r="K236">
        <v>4</v>
      </c>
      <c r="L236" t="s">
        <v>46</v>
      </c>
      <c r="M236" t="s">
        <v>25</v>
      </c>
      <c r="N236" t="s">
        <v>42</v>
      </c>
      <c r="O236" t="s">
        <v>43</v>
      </c>
      <c r="Q236" t="s">
        <v>44</v>
      </c>
      <c r="R236" t="s">
        <v>34</v>
      </c>
      <c r="S236">
        <v>18</v>
      </c>
      <c r="T236" t="str">
        <f>VLOOKUP(S236, Products!$C$1:$D$60,2,FALSE)</f>
        <v>Men's Footwear</v>
      </c>
      <c r="U236">
        <v>403</v>
      </c>
      <c r="V236" t="str">
        <f>VLOOKUP(U236, Products!$A$1:$B$60, 2, FALSE)</f>
        <v>Nike Men's CJ Elite 2 TD Football Cleat</v>
      </c>
      <c r="W236" s="7">
        <v>129.9900055</v>
      </c>
      <c r="X236" s="7">
        <v>110.80340837177086</v>
      </c>
      <c r="Y236">
        <v>1</v>
      </c>
      <c r="Z236" s="7">
        <v>15.600000380000001</v>
      </c>
      <c r="AA236" s="7">
        <v>129.9900055</v>
      </c>
      <c r="AB236" s="7">
        <f t="shared" si="14"/>
        <v>114.39000512</v>
      </c>
      <c r="AC236" t="s">
        <v>30</v>
      </c>
      <c r="AD236" t="str">
        <f t="shared" si="15"/>
        <v>Cash Not Over 200</v>
      </c>
    </row>
    <row r="237" spans="1:30" x14ac:dyDescent="0.2">
      <c r="A237">
        <v>49048</v>
      </c>
      <c r="B237" s="1">
        <v>42720</v>
      </c>
      <c r="C237" s="4">
        <f>VLOOKUP(B237, Dates!$A$1:$B$1463, 2, FALSE)</f>
        <v>6</v>
      </c>
      <c r="D237">
        <v>1</v>
      </c>
      <c r="E237" s="1">
        <f t="shared" si="12"/>
        <v>42723</v>
      </c>
      <c r="F237">
        <v>1</v>
      </c>
      <c r="G237" t="s">
        <v>187</v>
      </c>
      <c r="H237" t="str">
        <f t="shared" si="13"/>
        <v>Other</v>
      </c>
      <c r="I237">
        <v>18</v>
      </c>
      <c r="J237">
        <v>2131</v>
      </c>
      <c r="K237">
        <v>4</v>
      </c>
      <c r="L237" t="s">
        <v>46</v>
      </c>
      <c r="M237" t="s">
        <v>25</v>
      </c>
      <c r="N237" t="s">
        <v>42</v>
      </c>
      <c r="O237" t="s">
        <v>43</v>
      </c>
      <c r="Q237" t="s">
        <v>44</v>
      </c>
      <c r="R237" t="s">
        <v>34</v>
      </c>
      <c r="S237">
        <v>18</v>
      </c>
      <c r="T237" t="str">
        <f>VLOOKUP(S237, Products!$C$1:$D$60,2,FALSE)</f>
        <v>Men's Footwear</v>
      </c>
      <c r="U237">
        <v>403</v>
      </c>
      <c r="V237" t="str">
        <f>VLOOKUP(U237, Products!$A$1:$B$60, 2, FALSE)</f>
        <v>Nike Men's CJ Elite 2 TD Football Cleat</v>
      </c>
      <c r="W237" s="7">
        <v>129.9900055</v>
      </c>
      <c r="X237" s="7">
        <v>110.80340837177086</v>
      </c>
      <c r="Y237">
        <v>1</v>
      </c>
      <c r="Z237" s="7">
        <v>16.899999619999999</v>
      </c>
      <c r="AA237" s="7">
        <v>129.9900055</v>
      </c>
      <c r="AB237" s="7">
        <f t="shared" si="14"/>
        <v>113.09000587999999</v>
      </c>
      <c r="AC237" t="s">
        <v>30</v>
      </c>
      <c r="AD237" t="str">
        <f t="shared" si="15"/>
        <v>Cash Not Over 200</v>
      </c>
    </row>
    <row r="238" spans="1:30" x14ac:dyDescent="0.2">
      <c r="A238">
        <v>45592</v>
      </c>
      <c r="B238" s="1">
        <v>42670</v>
      </c>
      <c r="C238" s="4">
        <f>VLOOKUP(B238, Dates!$A$1:$B$1463, 2, FALSE)</f>
        <v>5</v>
      </c>
      <c r="D238">
        <v>1</v>
      </c>
      <c r="E238" s="1">
        <f t="shared" si="12"/>
        <v>42671</v>
      </c>
      <c r="F238">
        <v>1</v>
      </c>
      <c r="G238" t="s">
        <v>187</v>
      </c>
      <c r="H238" t="str">
        <f t="shared" si="13"/>
        <v>Other</v>
      </c>
      <c r="I238">
        <v>18</v>
      </c>
      <c r="J238">
        <v>3804</v>
      </c>
      <c r="K238">
        <v>4</v>
      </c>
      <c r="L238" t="s">
        <v>46</v>
      </c>
      <c r="M238" t="s">
        <v>25</v>
      </c>
      <c r="N238" t="s">
        <v>232</v>
      </c>
      <c r="O238" t="s">
        <v>232</v>
      </c>
      <c r="Q238" t="s">
        <v>61</v>
      </c>
      <c r="R238" t="s">
        <v>41</v>
      </c>
      <c r="S238">
        <v>18</v>
      </c>
      <c r="T238" t="str">
        <f>VLOOKUP(S238, Products!$C$1:$D$60,2,FALSE)</f>
        <v>Men's Footwear</v>
      </c>
      <c r="U238">
        <v>403</v>
      </c>
      <c r="V238" t="str">
        <f>VLOOKUP(U238, Products!$A$1:$B$60, 2, FALSE)</f>
        <v>Nike Men's CJ Elite 2 TD Football Cleat</v>
      </c>
      <c r="W238" s="7">
        <v>129.9900055</v>
      </c>
      <c r="X238" s="7">
        <v>110.80340837177086</v>
      </c>
      <c r="Y238">
        <v>1</v>
      </c>
      <c r="Z238" s="7">
        <v>20.799999239999998</v>
      </c>
      <c r="AA238" s="7">
        <v>129.9900055</v>
      </c>
      <c r="AB238" s="7">
        <f t="shared" si="14"/>
        <v>109.19000625999999</v>
      </c>
      <c r="AC238" t="s">
        <v>30</v>
      </c>
      <c r="AD238" t="str">
        <f t="shared" si="15"/>
        <v>Cash Not Over 200</v>
      </c>
    </row>
    <row r="239" spans="1:30" x14ac:dyDescent="0.2">
      <c r="A239">
        <v>45592</v>
      </c>
      <c r="B239" s="1">
        <v>42670</v>
      </c>
      <c r="C239" s="4">
        <f>VLOOKUP(B239, Dates!$A$1:$B$1463, 2, FALSE)</f>
        <v>5</v>
      </c>
      <c r="D239">
        <v>1</v>
      </c>
      <c r="E239" s="1">
        <f t="shared" si="12"/>
        <v>42671</v>
      </c>
      <c r="F239">
        <v>1</v>
      </c>
      <c r="G239" t="s">
        <v>187</v>
      </c>
      <c r="H239" t="str">
        <f t="shared" si="13"/>
        <v>Other</v>
      </c>
      <c r="I239">
        <v>18</v>
      </c>
      <c r="J239">
        <v>3804</v>
      </c>
      <c r="K239">
        <v>4</v>
      </c>
      <c r="L239" t="s">
        <v>46</v>
      </c>
      <c r="M239" t="s">
        <v>25</v>
      </c>
      <c r="N239" t="s">
        <v>232</v>
      </c>
      <c r="O239" t="s">
        <v>232</v>
      </c>
      <c r="Q239" t="s">
        <v>61</v>
      </c>
      <c r="R239" t="s">
        <v>41</v>
      </c>
      <c r="S239">
        <v>18</v>
      </c>
      <c r="T239" t="str">
        <f>VLOOKUP(S239, Products!$C$1:$D$60,2,FALSE)</f>
        <v>Men's Footwear</v>
      </c>
      <c r="U239">
        <v>403</v>
      </c>
      <c r="V239" t="str">
        <f>VLOOKUP(U239, Products!$A$1:$B$60, 2, FALSE)</f>
        <v>Nike Men's CJ Elite 2 TD Football Cleat</v>
      </c>
      <c r="W239" s="7">
        <v>129.9900055</v>
      </c>
      <c r="X239" s="7">
        <v>110.80340837177086</v>
      </c>
      <c r="Y239">
        <v>1</v>
      </c>
      <c r="Z239" s="7">
        <v>22.100000380000001</v>
      </c>
      <c r="AA239" s="7">
        <v>129.9900055</v>
      </c>
      <c r="AB239" s="7">
        <f t="shared" si="14"/>
        <v>107.89000512</v>
      </c>
      <c r="AC239" t="s">
        <v>30</v>
      </c>
      <c r="AD239" t="str">
        <f t="shared" si="15"/>
        <v>Cash Not Over 200</v>
      </c>
    </row>
    <row r="240" spans="1:30" x14ac:dyDescent="0.2">
      <c r="A240">
        <v>42930</v>
      </c>
      <c r="B240" s="1">
        <v>42631</v>
      </c>
      <c r="C240" s="4">
        <f>VLOOKUP(B240, Dates!$A$1:$B$1463, 2, FALSE)</f>
        <v>1</v>
      </c>
      <c r="D240">
        <v>1</v>
      </c>
      <c r="E240" s="1">
        <f t="shared" si="12"/>
        <v>42632</v>
      </c>
      <c r="F240">
        <v>1</v>
      </c>
      <c r="G240" t="s">
        <v>187</v>
      </c>
      <c r="H240" t="str">
        <f t="shared" si="13"/>
        <v>Other</v>
      </c>
      <c r="I240">
        <v>18</v>
      </c>
      <c r="J240">
        <v>4276</v>
      </c>
      <c r="K240">
        <v>4</v>
      </c>
      <c r="L240" t="s">
        <v>46</v>
      </c>
      <c r="M240" t="s">
        <v>25</v>
      </c>
      <c r="N240" t="s">
        <v>191</v>
      </c>
      <c r="O240" t="s">
        <v>192</v>
      </c>
      <c r="Q240" t="s">
        <v>193</v>
      </c>
      <c r="R240" t="s">
        <v>52</v>
      </c>
      <c r="S240">
        <v>18</v>
      </c>
      <c r="T240" t="str">
        <f>VLOOKUP(S240, Products!$C$1:$D$60,2,FALSE)</f>
        <v>Men's Footwear</v>
      </c>
      <c r="U240">
        <v>403</v>
      </c>
      <c r="V240" t="str">
        <f>VLOOKUP(U240, Products!$A$1:$B$60, 2, FALSE)</f>
        <v>Nike Men's CJ Elite 2 TD Football Cleat</v>
      </c>
      <c r="W240" s="7">
        <v>129.9900055</v>
      </c>
      <c r="X240" s="7">
        <v>110.80340837177086</v>
      </c>
      <c r="Y240">
        <v>1</v>
      </c>
      <c r="Z240" s="7">
        <v>23.399999619999999</v>
      </c>
      <c r="AA240" s="7">
        <v>129.9900055</v>
      </c>
      <c r="AB240" s="7">
        <f t="shared" si="14"/>
        <v>106.59000587999999</v>
      </c>
      <c r="AC240" t="s">
        <v>30</v>
      </c>
      <c r="AD240" t="str">
        <f t="shared" si="15"/>
        <v>Cash Not Over 200</v>
      </c>
    </row>
    <row r="241" spans="1:30" x14ac:dyDescent="0.2">
      <c r="A241">
        <v>50395</v>
      </c>
      <c r="B241" s="1">
        <v>42856</v>
      </c>
      <c r="C241" s="4">
        <f>VLOOKUP(B241, Dates!$A$1:$B$1463, 2, FALSE)</f>
        <v>2</v>
      </c>
      <c r="D241">
        <v>1</v>
      </c>
      <c r="E241" s="1">
        <f t="shared" si="12"/>
        <v>42857</v>
      </c>
      <c r="F241">
        <v>1</v>
      </c>
      <c r="G241" t="s">
        <v>187</v>
      </c>
      <c r="H241" t="str">
        <f t="shared" si="13"/>
        <v>Other</v>
      </c>
      <c r="I241">
        <v>24</v>
      </c>
      <c r="J241">
        <v>9414</v>
      </c>
      <c r="K241">
        <v>5</v>
      </c>
      <c r="L241" t="s">
        <v>31</v>
      </c>
      <c r="M241" t="s">
        <v>25</v>
      </c>
      <c r="N241" t="s">
        <v>97</v>
      </c>
      <c r="O241" t="s">
        <v>98</v>
      </c>
      <c r="Q241" t="s">
        <v>88</v>
      </c>
      <c r="R241" t="s">
        <v>89</v>
      </c>
      <c r="S241">
        <v>24</v>
      </c>
      <c r="T241" t="str">
        <f>VLOOKUP(S241, Products!$C$1:$D$60,2,FALSE)</f>
        <v>Women's Apparel</v>
      </c>
      <c r="U241">
        <v>502</v>
      </c>
      <c r="V241" t="str">
        <f>VLOOKUP(U241, Products!$A$1:$B$60, 2, FALSE)</f>
        <v>Nike Men's Dri-FIT Victory Golf Polo</v>
      </c>
      <c r="W241" s="7">
        <v>50</v>
      </c>
      <c r="X241" s="7">
        <v>43.678035218757444</v>
      </c>
      <c r="Y241">
        <v>1</v>
      </c>
      <c r="Z241" s="7">
        <v>5</v>
      </c>
      <c r="AA241" s="7">
        <v>50</v>
      </c>
      <c r="AB241" s="7">
        <f t="shared" si="14"/>
        <v>45</v>
      </c>
      <c r="AC241" t="s">
        <v>30</v>
      </c>
      <c r="AD241" t="str">
        <f t="shared" si="15"/>
        <v>Cash Not Over 200</v>
      </c>
    </row>
    <row r="242" spans="1:30" x14ac:dyDescent="0.2">
      <c r="A242">
        <v>49703</v>
      </c>
      <c r="B242" s="1">
        <v>42730</v>
      </c>
      <c r="C242" s="4">
        <f>VLOOKUP(B242, Dates!$A$1:$B$1463, 2, FALSE)</f>
        <v>2</v>
      </c>
      <c r="D242">
        <v>1</v>
      </c>
      <c r="E242" s="1">
        <f t="shared" si="12"/>
        <v>42731</v>
      </c>
      <c r="F242">
        <v>1</v>
      </c>
      <c r="G242" t="s">
        <v>187</v>
      </c>
      <c r="H242" t="str">
        <f t="shared" si="13"/>
        <v>Other</v>
      </c>
      <c r="I242">
        <v>41</v>
      </c>
      <c r="J242">
        <v>6045</v>
      </c>
      <c r="K242">
        <v>6</v>
      </c>
      <c r="L242" t="s">
        <v>35</v>
      </c>
      <c r="M242" t="s">
        <v>25</v>
      </c>
      <c r="N242" t="s">
        <v>139</v>
      </c>
      <c r="O242" t="s">
        <v>140</v>
      </c>
      <c r="Q242" t="s">
        <v>88</v>
      </c>
      <c r="R242" t="s">
        <v>89</v>
      </c>
      <c r="S242">
        <v>41</v>
      </c>
      <c r="T242" t="str">
        <f>VLOOKUP(S242, Products!$C$1:$D$60,2,FALSE)</f>
        <v>Trade-In</v>
      </c>
      <c r="U242">
        <v>917</v>
      </c>
      <c r="V242" t="str">
        <f>VLOOKUP(U242, Products!$A$1:$B$60, 2, FALSE)</f>
        <v>Glove It Women's Mod Oval 3-Zip Carry All Gol</v>
      </c>
      <c r="W242" s="7">
        <v>21.989999770000001</v>
      </c>
      <c r="X242" s="7">
        <v>20.391999720066668</v>
      </c>
      <c r="Y242">
        <v>1</v>
      </c>
      <c r="Z242" s="7">
        <v>3.7400000100000002</v>
      </c>
      <c r="AA242" s="7">
        <v>21.989999770000001</v>
      </c>
      <c r="AB242" s="7">
        <f t="shared" si="14"/>
        <v>18.249999760000001</v>
      </c>
      <c r="AC242" t="s">
        <v>30</v>
      </c>
      <c r="AD242" t="str">
        <f t="shared" si="15"/>
        <v>Cash Not Over 200</v>
      </c>
    </row>
    <row r="243" spans="1:30" x14ac:dyDescent="0.2">
      <c r="A243">
        <v>42930</v>
      </c>
      <c r="B243" s="1">
        <v>42631</v>
      </c>
      <c r="C243" s="4">
        <f>VLOOKUP(B243, Dates!$A$1:$B$1463, 2, FALSE)</f>
        <v>1</v>
      </c>
      <c r="D243">
        <v>1</v>
      </c>
      <c r="E243" s="1">
        <f t="shared" si="12"/>
        <v>42632</v>
      </c>
      <c r="F243">
        <v>1</v>
      </c>
      <c r="G243" t="s">
        <v>187</v>
      </c>
      <c r="H243" t="str">
        <f t="shared" si="13"/>
        <v>Other</v>
      </c>
      <c r="I243">
        <v>43</v>
      </c>
      <c r="J243">
        <v>4276</v>
      </c>
      <c r="K243">
        <v>7</v>
      </c>
      <c r="L243" t="s">
        <v>58</v>
      </c>
      <c r="M243" t="s">
        <v>25</v>
      </c>
      <c r="N243" t="s">
        <v>191</v>
      </c>
      <c r="O243" t="s">
        <v>192</v>
      </c>
      <c r="Q243" t="s">
        <v>193</v>
      </c>
      <c r="R243" t="s">
        <v>52</v>
      </c>
      <c r="S243">
        <v>43</v>
      </c>
      <c r="T243" t="str">
        <f>VLOOKUP(S243, Products!$C$1:$D$60,2,FALSE)</f>
        <v>Camping &amp; Hiking</v>
      </c>
      <c r="U243">
        <v>957</v>
      </c>
      <c r="V243" t="str">
        <f>VLOOKUP(U243, Products!$A$1:$B$60, 2, FALSE)</f>
        <v>Diamondback Women's Serene Classic Comfort Bi</v>
      </c>
      <c r="W243" s="7">
        <v>299.98001099999999</v>
      </c>
      <c r="X243" s="7">
        <v>295.0300103351052</v>
      </c>
      <c r="Y243">
        <v>1</v>
      </c>
      <c r="Z243" s="7">
        <v>3</v>
      </c>
      <c r="AA243" s="7">
        <v>299.98001099999999</v>
      </c>
      <c r="AB243" s="7">
        <f t="shared" si="14"/>
        <v>296.98001099999999</v>
      </c>
      <c r="AC243" t="s">
        <v>30</v>
      </c>
      <c r="AD243" t="str">
        <f t="shared" si="15"/>
        <v>Cash Over 200</v>
      </c>
    </row>
    <row r="244" spans="1:30" x14ac:dyDescent="0.2">
      <c r="A244">
        <v>45445</v>
      </c>
      <c r="B244" s="1">
        <v>42668</v>
      </c>
      <c r="C244" s="4">
        <f>VLOOKUP(B244, Dates!$A$1:$B$1463, 2, FALSE)</f>
        <v>3</v>
      </c>
      <c r="D244">
        <v>1</v>
      </c>
      <c r="E244" s="1">
        <f t="shared" si="12"/>
        <v>42669</v>
      </c>
      <c r="F244">
        <v>1</v>
      </c>
      <c r="G244" t="s">
        <v>187</v>
      </c>
      <c r="H244" t="str">
        <f t="shared" si="13"/>
        <v>Other</v>
      </c>
      <c r="I244">
        <v>43</v>
      </c>
      <c r="J244">
        <v>1443</v>
      </c>
      <c r="K244">
        <v>7</v>
      </c>
      <c r="L244" t="s">
        <v>58</v>
      </c>
      <c r="M244" t="s">
        <v>25</v>
      </c>
      <c r="N244" t="s">
        <v>229</v>
      </c>
      <c r="O244" t="s">
        <v>229</v>
      </c>
      <c r="Q244" t="s">
        <v>28</v>
      </c>
      <c r="R244" t="s">
        <v>29</v>
      </c>
      <c r="S244">
        <v>43</v>
      </c>
      <c r="T244" t="str">
        <f>VLOOKUP(S244, Products!$C$1:$D$60,2,FALSE)</f>
        <v>Camping &amp; Hiking</v>
      </c>
      <c r="U244">
        <v>957</v>
      </c>
      <c r="V244" t="str">
        <f>VLOOKUP(U244, Products!$A$1:$B$60, 2, FALSE)</f>
        <v>Diamondback Women's Serene Classic Comfort Bi</v>
      </c>
      <c r="W244" s="7">
        <v>299.98001099999999</v>
      </c>
      <c r="X244" s="7">
        <v>295.0300103351052</v>
      </c>
      <c r="Y244">
        <v>1</v>
      </c>
      <c r="Z244" s="7">
        <v>36</v>
      </c>
      <c r="AA244" s="7">
        <v>299.98001099999999</v>
      </c>
      <c r="AB244" s="7">
        <f t="shared" si="14"/>
        <v>263.98001099999999</v>
      </c>
      <c r="AC244" t="s">
        <v>30</v>
      </c>
      <c r="AD244" t="str">
        <f t="shared" si="15"/>
        <v>Cash Over 200</v>
      </c>
    </row>
    <row r="245" spans="1:30" x14ac:dyDescent="0.2">
      <c r="A245">
        <v>49048</v>
      </c>
      <c r="B245" s="1">
        <v>42720</v>
      </c>
      <c r="C245" s="4">
        <f>VLOOKUP(B245, Dates!$A$1:$B$1463, 2, FALSE)</f>
        <v>6</v>
      </c>
      <c r="D245">
        <v>1</v>
      </c>
      <c r="E245" s="1">
        <f t="shared" si="12"/>
        <v>42723</v>
      </c>
      <c r="F245">
        <v>1</v>
      </c>
      <c r="G245" t="s">
        <v>187</v>
      </c>
      <c r="H245" t="str">
        <f t="shared" si="13"/>
        <v>Other</v>
      </c>
      <c r="I245">
        <v>43</v>
      </c>
      <c r="J245">
        <v>2131</v>
      </c>
      <c r="K245">
        <v>7</v>
      </c>
      <c r="L245" t="s">
        <v>58</v>
      </c>
      <c r="M245" t="s">
        <v>25</v>
      </c>
      <c r="N245" t="s">
        <v>42</v>
      </c>
      <c r="O245" t="s">
        <v>43</v>
      </c>
      <c r="Q245" t="s">
        <v>44</v>
      </c>
      <c r="R245" t="s">
        <v>34</v>
      </c>
      <c r="S245">
        <v>43</v>
      </c>
      <c r="T245" t="str">
        <f>VLOOKUP(S245, Products!$C$1:$D$60,2,FALSE)</f>
        <v>Camping &amp; Hiking</v>
      </c>
      <c r="U245">
        <v>957</v>
      </c>
      <c r="V245" t="str">
        <f>VLOOKUP(U245, Products!$A$1:$B$60, 2, FALSE)</f>
        <v>Diamondback Women's Serene Classic Comfort Bi</v>
      </c>
      <c r="W245" s="7">
        <v>299.98001099999999</v>
      </c>
      <c r="X245" s="7">
        <v>295.0300103351052</v>
      </c>
      <c r="Y245">
        <v>1</v>
      </c>
      <c r="Z245" s="7">
        <v>39</v>
      </c>
      <c r="AA245" s="7">
        <v>299.98001099999999</v>
      </c>
      <c r="AB245" s="7">
        <f t="shared" si="14"/>
        <v>260.98001099999999</v>
      </c>
      <c r="AC245" t="s">
        <v>30</v>
      </c>
      <c r="AD245" t="str">
        <f t="shared" si="15"/>
        <v>Cash Over 200</v>
      </c>
    </row>
    <row r="246" spans="1:30" x14ac:dyDescent="0.2">
      <c r="A246">
        <v>50395</v>
      </c>
      <c r="B246" s="1">
        <v>42856</v>
      </c>
      <c r="C246" s="4">
        <f>VLOOKUP(B246, Dates!$A$1:$B$1463, 2, FALSE)</f>
        <v>2</v>
      </c>
      <c r="D246">
        <v>1</v>
      </c>
      <c r="E246" s="1">
        <f t="shared" si="12"/>
        <v>42857</v>
      </c>
      <c r="F246">
        <v>1</v>
      </c>
      <c r="G246" t="s">
        <v>187</v>
      </c>
      <c r="H246" t="str">
        <f t="shared" si="13"/>
        <v>Other</v>
      </c>
      <c r="I246">
        <v>43</v>
      </c>
      <c r="J246">
        <v>9414</v>
      </c>
      <c r="K246">
        <v>7</v>
      </c>
      <c r="L246" t="s">
        <v>58</v>
      </c>
      <c r="M246" t="s">
        <v>25</v>
      </c>
      <c r="N246" t="s">
        <v>97</v>
      </c>
      <c r="O246" t="s">
        <v>98</v>
      </c>
      <c r="Q246" t="s">
        <v>88</v>
      </c>
      <c r="R246" t="s">
        <v>89</v>
      </c>
      <c r="S246">
        <v>43</v>
      </c>
      <c r="T246" t="str">
        <f>VLOOKUP(S246, Products!$C$1:$D$60,2,FALSE)</f>
        <v>Camping &amp; Hiking</v>
      </c>
      <c r="U246">
        <v>957</v>
      </c>
      <c r="V246" t="str">
        <f>VLOOKUP(U246, Products!$A$1:$B$60, 2, FALSE)</f>
        <v>Diamondback Women's Serene Classic Comfort Bi</v>
      </c>
      <c r="W246" s="7">
        <v>299.98001099999999</v>
      </c>
      <c r="X246" s="7">
        <v>295.0300103351052</v>
      </c>
      <c r="Y246">
        <v>1</v>
      </c>
      <c r="Z246" s="7">
        <v>54</v>
      </c>
      <c r="AA246" s="7">
        <v>299.98001099999999</v>
      </c>
      <c r="AB246" s="7">
        <f t="shared" si="14"/>
        <v>245.98001099999999</v>
      </c>
      <c r="AC246" t="s">
        <v>30</v>
      </c>
      <c r="AD246" t="str">
        <f t="shared" si="15"/>
        <v>Cash Over 200</v>
      </c>
    </row>
    <row r="247" spans="1:30" x14ac:dyDescent="0.2">
      <c r="A247">
        <v>41702</v>
      </c>
      <c r="B247" s="1">
        <v>42613</v>
      </c>
      <c r="C247" s="4">
        <f>VLOOKUP(B247, Dates!$A$1:$B$1463, 2, FALSE)</f>
        <v>4</v>
      </c>
      <c r="D247">
        <v>1</v>
      </c>
      <c r="E247" s="1">
        <f t="shared" si="12"/>
        <v>42614</v>
      </c>
      <c r="F247">
        <v>1</v>
      </c>
      <c r="G247" t="s">
        <v>187</v>
      </c>
      <c r="H247" t="str">
        <f t="shared" si="13"/>
        <v>Other</v>
      </c>
      <c r="I247">
        <v>9</v>
      </c>
      <c r="J247">
        <v>4147</v>
      </c>
      <c r="K247">
        <v>3</v>
      </c>
      <c r="L247" t="s">
        <v>24</v>
      </c>
      <c r="M247" t="s">
        <v>25</v>
      </c>
      <c r="N247" t="s">
        <v>220</v>
      </c>
      <c r="O247" t="s">
        <v>221</v>
      </c>
      <c r="Q247" t="s">
        <v>28</v>
      </c>
      <c r="R247" t="s">
        <v>29</v>
      </c>
      <c r="S247">
        <v>9</v>
      </c>
      <c r="T247" t="str">
        <f>VLOOKUP(S247, Products!$C$1:$D$60,2,FALSE)</f>
        <v>Cardio Equipment</v>
      </c>
      <c r="U247">
        <v>191</v>
      </c>
      <c r="V247" t="str">
        <f>VLOOKUP(U247, Products!$A$1:$B$60, 2, FALSE)</f>
        <v>Nike Men's Free 5.0+ Running Shoe</v>
      </c>
      <c r="W247" s="7">
        <v>99.989997860000003</v>
      </c>
      <c r="X247" s="7">
        <v>95.114003926871064</v>
      </c>
      <c r="Y247">
        <v>2</v>
      </c>
      <c r="Z247" s="7">
        <v>0</v>
      </c>
      <c r="AA247" s="7">
        <v>199.97999572000001</v>
      </c>
      <c r="AB247" s="7">
        <f t="shared" si="14"/>
        <v>199.97999572000001</v>
      </c>
      <c r="AC247" t="s">
        <v>30</v>
      </c>
      <c r="AD247" t="str">
        <f t="shared" si="15"/>
        <v>Cash Not Over 200</v>
      </c>
    </row>
    <row r="248" spans="1:30" x14ac:dyDescent="0.2">
      <c r="A248">
        <v>45592</v>
      </c>
      <c r="B248" s="1">
        <v>42670</v>
      </c>
      <c r="C248" s="4">
        <f>VLOOKUP(B248, Dates!$A$1:$B$1463, 2, FALSE)</f>
        <v>5</v>
      </c>
      <c r="D248">
        <v>1</v>
      </c>
      <c r="E248" s="1">
        <f t="shared" si="12"/>
        <v>42671</v>
      </c>
      <c r="F248">
        <v>1</v>
      </c>
      <c r="G248" t="s">
        <v>187</v>
      </c>
      <c r="H248" t="str">
        <f t="shared" si="13"/>
        <v>Other</v>
      </c>
      <c r="I248">
        <v>9</v>
      </c>
      <c r="J248">
        <v>3804</v>
      </c>
      <c r="K248">
        <v>3</v>
      </c>
      <c r="L248" t="s">
        <v>24</v>
      </c>
      <c r="M248" t="s">
        <v>25</v>
      </c>
      <c r="N248" t="s">
        <v>232</v>
      </c>
      <c r="O248" t="s">
        <v>232</v>
      </c>
      <c r="Q248" t="s">
        <v>61</v>
      </c>
      <c r="R248" t="s">
        <v>41</v>
      </c>
      <c r="S248">
        <v>9</v>
      </c>
      <c r="T248" t="str">
        <f>VLOOKUP(S248, Products!$C$1:$D$60,2,FALSE)</f>
        <v>Cardio Equipment</v>
      </c>
      <c r="U248">
        <v>191</v>
      </c>
      <c r="V248" t="str">
        <f>VLOOKUP(U248, Products!$A$1:$B$60, 2, FALSE)</f>
        <v>Nike Men's Free 5.0+ Running Shoe</v>
      </c>
      <c r="W248" s="7">
        <v>99.989997860000003</v>
      </c>
      <c r="X248" s="7">
        <v>95.114003926871064</v>
      </c>
      <c r="Y248">
        <v>2</v>
      </c>
      <c r="Z248" s="7">
        <v>18</v>
      </c>
      <c r="AA248" s="7">
        <v>199.97999572000001</v>
      </c>
      <c r="AB248" s="7">
        <f t="shared" si="14"/>
        <v>181.97999572000001</v>
      </c>
      <c r="AC248" t="s">
        <v>30</v>
      </c>
      <c r="AD248" t="str">
        <f t="shared" si="15"/>
        <v>Cash Not Over 200</v>
      </c>
    </row>
    <row r="249" spans="1:30" x14ac:dyDescent="0.2">
      <c r="A249">
        <v>45592</v>
      </c>
      <c r="B249" s="1">
        <v>42670</v>
      </c>
      <c r="C249" s="4">
        <f>VLOOKUP(B249, Dates!$A$1:$B$1463, 2, FALSE)</f>
        <v>5</v>
      </c>
      <c r="D249">
        <v>1</v>
      </c>
      <c r="E249" s="1">
        <f t="shared" si="12"/>
        <v>42671</v>
      </c>
      <c r="F249">
        <v>1</v>
      </c>
      <c r="G249" t="s">
        <v>187</v>
      </c>
      <c r="H249" t="str">
        <f t="shared" si="13"/>
        <v>Other</v>
      </c>
      <c r="I249">
        <v>24</v>
      </c>
      <c r="J249">
        <v>3804</v>
      </c>
      <c r="K249">
        <v>5</v>
      </c>
      <c r="L249" t="s">
        <v>31</v>
      </c>
      <c r="M249" t="s">
        <v>25</v>
      </c>
      <c r="N249" t="s">
        <v>232</v>
      </c>
      <c r="O249" t="s">
        <v>232</v>
      </c>
      <c r="Q249" t="s">
        <v>61</v>
      </c>
      <c r="R249" t="s">
        <v>41</v>
      </c>
      <c r="S249">
        <v>24</v>
      </c>
      <c r="T249" t="str">
        <f>VLOOKUP(S249, Products!$C$1:$D$60,2,FALSE)</f>
        <v>Women's Apparel</v>
      </c>
      <c r="U249">
        <v>502</v>
      </c>
      <c r="V249" t="str">
        <f>VLOOKUP(U249, Products!$A$1:$B$60, 2, FALSE)</f>
        <v>Nike Men's Dri-FIT Victory Golf Polo</v>
      </c>
      <c r="W249" s="7">
        <v>50</v>
      </c>
      <c r="X249" s="7">
        <v>43.678035218757444</v>
      </c>
      <c r="Y249">
        <v>2</v>
      </c>
      <c r="Z249" s="7">
        <v>4</v>
      </c>
      <c r="AA249" s="7">
        <v>100</v>
      </c>
      <c r="AB249" s="7">
        <f t="shared" si="14"/>
        <v>96</v>
      </c>
      <c r="AC249" t="s">
        <v>30</v>
      </c>
      <c r="AD249" t="str">
        <f t="shared" si="15"/>
        <v>Cash Not Over 200</v>
      </c>
    </row>
    <row r="250" spans="1:30" x14ac:dyDescent="0.2">
      <c r="A250">
        <v>41702</v>
      </c>
      <c r="B250" s="1">
        <v>42613</v>
      </c>
      <c r="C250" s="4">
        <f>VLOOKUP(B250, Dates!$A$1:$B$1463, 2, FALSE)</f>
        <v>4</v>
      </c>
      <c r="D250">
        <v>1</v>
      </c>
      <c r="E250" s="1">
        <f t="shared" si="12"/>
        <v>42614</v>
      </c>
      <c r="F250">
        <v>1</v>
      </c>
      <c r="G250" t="s">
        <v>187</v>
      </c>
      <c r="H250" t="str">
        <f t="shared" si="13"/>
        <v>Other</v>
      </c>
      <c r="I250">
        <v>6</v>
      </c>
      <c r="J250">
        <v>4147</v>
      </c>
      <c r="K250">
        <v>2</v>
      </c>
      <c r="L250" t="s">
        <v>136</v>
      </c>
      <c r="M250" t="s">
        <v>25</v>
      </c>
      <c r="N250" t="s">
        <v>220</v>
      </c>
      <c r="O250" t="s">
        <v>221</v>
      </c>
      <c r="Q250" t="s">
        <v>28</v>
      </c>
      <c r="R250" t="s">
        <v>29</v>
      </c>
      <c r="S250">
        <v>6</v>
      </c>
      <c r="T250" t="str">
        <f>VLOOKUP(S250, Products!$C$1:$D$60,2,FALSE)</f>
        <v>Tennis &amp; Racquet</v>
      </c>
      <c r="U250">
        <v>116</v>
      </c>
      <c r="V250" t="str">
        <f>VLOOKUP(U250, Products!$A$1:$B$60, 2, FALSE)</f>
        <v>Nike Men's Comfort 2 Slide</v>
      </c>
      <c r="W250" s="7">
        <v>44.990001679999999</v>
      </c>
      <c r="X250" s="7">
        <v>30.409585080374999</v>
      </c>
      <c r="Y250">
        <v>3</v>
      </c>
      <c r="Z250" s="7">
        <v>2.7000000480000002</v>
      </c>
      <c r="AA250" s="7">
        <v>134.97000503999999</v>
      </c>
      <c r="AB250" s="7">
        <f t="shared" si="14"/>
        <v>132.270004992</v>
      </c>
      <c r="AC250" t="s">
        <v>30</v>
      </c>
      <c r="AD250" t="str">
        <f t="shared" si="15"/>
        <v>Cash Not Over 200</v>
      </c>
    </row>
    <row r="251" spans="1:30" x14ac:dyDescent="0.2">
      <c r="A251">
        <v>42930</v>
      </c>
      <c r="B251" s="1">
        <v>42631</v>
      </c>
      <c r="C251" s="4">
        <f>VLOOKUP(B251, Dates!$A$1:$B$1463, 2, FALSE)</f>
        <v>1</v>
      </c>
      <c r="D251">
        <v>1</v>
      </c>
      <c r="E251" s="1">
        <f t="shared" si="12"/>
        <v>42632</v>
      </c>
      <c r="F251">
        <v>1</v>
      </c>
      <c r="G251" t="s">
        <v>187</v>
      </c>
      <c r="H251" t="str">
        <f t="shared" si="13"/>
        <v>Other</v>
      </c>
      <c r="I251">
        <v>9</v>
      </c>
      <c r="J251">
        <v>4276</v>
      </c>
      <c r="K251">
        <v>3</v>
      </c>
      <c r="L251" t="s">
        <v>24</v>
      </c>
      <c r="M251" t="s">
        <v>25</v>
      </c>
      <c r="N251" t="s">
        <v>191</v>
      </c>
      <c r="O251" t="s">
        <v>192</v>
      </c>
      <c r="Q251" t="s">
        <v>193</v>
      </c>
      <c r="R251" t="s">
        <v>52</v>
      </c>
      <c r="S251">
        <v>9</v>
      </c>
      <c r="T251" t="str">
        <f>VLOOKUP(S251, Products!$C$1:$D$60,2,FALSE)</f>
        <v>Cardio Equipment</v>
      </c>
      <c r="U251">
        <v>191</v>
      </c>
      <c r="V251" t="str">
        <f>VLOOKUP(U251, Products!$A$1:$B$60, 2, FALSE)</f>
        <v>Nike Men's Free 5.0+ Running Shoe</v>
      </c>
      <c r="W251" s="7">
        <v>99.989997860000003</v>
      </c>
      <c r="X251" s="7">
        <v>95.114003926871064</v>
      </c>
      <c r="Y251">
        <v>3</v>
      </c>
      <c r="Z251" s="7">
        <v>3</v>
      </c>
      <c r="AA251" s="7">
        <v>299.96999357999999</v>
      </c>
      <c r="AB251" s="7">
        <f t="shared" si="14"/>
        <v>296.96999357999999</v>
      </c>
      <c r="AC251" t="s">
        <v>30</v>
      </c>
      <c r="AD251" t="str">
        <f t="shared" si="15"/>
        <v>Cash Over 200</v>
      </c>
    </row>
    <row r="252" spans="1:30" x14ac:dyDescent="0.2">
      <c r="A252">
        <v>41702</v>
      </c>
      <c r="B252" s="1">
        <v>42613</v>
      </c>
      <c r="C252" s="4">
        <f>VLOOKUP(B252, Dates!$A$1:$B$1463, 2, FALSE)</f>
        <v>4</v>
      </c>
      <c r="D252">
        <v>1</v>
      </c>
      <c r="E252" s="1">
        <f t="shared" si="12"/>
        <v>42614</v>
      </c>
      <c r="F252">
        <v>1</v>
      </c>
      <c r="G252" t="s">
        <v>187</v>
      </c>
      <c r="H252" t="str">
        <f t="shared" si="13"/>
        <v>Other</v>
      </c>
      <c r="I252">
        <v>24</v>
      </c>
      <c r="J252">
        <v>4147</v>
      </c>
      <c r="K252">
        <v>5</v>
      </c>
      <c r="L252" t="s">
        <v>31</v>
      </c>
      <c r="M252" t="s">
        <v>25</v>
      </c>
      <c r="N252" t="s">
        <v>220</v>
      </c>
      <c r="O252" t="s">
        <v>221</v>
      </c>
      <c r="Q252" t="s">
        <v>28</v>
      </c>
      <c r="R252" t="s">
        <v>29</v>
      </c>
      <c r="S252">
        <v>24</v>
      </c>
      <c r="T252" t="str">
        <f>VLOOKUP(S252, Products!$C$1:$D$60,2,FALSE)</f>
        <v>Women's Apparel</v>
      </c>
      <c r="U252">
        <v>502</v>
      </c>
      <c r="V252" t="str">
        <f>VLOOKUP(U252, Products!$A$1:$B$60, 2, FALSE)</f>
        <v>Nike Men's Dri-FIT Victory Golf Polo</v>
      </c>
      <c r="W252" s="7">
        <v>50</v>
      </c>
      <c r="X252" s="7">
        <v>43.678035218757444</v>
      </c>
      <c r="Y252">
        <v>3</v>
      </c>
      <c r="Z252" s="7">
        <v>8.25</v>
      </c>
      <c r="AA252" s="7">
        <v>150</v>
      </c>
      <c r="AB252" s="7">
        <f t="shared" si="14"/>
        <v>141.75</v>
      </c>
      <c r="AC252" t="s">
        <v>30</v>
      </c>
      <c r="AD252" t="str">
        <f t="shared" si="15"/>
        <v>Cash Not Over 200</v>
      </c>
    </row>
    <row r="253" spans="1:30" x14ac:dyDescent="0.2">
      <c r="A253">
        <v>45445</v>
      </c>
      <c r="B253" s="1">
        <v>42668</v>
      </c>
      <c r="C253" s="4">
        <f>VLOOKUP(B253, Dates!$A$1:$B$1463, 2, FALSE)</f>
        <v>3</v>
      </c>
      <c r="D253">
        <v>1</v>
      </c>
      <c r="E253" s="1">
        <f t="shared" si="12"/>
        <v>42669</v>
      </c>
      <c r="F253">
        <v>1</v>
      </c>
      <c r="G253" t="s">
        <v>187</v>
      </c>
      <c r="H253" t="str">
        <f t="shared" si="13"/>
        <v>Other</v>
      </c>
      <c r="I253">
        <v>24</v>
      </c>
      <c r="J253">
        <v>1443</v>
      </c>
      <c r="K253">
        <v>5</v>
      </c>
      <c r="L253" t="s">
        <v>31</v>
      </c>
      <c r="M253" t="s">
        <v>25</v>
      </c>
      <c r="N253" t="s">
        <v>229</v>
      </c>
      <c r="O253" t="s">
        <v>229</v>
      </c>
      <c r="Q253" t="s">
        <v>28</v>
      </c>
      <c r="R253" t="s">
        <v>29</v>
      </c>
      <c r="S253">
        <v>24</v>
      </c>
      <c r="T253" t="str">
        <f>VLOOKUP(S253, Products!$C$1:$D$60,2,FALSE)</f>
        <v>Women's Apparel</v>
      </c>
      <c r="U253">
        <v>502</v>
      </c>
      <c r="V253" t="str">
        <f>VLOOKUP(U253, Products!$A$1:$B$60, 2, FALSE)</f>
        <v>Nike Men's Dri-FIT Victory Golf Polo</v>
      </c>
      <c r="W253" s="7">
        <v>50</v>
      </c>
      <c r="X253" s="7">
        <v>43.678035218757444</v>
      </c>
      <c r="Y253">
        <v>3</v>
      </c>
      <c r="Z253" s="7">
        <v>13.5</v>
      </c>
      <c r="AA253" s="7">
        <v>150</v>
      </c>
      <c r="AB253" s="7">
        <f t="shared" si="14"/>
        <v>136.5</v>
      </c>
      <c r="AC253" t="s">
        <v>30</v>
      </c>
      <c r="AD253" t="str">
        <f t="shared" si="15"/>
        <v>Cash Not Over 200</v>
      </c>
    </row>
    <row r="254" spans="1:30" x14ac:dyDescent="0.2">
      <c r="A254">
        <v>43976</v>
      </c>
      <c r="B254" s="1">
        <v>42439</v>
      </c>
      <c r="C254" s="4">
        <f>VLOOKUP(B254, Dates!$A$1:$B$1463, 2, FALSE)</f>
        <v>5</v>
      </c>
      <c r="D254">
        <v>4</v>
      </c>
      <c r="E254" s="1">
        <f t="shared" si="12"/>
        <v>42445</v>
      </c>
      <c r="F254">
        <v>0</v>
      </c>
      <c r="G254" t="s">
        <v>62</v>
      </c>
      <c r="H254" t="str">
        <f t="shared" si="13"/>
        <v>Other</v>
      </c>
      <c r="I254">
        <v>9</v>
      </c>
      <c r="J254">
        <v>1171</v>
      </c>
      <c r="K254">
        <v>3</v>
      </c>
      <c r="L254" t="s">
        <v>24</v>
      </c>
      <c r="M254" t="s">
        <v>25</v>
      </c>
      <c r="N254" t="s">
        <v>181</v>
      </c>
      <c r="O254" t="s">
        <v>140</v>
      </c>
      <c r="Q254" t="s">
        <v>88</v>
      </c>
      <c r="R254" t="s">
        <v>89</v>
      </c>
      <c r="S254">
        <v>9</v>
      </c>
      <c r="T254" t="str">
        <f>VLOOKUP(S254, Products!$C$1:$D$60,2,FALSE)</f>
        <v>Cardio Equipment</v>
      </c>
      <c r="U254">
        <v>191</v>
      </c>
      <c r="V254" t="str">
        <f>VLOOKUP(U254, Products!$A$1:$B$60, 2, FALSE)</f>
        <v>Nike Men's Free 5.0+ Running Shoe</v>
      </c>
      <c r="W254" s="7">
        <v>99.989997860000003</v>
      </c>
      <c r="X254" s="7">
        <v>95.114003926871064</v>
      </c>
      <c r="Y254">
        <v>2</v>
      </c>
      <c r="Z254" s="7">
        <v>0</v>
      </c>
      <c r="AA254" s="7">
        <v>199.97999572000001</v>
      </c>
      <c r="AB254" s="7">
        <f t="shared" si="14"/>
        <v>199.97999572000001</v>
      </c>
      <c r="AC254" t="s">
        <v>30</v>
      </c>
      <c r="AD254" t="str">
        <f t="shared" si="15"/>
        <v>Cash Not Over 200</v>
      </c>
    </row>
    <row r="255" spans="1:30" x14ac:dyDescent="0.2">
      <c r="A255">
        <v>51110</v>
      </c>
      <c r="B255" s="1">
        <v>42751</v>
      </c>
      <c r="C255" s="4">
        <f>VLOOKUP(B255, Dates!$A$1:$B$1463, 2, FALSE)</f>
        <v>2</v>
      </c>
      <c r="D255">
        <v>4</v>
      </c>
      <c r="E255" s="1">
        <f t="shared" si="12"/>
        <v>42755</v>
      </c>
      <c r="F255">
        <v>1</v>
      </c>
      <c r="G255" t="s">
        <v>62</v>
      </c>
      <c r="H255" t="str">
        <f t="shared" si="13"/>
        <v>Other</v>
      </c>
      <c r="I255">
        <v>17</v>
      </c>
      <c r="J255">
        <v>8511</v>
      </c>
      <c r="K255">
        <v>4</v>
      </c>
      <c r="L255" t="s">
        <v>46</v>
      </c>
      <c r="M255" t="s">
        <v>25</v>
      </c>
      <c r="N255" t="s">
        <v>138</v>
      </c>
      <c r="O255" t="s">
        <v>138</v>
      </c>
      <c r="Q255" t="s">
        <v>100</v>
      </c>
      <c r="R255" t="s">
        <v>52</v>
      </c>
      <c r="S255">
        <v>17</v>
      </c>
      <c r="T255" t="str">
        <f>VLOOKUP(S255, Products!$C$1:$D$60,2,FALSE)</f>
        <v>Cleats</v>
      </c>
      <c r="U255">
        <v>365</v>
      </c>
      <c r="V255" t="str">
        <f>VLOOKUP(U255, Products!$A$1:$B$60, 2, FALSE)</f>
        <v>Perfect Fitness Perfect Rip Deck</v>
      </c>
      <c r="W255" s="7">
        <v>59.990001679999999</v>
      </c>
      <c r="X255" s="7">
        <v>54.488929209402009</v>
      </c>
      <c r="Y255">
        <v>2</v>
      </c>
      <c r="Z255" s="7">
        <v>6.5999999049999998</v>
      </c>
      <c r="AA255" s="7">
        <v>119.98000336</v>
      </c>
      <c r="AB255" s="7">
        <f t="shared" si="14"/>
        <v>113.38000345499999</v>
      </c>
      <c r="AC255" t="s">
        <v>30</v>
      </c>
      <c r="AD255" t="str">
        <f t="shared" si="15"/>
        <v>Cash Not Over 200</v>
      </c>
    </row>
    <row r="256" spans="1:30" x14ac:dyDescent="0.2">
      <c r="A256">
        <v>43976</v>
      </c>
      <c r="B256" s="1">
        <v>42439</v>
      </c>
      <c r="C256" s="4">
        <f>VLOOKUP(B256, Dates!$A$1:$B$1463, 2, FALSE)</f>
        <v>5</v>
      </c>
      <c r="D256">
        <v>4</v>
      </c>
      <c r="E256" s="1">
        <f t="shared" si="12"/>
        <v>42445</v>
      </c>
      <c r="F256">
        <v>0</v>
      </c>
      <c r="G256" t="s">
        <v>62</v>
      </c>
      <c r="H256" t="str">
        <f t="shared" si="13"/>
        <v>Other</v>
      </c>
      <c r="I256">
        <v>17</v>
      </c>
      <c r="J256">
        <v>1171</v>
      </c>
      <c r="K256">
        <v>4</v>
      </c>
      <c r="L256" t="s">
        <v>46</v>
      </c>
      <c r="M256" t="s">
        <v>25</v>
      </c>
      <c r="N256" t="s">
        <v>181</v>
      </c>
      <c r="O256" t="s">
        <v>140</v>
      </c>
      <c r="Q256" t="s">
        <v>88</v>
      </c>
      <c r="R256" t="s">
        <v>89</v>
      </c>
      <c r="S256">
        <v>17</v>
      </c>
      <c r="T256" t="str">
        <f>VLOOKUP(S256, Products!$C$1:$D$60,2,FALSE)</f>
        <v>Cleats</v>
      </c>
      <c r="U256">
        <v>365</v>
      </c>
      <c r="V256" t="str">
        <f>VLOOKUP(U256, Products!$A$1:$B$60, 2, FALSE)</f>
        <v>Perfect Fitness Perfect Rip Deck</v>
      </c>
      <c r="W256" s="7">
        <v>59.990001679999999</v>
      </c>
      <c r="X256" s="7">
        <v>54.488929209402009</v>
      </c>
      <c r="Y256">
        <v>2</v>
      </c>
      <c r="Z256" s="7">
        <v>12</v>
      </c>
      <c r="AA256" s="7">
        <v>119.98000336</v>
      </c>
      <c r="AB256" s="7">
        <f t="shared" si="14"/>
        <v>107.98000336</v>
      </c>
      <c r="AC256" t="s">
        <v>30</v>
      </c>
      <c r="AD256" t="str">
        <f t="shared" si="15"/>
        <v>Cash Not Over 200</v>
      </c>
    </row>
    <row r="257" spans="1:30" x14ac:dyDescent="0.2">
      <c r="A257">
        <v>49384</v>
      </c>
      <c r="B257" s="1">
        <v>42725</v>
      </c>
      <c r="C257" s="4">
        <f>VLOOKUP(B257, Dates!$A$1:$B$1463, 2, FALSE)</f>
        <v>4</v>
      </c>
      <c r="D257">
        <v>4</v>
      </c>
      <c r="E257" s="1">
        <f t="shared" si="12"/>
        <v>42731</v>
      </c>
      <c r="F257">
        <v>1</v>
      </c>
      <c r="G257" t="s">
        <v>62</v>
      </c>
      <c r="H257" t="str">
        <f t="shared" si="13"/>
        <v>Other</v>
      </c>
      <c r="I257">
        <v>17</v>
      </c>
      <c r="J257">
        <v>3358</v>
      </c>
      <c r="K257">
        <v>4</v>
      </c>
      <c r="L257" t="s">
        <v>46</v>
      </c>
      <c r="M257" t="s">
        <v>25</v>
      </c>
      <c r="N257" t="s">
        <v>67</v>
      </c>
      <c r="O257" t="s">
        <v>67</v>
      </c>
      <c r="Q257" t="s">
        <v>68</v>
      </c>
      <c r="R257" t="s">
        <v>41</v>
      </c>
      <c r="S257">
        <v>17</v>
      </c>
      <c r="T257" t="str">
        <f>VLOOKUP(S257, Products!$C$1:$D$60,2,FALSE)</f>
        <v>Cleats</v>
      </c>
      <c r="U257">
        <v>365</v>
      </c>
      <c r="V257" t="str">
        <f>VLOOKUP(U257, Products!$A$1:$B$60, 2, FALSE)</f>
        <v>Perfect Fitness Perfect Rip Deck</v>
      </c>
      <c r="W257" s="7">
        <v>59.990001679999999</v>
      </c>
      <c r="X257" s="7">
        <v>54.488929209402009</v>
      </c>
      <c r="Y257">
        <v>2</v>
      </c>
      <c r="Z257" s="7">
        <v>30</v>
      </c>
      <c r="AA257" s="7">
        <v>119.98000336</v>
      </c>
      <c r="AB257" s="7">
        <f t="shared" si="14"/>
        <v>89.980003359999998</v>
      </c>
      <c r="AC257" t="s">
        <v>30</v>
      </c>
      <c r="AD257" t="str">
        <f t="shared" si="15"/>
        <v>Cash Not Over 200</v>
      </c>
    </row>
    <row r="258" spans="1:30" x14ac:dyDescent="0.2">
      <c r="A258">
        <v>43976</v>
      </c>
      <c r="B258" s="1">
        <v>42439</v>
      </c>
      <c r="C258" s="4">
        <f>VLOOKUP(B258, Dates!$A$1:$B$1463, 2, FALSE)</f>
        <v>5</v>
      </c>
      <c r="D258">
        <v>4</v>
      </c>
      <c r="E258" s="1">
        <f t="shared" si="12"/>
        <v>42445</v>
      </c>
      <c r="F258">
        <v>0</v>
      </c>
      <c r="G258" t="s">
        <v>62</v>
      </c>
      <c r="H258" t="str">
        <f t="shared" si="13"/>
        <v>Other</v>
      </c>
      <c r="I258">
        <v>29</v>
      </c>
      <c r="J258">
        <v>1171</v>
      </c>
      <c r="K258">
        <v>5</v>
      </c>
      <c r="L258" t="s">
        <v>31</v>
      </c>
      <c r="M258" t="s">
        <v>25</v>
      </c>
      <c r="N258" t="s">
        <v>181</v>
      </c>
      <c r="O258" t="s">
        <v>140</v>
      </c>
      <c r="Q258" t="s">
        <v>88</v>
      </c>
      <c r="R258" t="s">
        <v>89</v>
      </c>
      <c r="S258">
        <v>29</v>
      </c>
      <c r="T258" t="str">
        <f>VLOOKUP(S258, Products!$C$1:$D$60,2,FALSE)</f>
        <v>Shop By Sport</v>
      </c>
      <c r="U258">
        <v>627</v>
      </c>
      <c r="V258" t="str">
        <f>VLOOKUP(U258, Products!$A$1:$B$60, 2, FALSE)</f>
        <v>Under Armour Girls' Toddler Spine Surge Runni</v>
      </c>
      <c r="W258" s="7">
        <v>39.990001679999999</v>
      </c>
      <c r="X258" s="7">
        <v>34.198098313835338</v>
      </c>
      <c r="Y258">
        <v>2</v>
      </c>
      <c r="Z258" s="7">
        <v>8</v>
      </c>
      <c r="AA258" s="7">
        <v>79.980003359999998</v>
      </c>
      <c r="AB258" s="7">
        <f t="shared" si="14"/>
        <v>71.980003359999998</v>
      </c>
      <c r="AC258" t="s">
        <v>30</v>
      </c>
      <c r="AD258" t="str">
        <f t="shared" si="15"/>
        <v>Cash Not Over 200</v>
      </c>
    </row>
    <row r="259" spans="1:30" x14ac:dyDescent="0.2">
      <c r="A259">
        <v>41322</v>
      </c>
      <c r="B259" s="1">
        <v>42608</v>
      </c>
      <c r="C259" s="4">
        <f>VLOOKUP(B259, Dates!$A$1:$B$1463, 2, FALSE)</f>
        <v>6</v>
      </c>
      <c r="D259">
        <v>4</v>
      </c>
      <c r="E259" s="1">
        <f t="shared" ref="E259:E322" si="16">WORKDAY(B259, D259)</f>
        <v>42614</v>
      </c>
      <c r="F259">
        <v>0</v>
      </c>
      <c r="G259" t="s">
        <v>62</v>
      </c>
      <c r="H259" t="str">
        <f t="shared" ref="H259:H322" si="17">IF(AND(F259=0,G259="Same Day"), "Same Day - On Time", "Other")</f>
        <v>Other</v>
      </c>
      <c r="I259">
        <v>29</v>
      </c>
      <c r="J259">
        <v>2924</v>
      </c>
      <c r="K259">
        <v>5</v>
      </c>
      <c r="L259" t="s">
        <v>31</v>
      </c>
      <c r="M259" t="s">
        <v>25</v>
      </c>
      <c r="N259" t="s">
        <v>186</v>
      </c>
      <c r="O259" t="s">
        <v>87</v>
      </c>
      <c r="Q259" t="s">
        <v>88</v>
      </c>
      <c r="R259" t="s">
        <v>89</v>
      </c>
      <c r="S259">
        <v>29</v>
      </c>
      <c r="T259" t="str">
        <f>VLOOKUP(S259, Products!$C$1:$D$60,2,FALSE)</f>
        <v>Shop By Sport</v>
      </c>
      <c r="U259">
        <v>627</v>
      </c>
      <c r="V259" t="str">
        <f>VLOOKUP(U259, Products!$A$1:$B$60, 2, FALSE)</f>
        <v>Under Armour Girls' Toddler Spine Surge Runni</v>
      </c>
      <c r="W259" s="7">
        <v>39.990001679999999</v>
      </c>
      <c r="X259" s="7">
        <v>34.198098313835338</v>
      </c>
      <c r="Y259">
        <v>2</v>
      </c>
      <c r="Z259" s="7">
        <v>9.6000003809999992</v>
      </c>
      <c r="AA259" s="7">
        <v>79.980003359999998</v>
      </c>
      <c r="AB259" s="7">
        <f t="shared" ref="AB259:AB322" si="18">AA259-Z259</f>
        <v>70.380002978999997</v>
      </c>
      <c r="AC259" t="s">
        <v>30</v>
      </c>
      <c r="AD259" t="str">
        <f t="shared" ref="AD259:AD322" si="19">IF(AND(AC259="CASH",AB259&gt;200),"Cash Over 200",IF(AC259&lt;&gt;"CASH","Non Cash Payment","Cash Not Over 200"))</f>
        <v>Cash Not Over 200</v>
      </c>
    </row>
    <row r="260" spans="1:30" x14ac:dyDescent="0.2">
      <c r="A260">
        <v>45454</v>
      </c>
      <c r="B260" s="1">
        <v>42668</v>
      </c>
      <c r="C260" s="4">
        <f>VLOOKUP(B260, Dates!$A$1:$B$1463, 2, FALSE)</f>
        <v>3</v>
      </c>
      <c r="D260">
        <v>4</v>
      </c>
      <c r="E260" s="1">
        <f t="shared" si="16"/>
        <v>42674</v>
      </c>
      <c r="F260">
        <v>1</v>
      </c>
      <c r="G260" t="s">
        <v>62</v>
      </c>
      <c r="H260" t="str">
        <f t="shared" si="17"/>
        <v>Other</v>
      </c>
      <c r="I260">
        <v>24</v>
      </c>
      <c r="J260">
        <v>2260</v>
      </c>
      <c r="K260">
        <v>5</v>
      </c>
      <c r="L260" t="s">
        <v>31</v>
      </c>
      <c r="M260" t="s">
        <v>25</v>
      </c>
      <c r="N260" t="s">
        <v>233</v>
      </c>
      <c r="O260" t="s">
        <v>234</v>
      </c>
      <c r="Q260" t="s">
        <v>96</v>
      </c>
      <c r="R260" t="s">
        <v>52</v>
      </c>
      <c r="S260">
        <v>24</v>
      </c>
      <c r="T260" t="str">
        <f>VLOOKUP(S260, Products!$C$1:$D$60,2,FALSE)</f>
        <v>Women's Apparel</v>
      </c>
      <c r="U260">
        <v>502</v>
      </c>
      <c r="V260" t="str">
        <f>VLOOKUP(U260, Products!$A$1:$B$60, 2, FALSE)</f>
        <v>Nike Men's Dri-FIT Victory Golf Polo</v>
      </c>
      <c r="W260" s="7">
        <v>50</v>
      </c>
      <c r="X260" s="7">
        <v>43.678035218757444</v>
      </c>
      <c r="Y260">
        <v>2</v>
      </c>
      <c r="Z260" s="7">
        <v>15</v>
      </c>
      <c r="AA260" s="7">
        <v>100</v>
      </c>
      <c r="AB260" s="7">
        <f t="shared" si="18"/>
        <v>85</v>
      </c>
      <c r="AC260" t="s">
        <v>30</v>
      </c>
      <c r="AD260" t="str">
        <f t="shared" si="19"/>
        <v>Cash Not Over 200</v>
      </c>
    </row>
    <row r="261" spans="1:30" x14ac:dyDescent="0.2">
      <c r="A261">
        <v>47908</v>
      </c>
      <c r="B261" s="1">
        <v>42704</v>
      </c>
      <c r="C261" s="4">
        <f>VLOOKUP(B261, Dates!$A$1:$B$1463, 2, FALSE)</f>
        <v>4</v>
      </c>
      <c r="D261">
        <v>4</v>
      </c>
      <c r="E261" s="1">
        <f t="shared" si="16"/>
        <v>42710</v>
      </c>
      <c r="F261">
        <v>0</v>
      </c>
      <c r="G261" t="s">
        <v>62</v>
      </c>
      <c r="H261" t="str">
        <f t="shared" si="17"/>
        <v>Other</v>
      </c>
      <c r="I261">
        <v>40</v>
      </c>
      <c r="J261">
        <v>6944</v>
      </c>
      <c r="K261">
        <v>6</v>
      </c>
      <c r="L261" t="s">
        <v>35</v>
      </c>
      <c r="M261" t="s">
        <v>25</v>
      </c>
      <c r="N261" t="s">
        <v>36</v>
      </c>
      <c r="O261" t="s">
        <v>36</v>
      </c>
      <c r="Q261" t="s">
        <v>37</v>
      </c>
      <c r="R261" t="s">
        <v>29</v>
      </c>
      <c r="S261">
        <v>40</v>
      </c>
      <c r="T261" t="str">
        <f>VLOOKUP(S261, Products!$C$1:$D$60,2,FALSE)</f>
        <v>Accessories</v>
      </c>
      <c r="U261">
        <v>905</v>
      </c>
      <c r="V261" t="str">
        <f>VLOOKUP(U261, Products!$A$1:$B$60, 2, FALSE)</f>
        <v>Team Golf Texas Longhorns Putter Grip</v>
      </c>
      <c r="W261" s="7">
        <v>24.989999770000001</v>
      </c>
      <c r="X261" s="7">
        <v>20.52742837007143</v>
      </c>
      <c r="Y261">
        <v>2</v>
      </c>
      <c r="Z261" s="7">
        <v>1</v>
      </c>
      <c r="AA261" s="7">
        <v>49.979999540000001</v>
      </c>
      <c r="AB261" s="7">
        <f t="shared" si="18"/>
        <v>48.979999540000001</v>
      </c>
      <c r="AC261" t="s">
        <v>30</v>
      </c>
      <c r="AD261" t="str">
        <f t="shared" si="19"/>
        <v>Cash Not Over 200</v>
      </c>
    </row>
    <row r="262" spans="1:30" x14ac:dyDescent="0.2">
      <c r="A262">
        <v>45454</v>
      </c>
      <c r="B262" s="1">
        <v>42668</v>
      </c>
      <c r="C262" s="4">
        <f>VLOOKUP(B262, Dates!$A$1:$B$1463, 2, FALSE)</f>
        <v>3</v>
      </c>
      <c r="D262">
        <v>4</v>
      </c>
      <c r="E262" s="1">
        <f t="shared" si="16"/>
        <v>42674</v>
      </c>
      <c r="F262">
        <v>1</v>
      </c>
      <c r="G262" t="s">
        <v>62</v>
      </c>
      <c r="H262" t="str">
        <f t="shared" si="17"/>
        <v>Other</v>
      </c>
      <c r="I262">
        <v>41</v>
      </c>
      <c r="J262">
        <v>2260</v>
      </c>
      <c r="K262">
        <v>6</v>
      </c>
      <c r="L262" t="s">
        <v>35</v>
      </c>
      <c r="M262" t="s">
        <v>25</v>
      </c>
      <c r="N262" t="s">
        <v>233</v>
      </c>
      <c r="O262" t="s">
        <v>234</v>
      </c>
      <c r="Q262" t="s">
        <v>96</v>
      </c>
      <c r="R262" t="s">
        <v>52</v>
      </c>
      <c r="S262">
        <v>41</v>
      </c>
      <c r="T262" t="str">
        <f>VLOOKUP(S262, Products!$C$1:$D$60,2,FALSE)</f>
        <v>Trade-In</v>
      </c>
      <c r="U262">
        <v>924</v>
      </c>
      <c r="V262" t="str">
        <f>VLOOKUP(U262, Products!$A$1:$B$60, 2, FALSE)</f>
        <v>Glove It Urban Brick Golf Towel</v>
      </c>
      <c r="W262" s="7">
        <v>15.989999770000001</v>
      </c>
      <c r="X262" s="7">
        <v>16.143866608000003</v>
      </c>
      <c r="Y262">
        <v>2</v>
      </c>
      <c r="Z262" s="7">
        <v>1.7599999900000001</v>
      </c>
      <c r="AA262" s="7">
        <v>31.979999540000001</v>
      </c>
      <c r="AB262" s="7">
        <f t="shared" si="18"/>
        <v>30.219999550000001</v>
      </c>
      <c r="AC262" t="s">
        <v>30</v>
      </c>
      <c r="AD262" t="str">
        <f t="shared" si="19"/>
        <v>Cash Not Over 200</v>
      </c>
    </row>
    <row r="263" spans="1:30" x14ac:dyDescent="0.2">
      <c r="A263">
        <v>49384</v>
      </c>
      <c r="B263" s="1">
        <v>42725</v>
      </c>
      <c r="C263" s="4">
        <f>VLOOKUP(B263, Dates!$A$1:$B$1463, 2, FALSE)</f>
        <v>4</v>
      </c>
      <c r="D263">
        <v>4</v>
      </c>
      <c r="E263" s="1">
        <f t="shared" si="16"/>
        <v>42731</v>
      </c>
      <c r="F263">
        <v>1</v>
      </c>
      <c r="G263" t="s">
        <v>62</v>
      </c>
      <c r="H263" t="str">
        <f t="shared" si="17"/>
        <v>Other</v>
      </c>
      <c r="I263">
        <v>37</v>
      </c>
      <c r="J263">
        <v>3358</v>
      </c>
      <c r="K263">
        <v>6</v>
      </c>
      <c r="L263" t="s">
        <v>35</v>
      </c>
      <c r="M263" t="s">
        <v>25</v>
      </c>
      <c r="N263" t="s">
        <v>67</v>
      </c>
      <c r="O263" t="s">
        <v>67</v>
      </c>
      <c r="Q263" t="s">
        <v>68</v>
      </c>
      <c r="R263" t="s">
        <v>41</v>
      </c>
      <c r="S263">
        <v>37</v>
      </c>
      <c r="T263" t="str">
        <f>VLOOKUP(S263, Products!$C$1:$D$60,2,FALSE)</f>
        <v>Electronics</v>
      </c>
      <c r="U263">
        <v>818</v>
      </c>
      <c r="V263" t="str">
        <f>VLOOKUP(U263, Products!$A$1:$B$60, 2, FALSE)</f>
        <v>Titleist Pro V1x Golf Balls</v>
      </c>
      <c r="W263" s="7">
        <v>47.990001679999999</v>
      </c>
      <c r="X263" s="7">
        <v>51.274287170714288</v>
      </c>
      <c r="Y263">
        <v>2</v>
      </c>
      <c r="Z263" s="7">
        <v>15.35999966</v>
      </c>
      <c r="AA263" s="7">
        <v>95.980003359999998</v>
      </c>
      <c r="AB263" s="7">
        <f t="shared" si="18"/>
        <v>80.620003699999998</v>
      </c>
      <c r="AC263" t="s">
        <v>30</v>
      </c>
      <c r="AD263" t="str">
        <f t="shared" si="19"/>
        <v>Cash Not Over 200</v>
      </c>
    </row>
    <row r="264" spans="1:30" x14ac:dyDescent="0.2">
      <c r="A264">
        <v>42920</v>
      </c>
      <c r="B264" s="1">
        <v>42631</v>
      </c>
      <c r="C264" s="4">
        <f>VLOOKUP(B264, Dates!$A$1:$B$1463, 2, FALSE)</f>
        <v>1</v>
      </c>
      <c r="D264">
        <v>4</v>
      </c>
      <c r="E264" s="1">
        <f t="shared" si="16"/>
        <v>42635</v>
      </c>
      <c r="F264">
        <v>1</v>
      </c>
      <c r="G264" t="s">
        <v>62</v>
      </c>
      <c r="H264" t="str">
        <f t="shared" si="17"/>
        <v>Other</v>
      </c>
      <c r="I264">
        <v>36</v>
      </c>
      <c r="J264">
        <v>716</v>
      </c>
      <c r="K264">
        <v>6</v>
      </c>
      <c r="L264" t="s">
        <v>35</v>
      </c>
      <c r="M264" t="s">
        <v>25</v>
      </c>
      <c r="N264" t="s">
        <v>173</v>
      </c>
      <c r="O264" t="s">
        <v>174</v>
      </c>
      <c r="Q264" t="s">
        <v>28</v>
      </c>
      <c r="R264" t="s">
        <v>29</v>
      </c>
      <c r="S264">
        <v>36</v>
      </c>
      <c r="T264" t="str">
        <f>VLOOKUP(S264, Products!$C$1:$D$60,2,FALSE)</f>
        <v>Golf Balls</v>
      </c>
      <c r="U264">
        <v>804</v>
      </c>
      <c r="V264" t="str">
        <f>VLOOKUP(U264, Products!$A$1:$B$60, 2, FALSE)</f>
        <v>Glove It Women's Imperial Golf Glove</v>
      </c>
      <c r="W264" s="7">
        <v>19.989999770000001</v>
      </c>
      <c r="X264" s="7">
        <v>13.643874764125</v>
      </c>
      <c r="Y264">
        <v>2</v>
      </c>
      <c r="Z264" s="7">
        <v>6.8000001909999996</v>
      </c>
      <c r="AA264" s="7">
        <v>39.979999540000001</v>
      </c>
      <c r="AB264" s="7">
        <f t="shared" si="18"/>
        <v>33.179999348999999</v>
      </c>
      <c r="AC264" t="s">
        <v>30</v>
      </c>
      <c r="AD264" t="str">
        <f t="shared" si="19"/>
        <v>Cash Not Over 200</v>
      </c>
    </row>
    <row r="265" spans="1:30" x14ac:dyDescent="0.2">
      <c r="A265">
        <v>46951</v>
      </c>
      <c r="B265" s="1">
        <v>42690</v>
      </c>
      <c r="C265" s="4">
        <f>VLOOKUP(B265, Dates!$A$1:$B$1463, 2, FALSE)</f>
        <v>4</v>
      </c>
      <c r="D265">
        <v>4</v>
      </c>
      <c r="E265" s="1">
        <f t="shared" si="16"/>
        <v>42696</v>
      </c>
      <c r="F265">
        <v>0</v>
      </c>
      <c r="G265" t="s">
        <v>62</v>
      </c>
      <c r="H265" t="str">
        <f t="shared" si="17"/>
        <v>Other</v>
      </c>
      <c r="I265">
        <v>29</v>
      </c>
      <c r="J265">
        <v>6408</v>
      </c>
      <c r="K265">
        <v>5</v>
      </c>
      <c r="L265" t="s">
        <v>31</v>
      </c>
      <c r="M265" t="s">
        <v>25</v>
      </c>
      <c r="N265" t="s">
        <v>169</v>
      </c>
      <c r="O265" t="s">
        <v>170</v>
      </c>
      <c r="Q265" t="s">
        <v>28</v>
      </c>
      <c r="R265" t="s">
        <v>29</v>
      </c>
      <c r="S265">
        <v>29</v>
      </c>
      <c r="T265" t="str">
        <f>VLOOKUP(S265, Products!$C$1:$D$60,2,FALSE)</f>
        <v>Shop By Sport</v>
      </c>
      <c r="U265">
        <v>642</v>
      </c>
      <c r="V265" t="str">
        <f>VLOOKUP(U265, Products!$A$1:$B$60, 2, FALSE)</f>
        <v>Columbia Men's PFG Anchor Tough T-Shirt</v>
      </c>
      <c r="W265" s="7">
        <v>30</v>
      </c>
      <c r="X265" s="7">
        <v>37.315110652333338</v>
      </c>
      <c r="Y265">
        <v>3</v>
      </c>
      <c r="Z265" s="7">
        <v>22.5</v>
      </c>
      <c r="AA265" s="7">
        <v>90</v>
      </c>
      <c r="AB265" s="7">
        <f t="shared" si="18"/>
        <v>67.5</v>
      </c>
      <c r="AC265" t="s">
        <v>30</v>
      </c>
      <c r="AD265" t="str">
        <f t="shared" si="19"/>
        <v>Cash Not Over 200</v>
      </c>
    </row>
    <row r="266" spans="1:30" x14ac:dyDescent="0.2">
      <c r="A266">
        <v>50364</v>
      </c>
      <c r="B266" s="1">
        <v>42856</v>
      </c>
      <c r="C266" s="4">
        <f>VLOOKUP(B266, Dates!$A$1:$B$1463, 2, FALSE)</f>
        <v>2</v>
      </c>
      <c r="D266">
        <v>4</v>
      </c>
      <c r="E266" s="1">
        <f t="shared" si="16"/>
        <v>42860</v>
      </c>
      <c r="F266">
        <v>1</v>
      </c>
      <c r="G266" t="s">
        <v>62</v>
      </c>
      <c r="H266" t="str">
        <f t="shared" si="17"/>
        <v>Other</v>
      </c>
      <c r="I266">
        <v>17</v>
      </c>
      <c r="J266">
        <v>9082</v>
      </c>
      <c r="K266">
        <v>4</v>
      </c>
      <c r="L266" t="s">
        <v>46</v>
      </c>
      <c r="M266" t="s">
        <v>25</v>
      </c>
      <c r="N266" t="s">
        <v>93</v>
      </c>
      <c r="O266" t="s">
        <v>93</v>
      </c>
      <c r="Q266" t="s">
        <v>28</v>
      </c>
      <c r="R266" t="s">
        <v>29</v>
      </c>
      <c r="S266">
        <v>17</v>
      </c>
      <c r="T266" t="str">
        <f>VLOOKUP(S266, Products!$C$1:$D$60,2,FALSE)</f>
        <v>Cleats</v>
      </c>
      <c r="U266">
        <v>365</v>
      </c>
      <c r="V266" t="str">
        <f>VLOOKUP(U266, Products!$A$1:$B$60, 2, FALSE)</f>
        <v>Perfect Fitness Perfect Rip Deck</v>
      </c>
      <c r="W266" s="7">
        <v>59.990001679999999</v>
      </c>
      <c r="X266" s="7">
        <v>54.488929209402009</v>
      </c>
      <c r="Y266">
        <v>3</v>
      </c>
      <c r="Z266" s="7">
        <v>1.7999999520000001</v>
      </c>
      <c r="AA266" s="7">
        <v>179.97000503999999</v>
      </c>
      <c r="AB266" s="7">
        <f t="shared" si="18"/>
        <v>178.17000508799998</v>
      </c>
      <c r="AC266" t="s">
        <v>30</v>
      </c>
      <c r="AD266" t="str">
        <f t="shared" si="19"/>
        <v>Cash Not Over 200</v>
      </c>
    </row>
    <row r="267" spans="1:30" x14ac:dyDescent="0.2">
      <c r="A267">
        <v>42198</v>
      </c>
      <c r="B267" s="1">
        <v>42560</v>
      </c>
      <c r="C267" s="4">
        <f>VLOOKUP(B267, Dates!$A$1:$B$1463, 2, FALSE)</f>
        <v>7</v>
      </c>
      <c r="D267">
        <v>4</v>
      </c>
      <c r="E267" s="1">
        <f t="shared" si="16"/>
        <v>42565</v>
      </c>
      <c r="F267">
        <v>0</v>
      </c>
      <c r="G267" t="s">
        <v>62</v>
      </c>
      <c r="H267" t="str">
        <f t="shared" si="17"/>
        <v>Other</v>
      </c>
      <c r="I267">
        <v>17</v>
      </c>
      <c r="J267">
        <v>2111</v>
      </c>
      <c r="K267">
        <v>4</v>
      </c>
      <c r="L267" t="s">
        <v>46</v>
      </c>
      <c r="M267" t="s">
        <v>25</v>
      </c>
      <c r="N267" t="s">
        <v>215</v>
      </c>
      <c r="O267" t="s">
        <v>216</v>
      </c>
      <c r="Q267" t="s">
        <v>68</v>
      </c>
      <c r="R267" t="s">
        <v>41</v>
      </c>
      <c r="S267">
        <v>17</v>
      </c>
      <c r="T267" t="str">
        <f>VLOOKUP(S267, Products!$C$1:$D$60,2,FALSE)</f>
        <v>Cleats</v>
      </c>
      <c r="U267">
        <v>365</v>
      </c>
      <c r="V267" t="str">
        <f>VLOOKUP(U267, Products!$A$1:$B$60, 2, FALSE)</f>
        <v>Perfect Fitness Perfect Rip Deck</v>
      </c>
      <c r="W267" s="7">
        <v>59.990001679999999</v>
      </c>
      <c r="X267" s="7">
        <v>54.488929209402009</v>
      </c>
      <c r="Y267">
        <v>3</v>
      </c>
      <c r="Z267" s="7">
        <v>3.5999999049999998</v>
      </c>
      <c r="AA267" s="7">
        <v>179.97000503999999</v>
      </c>
      <c r="AB267" s="7">
        <f t="shared" si="18"/>
        <v>176.37000513499999</v>
      </c>
      <c r="AC267" t="s">
        <v>30</v>
      </c>
      <c r="AD267" t="str">
        <f t="shared" si="19"/>
        <v>Cash Not Over 200</v>
      </c>
    </row>
    <row r="268" spans="1:30" x14ac:dyDescent="0.2">
      <c r="A268">
        <v>42198</v>
      </c>
      <c r="B268" s="1">
        <v>42560</v>
      </c>
      <c r="C268" s="4">
        <f>VLOOKUP(B268, Dates!$A$1:$B$1463, 2, FALSE)</f>
        <v>7</v>
      </c>
      <c r="D268">
        <v>4</v>
      </c>
      <c r="E268" s="1">
        <f t="shared" si="16"/>
        <v>42565</v>
      </c>
      <c r="F268">
        <v>0</v>
      </c>
      <c r="G268" t="s">
        <v>62</v>
      </c>
      <c r="H268" t="str">
        <f t="shared" si="17"/>
        <v>Other</v>
      </c>
      <c r="I268">
        <v>17</v>
      </c>
      <c r="J268">
        <v>2111</v>
      </c>
      <c r="K268">
        <v>4</v>
      </c>
      <c r="L268" t="s">
        <v>46</v>
      </c>
      <c r="M268" t="s">
        <v>25</v>
      </c>
      <c r="N268" t="s">
        <v>215</v>
      </c>
      <c r="O268" t="s">
        <v>216</v>
      </c>
      <c r="Q268" t="s">
        <v>68</v>
      </c>
      <c r="R268" t="s">
        <v>41</v>
      </c>
      <c r="S268">
        <v>17</v>
      </c>
      <c r="T268" t="str">
        <f>VLOOKUP(S268, Products!$C$1:$D$60,2,FALSE)</f>
        <v>Cleats</v>
      </c>
      <c r="U268">
        <v>365</v>
      </c>
      <c r="V268" t="str">
        <f>VLOOKUP(U268, Products!$A$1:$B$60, 2, FALSE)</f>
        <v>Perfect Fitness Perfect Rip Deck</v>
      </c>
      <c r="W268" s="7">
        <v>59.990001679999999</v>
      </c>
      <c r="X268" s="7">
        <v>54.488929209402009</v>
      </c>
      <c r="Y268">
        <v>3</v>
      </c>
      <c r="Z268" s="7">
        <v>5.4000000950000002</v>
      </c>
      <c r="AA268" s="7">
        <v>179.97000503999999</v>
      </c>
      <c r="AB268" s="7">
        <f t="shared" si="18"/>
        <v>174.57000494499999</v>
      </c>
      <c r="AC268" t="s">
        <v>30</v>
      </c>
      <c r="AD268" t="str">
        <f t="shared" si="19"/>
        <v>Cash Not Over 200</v>
      </c>
    </row>
    <row r="269" spans="1:30" x14ac:dyDescent="0.2">
      <c r="A269">
        <v>46907</v>
      </c>
      <c r="B269" s="1">
        <v>42689</v>
      </c>
      <c r="C269" s="4">
        <f>VLOOKUP(B269, Dates!$A$1:$B$1463, 2, FALSE)</f>
        <v>3</v>
      </c>
      <c r="D269">
        <v>4</v>
      </c>
      <c r="E269" s="1">
        <f t="shared" si="16"/>
        <v>42695</v>
      </c>
      <c r="F269">
        <v>0</v>
      </c>
      <c r="G269" t="s">
        <v>62</v>
      </c>
      <c r="H269" t="str">
        <f t="shared" si="17"/>
        <v>Other</v>
      </c>
      <c r="I269">
        <v>17</v>
      </c>
      <c r="J269">
        <v>2324</v>
      </c>
      <c r="K269">
        <v>4</v>
      </c>
      <c r="L269" t="s">
        <v>46</v>
      </c>
      <c r="M269" t="s">
        <v>25</v>
      </c>
      <c r="N269" t="s">
        <v>179</v>
      </c>
      <c r="O269" t="s">
        <v>180</v>
      </c>
      <c r="Q269" t="s">
        <v>28</v>
      </c>
      <c r="R269" t="s">
        <v>29</v>
      </c>
      <c r="S269">
        <v>17</v>
      </c>
      <c r="T269" t="str">
        <f>VLOOKUP(S269, Products!$C$1:$D$60,2,FALSE)</f>
        <v>Cleats</v>
      </c>
      <c r="U269">
        <v>365</v>
      </c>
      <c r="V269" t="str">
        <f>VLOOKUP(U269, Products!$A$1:$B$60, 2, FALSE)</f>
        <v>Perfect Fitness Perfect Rip Deck</v>
      </c>
      <c r="W269" s="7">
        <v>59.990001679999999</v>
      </c>
      <c r="X269" s="7">
        <v>54.488929209402009</v>
      </c>
      <c r="Y269">
        <v>3</v>
      </c>
      <c r="Z269" s="7">
        <v>7.1999998090000004</v>
      </c>
      <c r="AA269" s="7">
        <v>179.97000503999999</v>
      </c>
      <c r="AB269" s="7">
        <f t="shared" si="18"/>
        <v>172.770005231</v>
      </c>
      <c r="AC269" t="s">
        <v>30</v>
      </c>
      <c r="AD269" t="str">
        <f t="shared" si="19"/>
        <v>Cash Not Over 200</v>
      </c>
    </row>
    <row r="270" spans="1:30" x14ac:dyDescent="0.2">
      <c r="A270">
        <v>41322</v>
      </c>
      <c r="B270" s="1">
        <v>42608</v>
      </c>
      <c r="C270" s="4">
        <f>VLOOKUP(B270, Dates!$A$1:$B$1463, 2, FALSE)</f>
        <v>6</v>
      </c>
      <c r="D270">
        <v>4</v>
      </c>
      <c r="E270" s="1">
        <f t="shared" si="16"/>
        <v>42614</v>
      </c>
      <c r="F270">
        <v>0</v>
      </c>
      <c r="G270" t="s">
        <v>62</v>
      </c>
      <c r="H270" t="str">
        <f t="shared" si="17"/>
        <v>Other</v>
      </c>
      <c r="I270">
        <v>17</v>
      </c>
      <c r="J270">
        <v>2924</v>
      </c>
      <c r="K270">
        <v>4</v>
      </c>
      <c r="L270" t="s">
        <v>46</v>
      </c>
      <c r="M270" t="s">
        <v>25</v>
      </c>
      <c r="N270" t="s">
        <v>186</v>
      </c>
      <c r="O270" t="s">
        <v>87</v>
      </c>
      <c r="Q270" t="s">
        <v>88</v>
      </c>
      <c r="R270" t="s">
        <v>89</v>
      </c>
      <c r="S270">
        <v>17</v>
      </c>
      <c r="T270" t="str">
        <f>VLOOKUP(S270, Products!$C$1:$D$60,2,FALSE)</f>
        <v>Cleats</v>
      </c>
      <c r="U270">
        <v>365</v>
      </c>
      <c r="V270" t="str">
        <f>VLOOKUP(U270, Products!$A$1:$B$60, 2, FALSE)</f>
        <v>Perfect Fitness Perfect Rip Deck</v>
      </c>
      <c r="W270" s="7">
        <v>59.990001679999999</v>
      </c>
      <c r="X270" s="7">
        <v>54.488929209402009</v>
      </c>
      <c r="Y270">
        <v>3</v>
      </c>
      <c r="Z270" s="7">
        <v>9</v>
      </c>
      <c r="AA270" s="7">
        <v>179.97000503999999</v>
      </c>
      <c r="AB270" s="7">
        <f t="shared" si="18"/>
        <v>170.97000503999999</v>
      </c>
      <c r="AC270" t="s">
        <v>30</v>
      </c>
      <c r="AD270" t="str">
        <f t="shared" si="19"/>
        <v>Cash Not Over 200</v>
      </c>
    </row>
    <row r="271" spans="1:30" x14ac:dyDescent="0.2">
      <c r="A271">
        <v>50213</v>
      </c>
      <c r="B271" s="1">
        <v>42767</v>
      </c>
      <c r="C271" s="4">
        <f>VLOOKUP(B271, Dates!$A$1:$B$1463, 2, FALSE)</f>
        <v>4</v>
      </c>
      <c r="D271">
        <v>4</v>
      </c>
      <c r="E271" s="1">
        <f t="shared" si="16"/>
        <v>42773</v>
      </c>
      <c r="F271">
        <v>0</v>
      </c>
      <c r="G271" t="s">
        <v>62</v>
      </c>
      <c r="H271" t="str">
        <f t="shared" si="17"/>
        <v>Other</v>
      </c>
      <c r="I271">
        <v>17</v>
      </c>
      <c r="J271">
        <v>3405</v>
      </c>
      <c r="K271">
        <v>4</v>
      </c>
      <c r="L271" t="s">
        <v>46</v>
      </c>
      <c r="M271" t="s">
        <v>25</v>
      </c>
      <c r="N271" t="s">
        <v>176</v>
      </c>
      <c r="O271" t="s">
        <v>83</v>
      </c>
      <c r="Q271" t="s">
        <v>28</v>
      </c>
      <c r="R271" t="s">
        <v>29</v>
      </c>
      <c r="S271">
        <v>17</v>
      </c>
      <c r="T271" t="str">
        <f>VLOOKUP(S271, Products!$C$1:$D$60,2,FALSE)</f>
        <v>Cleats</v>
      </c>
      <c r="U271">
        <v>365</v>
      </c>
      <c r="V271" t="str">
        <f>VLOOKUP(U271, Products!$A$1:$B$60, 2, FALSE)</f>
        <v>Perfect Fitness Perfect Rip Deck</v>
      </c>
      <c r="W271" s="7">
        <v>59.990001679999999</v>
      </c>
      <c r="X271" s="7">
        <v>54.488929209402009</v>
      </c>
      <c r="Y271">
        <v>3</v>
      </c>
      <c r="Z271" s="7">
        <v>21.600000380000001</v>
      </c>
      <c r="AA271" s="7">
        <v>179.97000503999999</v>
      </c>
      <c r="AB271" s="7">
        <f t="shared" si="18"/>
        <v>158.37000465999998</v>
      </c>
      <c r="AC271" t="s">
        <v>30</v>
      </c>
      <c r="AD271" t="str">
        <f t="shared" si="19"/>
        <v>Cash Not Over 200</v>
      </c>
    </row>
    <row r="272" spans="1:30" x14ac:dyDescent="0.2">
      <c r="A272">
        <v>48622</v>
      </c>
      <c r="B272" s="1">
        <v>42655</v>
      </c>
      <c r="C272" s="4">
        <f>VLOOKUP(B272, Dates!$A$1:$B$1463, 2, FALSE)</f>
        <v>4</v>
      </c>
      <c r="D272">
        <v>4</v>
      </c>
      <c r="E272" s="1">
        <f t="shared" si="16"/>
        <v>42661</v>
      </c>
      <c r="F272">
        <v>0</v>
      </c>
      <c r="G272" t="s">
        <v>62</v>
      </c>
      <c r="H272" t="str">
        <f t="shared" si="17"/>
        <v>Other</v>
      </c>
      <c r="I272">
        <v>24</v>
      </c>
      <c r="J272">
        <v>3150</v>
      </c>
      <c r="K272">
        <v>5</v>
      </c>
      <c r="L272" t="s">
        <v>31</v>
      </c>
      <c r="M272" t="s">
        <v>25</v>
      </c>
      <c r="N272" t="s">
        <v>32</v>
      </c>
      <c r="O272" t="s">
        <v>32</v>
      </c>
      <c r="Q272" t="s">
        <v>33</v>
      </c>
      <c r="R272" t="s">
        <v>34</v>
      </c>
      <c r="S272">
        <v>24</v>
      </c>
      <c r="T272" t="str">
        <f>VLOOKUP(S272, Products!$C$1:$D$60,2,FALSE)</f>
        <v>Women's Apparel</v>
      </c>
      <c r="U272">
        <v>502</v>
      </c>
      <c r="V272" t="str">
        <f>VLOOKUP(U272, Products!$A$1:$B$60, 2, FALSE)</f>
        <v>Nike Men's Dri-FIT Victory Golf Polo</v>
      </c>
      <c r="W272" s="7">
        <v>50</v>
      </c>
      <c r="X272" s="7">
        <v>43.678035218757444</v>
      </c>
      <c r="Y272">
        <v>3</v>
      </c>
      <c r="Z272" s="7">
        <v>30</v>
      </c>
      <c r="AA272" s="7">
        <v>150</v>
      </c>
      <c r="AB272" s="7">
        <f t="shared" si="18"/>
        <v>120</v>
      </c>
      <c r="AC272" t="s">
        <v>30</v>
      </c>
      <c r="AD272" t="str">
        <f t="shared" si="19"/>
        <v>Cash Not Over 200</v>
      </c>
    </row>
    <row r="273" spans="1:30" x14ac:dyDescent="0.2">
      <c r="A273">
        <v>48622</v>
      </c>
      <c r="B273" s="1">
        <v>42655</v>
      </c>
      <c r="C273" s="4">
        <f>VLOOKUP(B273, Dates!$A$1:$B$1463, 2, FALSE)</f>
        <v>4</v>
      </c>
      <c r="D273">
        <v>4</v>
      </c>
      <c r="E273" s="1">
        <f t="shared" si="16"/>
        <v>42661</v>
      </c>
      <c r="F273">
        <v>0</v>
      </c>
      <c r="G273" t="s">
        <v>62</v>
      </c>
      <c r="H273" t="str">
        <f t="shared" si="17"/>
        <v>Other</v>
      </c>
      <c r="I273">
        <v>24</v>
      </c>
      <c r="J273">
        <v>3150</v>
      </c>
      <c r="K273">
        <v>5</v>
      </c>
      <c r="L273" t="s">
        <v>31</v>
      </c>
      <c r="M273" t="s">
        <v>25</v>
      </c>
      <c r="N273" t="s">
        <v>32</v>
      </c>
      <c r="O273" t="s">
        <v>32</v>
      </c>
      <c r="Q273" t="s">
        <v>33</v>
      </c>
      <c r="R273" t="s">
        <v>34</v>
      </c>
      <c r="S273">
        <v>24</v>
      </c>
      <c r="T273" t="str">
        <f>VLOOKUP(S273, Products!$C$1:$D$60,2,FALSE)</f>
        <v>Women's Apparel</v>
      </c>
      <c r="U273">
        <v>502</v>
      </c>
      <c r="V273" t="str">
        <f>VLOOKUP(U273, Products!$A$1:$B$60, 2, FALSE)</f>
        <v>Nike Men's Dri-FIT Victory Golf Polo</v>
      </c>
      <c r="W273" s="7">
        <v>50</v>
      </c>
      <c r="X273" s="7">
        <v>43.678035218757444</v>
      </c>
      <c r="Y273">
        <v>3</v>
      </c>
      <c r="Z273" s="7">
        <v>37.5</v>
      </c>
      <c r="AA273" s="7">
        <v>150</v>
      </c>
      <c r="AB273" s="7">
        <f t="shared" si="18"/>
        <v>112.5</v>
      </c>
      <c r="AC273" t="s">
        <v>30</v>
      </c>
      <c r="AD273" t="str">
        <f t="shared" si="19"/>
        <v>Cash Not Over 200</v>
      </c>
    </row>
    <row r="274" spans="1:30" x14ac:dyDescent="0.2">
      <c r="A274">
        <v>44027</v>
      </c>
      <c r="B274" s="1">
        <v>42470</v>
      </c>
      <c r="C274" s="4">
        <f>VLOOKUP(B274, Dates!$A$1:$B$1463, 2, FALSE)</f>
        <v>1</v>
      </c>
      <c r="D274">
        <v>4</v>
      </c>
      <c r="E274" s="1">
        <f t="shared" si="16"/>
        <v>42474</v>
      </c>
      <c r="F274">
        <v>0</v>
      </c>
      <c r="G274" t="s">
        <v>62</v>
      </c>
      <c r="H274" t="str">
        <f t="shared" si="17"/>
        <v>Other</v>
      </c>
      <c r="I274">
        <v>40</v>
      </c>
      <c r="J274">
        <v>4594</v>
      </c>
      <c r="K274">
        <v>6</v>
      </c>
      <c r="L274" t="s">
        <v>35</v>
      </c>
      <c r="M274" t="s">
        <v>25</v>
      </c>
      <c r="N274" t="s">
        <v>134</v>
      </c>
      <c r="O274" t="s">
        <v>134</v>
      </c>
      <c r="Q274" t="s">
        <v>28</v>
      </c>
      <c r="R274" t="s">
        <v>29</v>
      </c>
      <c r="S274">
        <v>40</v>
      </c>
      <c r="T274" t="str">
        <f>VLOOKUP(S274, Products!$C$1:$D$60,2,FALSE)</f>
        <v>Accessories</v>
      </c>
      <c r="U274">
        <v>893</v>
      </c>
      <c r="V274" t="str">
        <f>VLOOKUP(U274, Products!$A$1:$B$60, 2, FALSE)</f>
        <v>Team Golf Pittsburgh Steelers Putter Grip</v>
      </c>
      <c r="W274" s="7">
        <v>24.989999770000001</v>
      </c>
      <c r="X274" s="7">
        <v>19.858499913833334</v>
      </c>
      <c r="Y274">
        <v>3</v>
      </c>
      <c r="Z274" s="7">
        <v>12</v>
      </c>
      <c r="AA274" s="7">
        <v>74.969999310000006</v>
      </c>
      <c r="AB274" s="7">
        <f t="shared" si="18"/>
        <v>62.969999310000006</v>
      </c>
      <c r="AC274" t="s">
        <v>30</v>
      </c>
      <c r="AD274" t="str">
        <f t="shared" si="19"/>
        <v>Cash Not Over 200</v>
      </c>
    </row>
    <row r="275" spans="1:30" x14ac:dyDescent="0.2">
      <c r="A275">
        <v>46745</v>
      </c>
      <c r="B275" s="1">
        <v>42687</v>
      </c>
      <c r="C275" s="4">
        <f>VLOOKUP(B275, Dates!$A$1:$B$1463, 2, FALSE)</f>
        <v>1</v>
      </c>
      <c r="D275">
        <v>4</v>
      </c>
      <c r="E275" s="1">
        <f t="shared" si="16"/>
        <v>42691</v>
      </c>
      <c r="F275">
        <v>1</v>
      </c>
      <c r="G275" t="s">
        <v>62</v>
      </c>
      <c r="H275" t="str">
        <f t="shared" si="17"/>
        <v>Other</v>
      </c>
      <c r="I275">
        <v>36</v>
      </c>
      <c r="J275">
        <v>9444</v>
      </c>
      <c r="K275">
        <v>6</v>
      </c>
      <c r="L275" t="s">
        <v>35</v>
      </c>
      <c r="M275" t="s">
        <v>25</v>
      </c>
      <c r="N275" t="s">
        <v>235</v>
      </c>
      <c r="O275" t="s">
        <v>236</v>
      </c>
      <c r="Q275" t="s">
        <v>96</v>
      </c>
      <c r="R275" t="s">
        <v>52</v>
      </c>
      <c r="S275">
        <v>36</v>
      </c>
      <c r="T275" t="str">
        <f>VLOOKUP(S275, Products!$C$1:$D$60,2,FALSE)</f>
        <v>Golf Balls</v>
      </c>
      <c r="U275">
        <v>804</v>
      </c>
      <c r="V275" t="str">
        <f>VLOOKUP(U275, Products!$A$1:$B$60, 2, FALSE)</f>
        <v>Glove It Women's Imperial Golf Glove</v>
      </c>
      <c r="W275" s="7">
        <v>19.989999770000001</v>
      </c>
      <c r="X275" s="7">
        <v>13.643874764125</v>
      </c>
      <c r="Y275">
        <v>4</v>
      </c>
      <c r="Z275" s="7">
        <v>4</v>
      </c>
      <c r="AA275" s="7">
        <v>79.959999080000003</v>
      </c>
      <c r="AB275" s="7">
        <f t="shared" si="18"/>
        <v>75.959999080000003</v>
      </c>
      <c r="AC275" t="s">
        <v>30</v>
      </c>
      <c r="AD275" t="str">
        <f t="shared" si="19"/>
        <v>Cash Not Over 200</v>
      </c>
    </row>
    <row r="276" spans="1:30" x14ac:dyDescent="0.2">
      <c r="A276">
        <v>49172</v>
      </c>
      <c r="B276" s="1">
        <v>42722</v>
      </c>
      <c r="C276" s="4">
        <f>VLOOKUP(B276, Dates!$A$1:$B$1463, 2, FALSE)</f>
        <v>1</v>
      </c>
      <c r="D276">
        <v>4</v>
      </c>
      <c r="E276" s="1">
        <f t="shared" si="16"/>
        <v>42726</v>
      </c>
      <c r="F276">
        <v>0</v>
      </c>
      <c r="G276" t="s">
        <v>62</v>
      </c>
      <c r="H276" t="str">
        <f t="shared" si="17"/>
        <v>Other</v>
      </c>
      <c r="I276">
        <v>11</v>
      </c>
      <c r="J276">
        <v>7687</v>
      </c>
      <c r="K276">
        <v>3</v>
      </c>
      <c r="L276" t="s">
        <v>24</v>
      </c>
      <c r="M276" t="s">
        <v>25</v>
      </c>
      <c r="N276" t="s">
        <v>177</v>
      </c>
      <c r="O276" t="s">
        <v>178</v>
      </c>
      <c r="Q276" t="s">
        <v>68</v>
      </c>
      <c r="R276" t="s">
        <v>41</v>
      </c>
      <c r="S276">
        <v>11</v>
      </c>
      <c r="T276" t="str">
        <f>VLOOKUP(S276, Products!$C$1:$D$60,2,FALSE)</f>
        <v>Fitness Accessories</v>
      </c>
      <c r="U276">
        <v>235</v>
      </c>
      <c r="V276" t="str">
        <f>VLOOKUP(U276, Products!$A$1:$B$60, 2, FALSE)</f>
        <v>Under Armour Hustle Storm Medium Duffle Bag</v>
      </c>
      <c r="W276" s="7">
        <v>34.990001679999999</v>
      </c>
      <c r="X276" s="7">
        <v>25.521801568600001</v>
      </c>
      <c r="Y276">
        <v>4</v>
      </c>
      <c r="Z276" s="7">
        <v>23.790000920000001</v>
      </c>
      <c r="AA276" s="7">
        <v>139.96000672</v>
      </c>
      <c r="AB276" s="7">
        <f t="shared" si="18"/>
        <v>116.1700058</v>
      </c>
      <c r="AC276" t="s">
        <v>30</v>
      </c>
      <c r="AD276" t="str">
        <f t="shared" si="19"/>
        <v>Cash Not Over 200</v>
      </c>
    </row>
    <row r="277" spans="1:30" x14ac:dyDescent="0.2">
      <c r="A277">
        <v>44485</v>
      </c>
      <c r="B277" s="1">
        <v>42684</v>
      </c>
      <c r="C277" s="4">
        <f>VLOOKUP(B277, Dates!$A$1:$B$1463, 2, FALSE)</f>
        <v>5</v>
      </c>
      <c r="D277">
        <v>4</v>
      </c>
      <c r="E277" s="1">
        <f t="shared" si="16"/>
        <v>42690</v>
      </c>
      <c r="F277">
        <v>1</v>
      </c>
      <c r="G277" t="s">
        <v>62</v>
      </c>
      <c r="H277" t="str">
        <f t="shared" si="17"/>
        <v>Other</v>
      </c>
      <c r="I277">
        <v>9</v>
      </c>
      <c r="J277">
        <v>7393</v>
      </c>
      <c r="K277">
        <v>3</v>
      </c>
      <c r="L277" t="s">
        <v>24</v>
      </c>
      <c r="M277" t="s">
        <v>25</v>
      </c>
      <c r="N277" t="s">
        <v>175</v>
      </c>
      <c r="O277" t="s">
        <v>87</v>
      </c>
      <c r="Q277" t="s">
        <v>88</v>
      </c>
      <c r="R277" t="s">
        <v>89</v>
      </c>
      <c r="S277">
        <v>9</v>
      </c>
      <c r="T277" t="str">
        <f>VLOOKUP(S277, Products!$C$1:$D$60,2,FALSE)</f>
        <v>Cardio Equipment</v>
      </c>
      <c r="U277">
        <v>172</v>
      </c>
      <c r="V277" t="str">
        <f>VLOOKUP(U277, Products!$A$1:$B$60, 2, FALSE)</f>
        <v>Nike Women's Tempo Shorts</v>
      </c>
      <c r="W277" s="7">
        <v>30</v>
      </c>
      <c r="X277" s="7">
        <v>34.094166694333332</v>
      </c>
      <c r="Y277">
        <v>4</v>
      </c>
      <c r="Z277" s="7">
        <v>24</v>
      </c>
      <c r="AA277" s="7">
        <v>120</v>
      </c>
      <c r="AB277" s="7">
        <f t="shared" si="18"/>
        <v>96</v>
      </c>
      <c r="AC277" t="s">
        <v>30</v>
      </c>
      <c r="AD277" t="str">
        <f t="shared" si="19"/>
        <v>Cash Not Over 200</v>
      </c>
    </row>
    <row r="278" spans="1:30" x14ac:dyDescent="0.2">
      <c r="A278">
        <v>12827</v>
      </c>
      <c r="B278" s="1">
        <v>42192</v>
      </c>
      <c r="C278" s="4">
        <f>VLOOKUP(B278, Dates!$A$1:$B$1463, 2, FALSE)</f>
        <v>3</v>
      </c>
      <c r="D278">
        <v>2</v>
      </c>
      <c r="E278" s="1">
        <f t="shared" si="16"/>
        <v>42194</v>
      </c>
      <c r="F278">
        <v>1</v>
      </c>
      <c r="G278" t="s">
        <v>23</v>
      </c>
      <c r="H278" t="str">
        <f t="shared" si="17"/>
        <v>Other</v>
      </c>
      <c r="I278">
        <v>9</v>
      </c>
      <c r="J278">
        <v>542</v>
      </c>
      <c r="K278">
        <v>3</v>
      </c>
      <c r="L278" t="s">
        <v>24</v>
      </c>
      <c r="M278" t="s">
        <v>237</v>
      </c>
      <c r="N278" t="s">
        <v>238</v>
      </c>
      <c r="O278" t="s">
        <v>239</v>
      </c>
      <c r="Q278" t="s">
        <v>240</v>
      </c>
      <c r="R278" t="s">
        <v>241</v>
      </c>
      <c r="S278">
        <v>9</v>
      </c>
      <c r="T278" t="str">
        <f>VLOOKUP(S278, Products!$C$1:$D$60,2,FALSE)</f>
        <v>Cardio Equipment</v>
      </c>
      <c r="U278">
        <v>191</v>
      </c>
      <c r="V278" t="str">
        <f>VLOOKUP(U278, Products!$A$1:$B$60, 2, FALSE)</f>
        <v>Nike Men's Free 5.0+ Running Shoe</v>
      </c>
      <c r="W278" s="7">
        <v>99.989997860000003</v>
      </c>
      <c r="X278" s="7">
        <v>95.114003926871064</v>
      </c>
      <c r="Y278">
        <v>3</v>
      </c>
      <c r="Z278" s="7">
        <v>6</v>
      </c>
      <c r="AA278" s="7">
        <v>299.96999357999999</v>
      </c>
      <c r="AB278" s="7">
        <f t="shared" si="18"/>
        <v>293.96999357999999</v>
      </c>
      <c r="AC278" t="s">
        <v>30</v>
      </c>
      <c r="AD278" t="str">
        <f t="shared" si="19"/>
        <v>Cash Over 200</v>
      </c>
    </row>
    <row r="279" spans="1:30" x14ac:dyDescent="0.2">
      <c r="A279">
        <v>63936</v>
      </c>
      <c r="B279" s="1">
        <v>42938</v>
      </c>
      <c r="C279" s="4">
        <f>VLOOKUP(B279, Dates!$A$1:$B$1463, 2, FALSE)</f>
        <v>7</v>
      </c>
      <c r="D279">
        <v>2</v>
      </c>
      <c r="E279" s="1">
        <f t="shared" si="16"/>
        <v>42941</v>
      </c>
      <c r="F279">
        <v>0</v>
      </c>
      <c r="G279" t="s">
        <v>23</v>
      </c>
      <c r="H279" t="str">
        <f t="shared" si="17"/>
        <v>Other</v>
      </c>
      <c r="I279">
        <v>9</v>
      </c>
      <c r="J279">
        <v>11329</v>
      </c>
      <c r="K279">
        <v>3</v>
      </c>
      <c r="L279" t="s">
        <v>24</v>
      </c>
      <c r="M279" t="s">
        <v>237</v>
      </c>
      <c r="N279" t="s">
        <v>242</v>
      </c>
      <c r="O279" t="s">
        <v>243</v>
      </c>
      <c r="Q279" t="s">
        <v>244</v>
      </c>
      <c r="R279" t="s">
        <v>241</v>
      </c>
      <c r="S279">
        <v>9</v>
      </c>
      <c r="T279" t="str">
        <f>VLOOKUP(S279, Products!$C$1:$D$60,2,FALSE)</f>
        <v>Cardio Equipment</v>
      </c>
      <c r="U279">
        <v>191</v>
      </c>
      <c r="V279" t="str">
        <f>VLOOKUP(U279, Products!$A$1:$B$60, 2, FALSE)</f>
        <v>Nike Men's Free 5.0+ Running Shoe</v>
      </c>
      <c r="W279" s="7">
        <v>99.989997860000003</v>
      </c>
      <c r="X279" s="7">
        <v>95.114003926871064</v>
      </c>
      <c r="Y279">
        <v>3</v>
      </c>
      <c r="Z279" s="7">
        <v>30</v>
      </c>
      <c r="AA279" s="7">
        <v>299.96999357999999</v>
      </c>
      <c r="AB279" s="7">
        <f t="shared" si="18"/>
        <v>269.96999357999999</v>
      </c>
      <c r="AC279" t="s">
        <v>30</v>
      </c>
      <c r="AD279" t="str">
        <f t="shared" si="19"/>
        <v>Cash Over 200</v>
      </c>
    </row>
    <row r="280" spans="1:30" x14ac:dyDescent="0.2">
      <c r="A280">
        <v>65030</v>
      </c>
      <c r="B280" s="1">
        <v>42924</v>
      </c>
      <c r="C280" s="4">
        <f>VLOOKUP(B280, Dates!$A$1:$B$1463, 2, FALSE)</f>
        <v>7</v>
      </c>
      <c r="D280">
        <v>2</v>
      </c>
      <c r="E280" s="1">
        <f t="shared" si="16"/>
        <v>42927</v>
      </c>
      <c r="F280">
        <v>1</v>
      </c>
      <c r="G280" t="s">
        <v>23</v>
      </c>
      <c r="H280" t="str">
        <f t="shared" si="17"/>
        <v>Other</v>
      </c>
      <c r="I280">
        <v>9</v>
      </c>
      <c r="J280">
        <v>3570</v>
      </c>
      <c r="K280">
        <v>3</v>
      </c>
      <c r="L280" t="s">
        <v>24</v>
      </c>
      <c r="M280" t="s">
        <v>237</v>
      </c>
      <c r="N280" t="s">
        <v>245</v>
      </c>
      <c r="O280" t="s">
        <v>246</v>
      </c>
      <c r="Q280" t="s">
        <v>244</v>
      </c>
      <c r="R280" t="s">
        <v>241</v>
      </c>
      <c r="S280">
        <v>9</v>
      </c>
      <c r="T280" t="str">
        <f>VLOOKUP(S280, Products!$C$1:$D$60,2,FALSE)</f>
        <v>Cardio Equipment</v>
      </c>
      <c r="U280">
        <v>191</v>
      </c>
      <c r="V280" t="str">
        <f>VLOOKUP(U280, Products!$A$1:$B$60, 2, FALSE)</f>
        <v>Nike Men's Free 5.0+ Running Shoe</v>
      </c>
      <c r="W280" s="7">
        <v>99.989997860000003</v>
      </c>
      <c r="X280" s="7">
        <v>95.114003926871064</v>
      </c>
      <c r="Y280">
        <v>3</v>
      </c>
      <c r="Z280" s="7">
        <v>74.989997860000003</v>
      </c>
      <c r="AA280" s="7">
        <v>299.96999357999999</v>
      </c>
      <c r="AB280" s="7">
        <f t="shared" si="18"/>
        <v>224.97999571999998</v>
      </c>
      <c r="AC280" t="s">
        <v>30</v>
      </c>
      <c r="AD280" t="str">
        <f t="shared" si="19"/>
        <v>Cash Over 200</v>
      </c>
    </row>
    <row r="281" spans="1:30" x14ac:dyDescent="0.2">
      <c r="A281">
        <v>18108</v>
      </c>
      <c r="B281" s="1">
        <v>42269</v>
      </c>
      <c r="C281" s="4">
        <f>VLOOKUP(B281, Dates!$A$1:$B$1463, 2, FALSE)</f>
        <v>3</v>
      </c>
      <c r="D281">
        <v>2</v>
      </c>
      <c r="E281" s="1">
        <f t="shared" si="16"/>
        <v>42271</v>
      </c>
      <c r="F281">
        <v>1</v>
      </c>
      <c r="G281" t="s">
        <v>23</v>
      </c>
      <c r="H281" t="str">
        <f t="shared" si="17"/>
        <v>Other</v>
      </c>
      <c r="I281">
        <v>17</v>
      </c>
      <c r="J281">
        <v>650</v>
      </c>
      <c r="K281">
        <v>4</v>
      </c>
      <c r="L281" t="s">
        <v>46</v>
      </c>
      <c r="M281" t="s">
        <v>237</v>
      </c>
      <c r="N281" t="s">
        <v>247</v>
      </c>
      <c r="O281" t="s">
        <v>247</v>
      </c>
      <c r="Q281" t="s">
        <v>248</v>
      </c>
      <c r="R281" t="s">
        <v>241</v>
      </c>
      <c r="S281">
        <v>17</v>
      </c>
      <c r="T281" t="str">
        <f>VLOOKUP(S281, Products!$C$1:$D$60,2,FALSE)</f>
        <v>Cleats</v>
      </c>
      <c r="U281">
        <v>365</v>
      </c>
      <c r="V281" t="str">
        <f>VLOOKUP(U281, Products!$A$1:$B$60, 2, FALSE)</f>
        <v>Perfect Fitness Perfect Rip Deck</v>
      </c>
      <c r="W281" s="7">
        <v>59.990001679999999</v>
      </c>
      <c r="X281" s="7">
        <v>54.488929209402009</v>
      </c>
      <c r="Y281">
        <v>3</v>
      </c>
      <c r="Z281" s="7">
        <v>3.5999999049999998</v>
      </c>
      <c r="AA281" s="7">
        <v>179.97000503999999</v>
      </c>
      <c r="AB281" s="7">
        <f t="shared" si="18"/>
        <v>176.37000513499999</v>
      </c>
      <c r="AC281" t="s">
        <v>30</v>
      </c>
      <c r="AD281" t="str">
        <f t="shared" si="19"/>
        <v>Cash Not Over 200</v>
      </c>
    </row>
    <row r="282" spans="1:30" x14ac:dyDescent="0.2">
      <c r="A282">
        <v>62571</v>
      </c>
      <c r="B282" s="1">
        <v>42773</v>
      </c>
      <c r="C282" s="4">
        <f>VLOOKUP(B282, Dates!$A$1:$B$1463, 2, FALSE)</f>
        <v>3</v>
      </c>
      <c r="D282">
        <v>2</v>
      </c>
      <c r="E282" s="1">
        <f t="shared" si="16"/>
        <v>42775</v>
      </c>
      <c r="F282">
        <v>0</v>
      </c>
      <c r="G282" t="s">
        <v>23</v>
      </c>
      <c r="H282" t="str">
        <f t="shared" si="17"/>
        <v>Other</v>
      </c>
      <c r="I282">
        <v>17</v>
      </c>
      <c r="J282">
        <v>9353</v>
      </c>
      <c r="K282">
        <v>4</v>
      </c>
      <c r="L282" t="s">
        <v>46</v>
      </c>
      <c r="M282" t="s">
        <v>237</v>
      </c>
      <c r="N282" t="s">
        <v>249</v>
      </c>
      <c r="O282" t="s">
        <v>250</v>
      </c>
      <c r="Q282" t="s">
        <v>251</v>
      </c>
      <c r="R282" t="s">
        <v>252</v>
      </c>
      <c r="S282">
        <v>17</v>
      </c>
      <c r="T282" t="str">
        <f>VLOOKUP(S282, Products!$C$1:$D$60,2,FALSE)</f>
        <v>Cleats</v>
      </c>
      <c r="U282">
        <v>365</v>
      </c>
      <c r="V282" t="str">
        <f>VLOOKUP(U282, Products!$A$1:$B$60, 2, FALSE)</f>
        <v>Perfect Fitness Perfect Rip Deck</v>
      </c>
      <c r="W282" s="7">
        <v>59.990001679999999</v>
      </c>
      <c r="X282" s="7">
        <v>54.488929209402009</v>
      </c>
      <c r="Y282">
        <v>3</v>
      </c>
      <c r="Z282" s="7">
        <v>12.600000380000001</v>
      </c>
      <c r="AA282" s="7">
        <v>179.97000503999999</v>
      </c>
      <c r="AB282" s="7">
        <f t="shared" si="18"/>
        <v>167.37000465999998</v>
      </c>
      <c r="AC282" t="s">
        <v>30</v>
      </c>
      <c r="AD282" t="str">
        <f t="shared" si="19"/>
        <v>Cash Not Over 200</v>
      </c>
    </row>
    <row r="283" spans="1:30" x14ac:dyDescent="0.2">
      <c r="A283">
        <v>17162</v>
      </c>
      <c r="B283" s="1">
        <v>42225</v>
      </c>
      <c r="C283" s="4">
        <f>VLOOKUP(B283, Dates!$A$1:$B$1463, 2, FALSE)</f>
        <v>1</v>
      </c>
      <c r="D283">
        <v>2</v>
      </c>
      <c r="E283" s="1">
        <f t="shared" si="16"/>
        <v>42227</v>
      </c>
      <c r="F283">
        <v>1</v>
      </c>
      <c r="G283" t="s">
        <v>23</v>
      </c>
      <c r="H283" t="str">
        <f t="shared" si="17"/>
        <v>Other</v>
      </c>
      <c r="I283">
        <v>17</v>
      </c>
      <c r="J283">
        <v>54</v>
      </c>
      <c r="K283">
        <v>4</v>
      </c>
      <c r="L283" t="s">
        <v>46</v>
      </c>
      <c r="M283" t="s">
        <v>237</v>
      </c>
      <c r="N283" t="s">
        <v>253</v>
      </c>
      <c r="O283" t="s">
        <v>250</v>
      </c>
      <c r="Q283" t="s">
        <v>251</v>
      </c>
      <c r="R283" t="s">
        <v>252</v>
      </c>
      <c r="S283">
        <v>17</v>
      </c>
      <c r="T283" t="str">
        <f>VLOOKUP(S283, Products!$C$1:$D$60,2,FALSE)</f>
        <v>Cleats</v>
      </c>
      <c r="U283">
        <v>365</v>
      </c>
      <c r="V283" t="str">
        <f>VLOOKUP(U283, Products!$A$1:$B$60, 2, FALSE)</f>
        <v>Perfect Fitness Perfect Rip Deck</v>
      </c>
      <c r="W283" s="7">
        <v>59.990001679999999</v>
      </c>
      <c r="X283" s="7">
        <v>54.488929209402009</v>
      </c>
      <c r="Y283">
        <v>3</v>
      </c>
      <c r="Z283" s="7">
        <v>16.200000760000002</v>
      </c>
      <c r="AA283" s="7">
        <v>179.97000503999999</v>
      </c>
      <c r="AB283" s="7">
        <f t="shared" si="18"/>
        <v>163.77000427999999</v>
      </c>
      <c r="AC283" t="s">
        <v>30</v>
      </c>
      <c r="AD283" t="str">
        <f t="shared" si="19"/>
        <v>Cash Not Over 200</v>
      </c>
    </row>
    <row r="284" spans="1:30" x14ac:dyDescent="0.2">
      <c r="A284">
        <v>65922</v>
      </c>
      <c r="B284" s="1">
        <v>42967</v>
      </c>
      <c r="C284" s="4">
        <f>VLOOKUP(B284, Dates!$A$1:$B$1463, 2, FALSE)</f>
        <v>1</v>
      </c>
      <c r="D284">
        <v>2</v>
      </c>
      <c r="E284" s="1">
        <f t="shared" si="16"/>
        <v>42969</v>
      </c>
      <c r="F284">
        <v>1</v>
      </c>
      <c r="G284" t="s">
        <v>23</v>
      </c>
      <c r="H284" t="str">
        <f t="shared" si="17"/>
        <v>Other</v>
      </c>
      <c r="I284">
        <v>17</v>
      </c>
      <c r="J284">
        <v>12151</v>
      </c>
      <c r="K284">
        <v>4</v>
      </c>
      <c r="L284" t="s">
        <v>46</v>
      </c>
      <c r="M284" t="s">
        <v>237</v>
      </c>
      <c r="N284" t="s">
        <v>254</v>
      </c>
      <c r="O284" t="s">
        <v>255</v>
      </c>
      <c r="Q284" t="s">
        <v>244</v>
      </c>
      <c r="R284" t="s">
        <v>241</v>
      </c>
      <c r="S284">
        <v>17</v>
      </c>
      <c r="T284" t="str">
        <f>VLOOKUP(S284, Products!$C$1:$D$60,2,FALSE)</f>
        <v>Cleats</v>
      </c>
      <c r="U284">
        <v>365</v>
      </c>
      <c r="V284" t="str">
        <f>VLOOKUP(U284, Products!$A$1:$B$60, 2, FALSE)</f>
        <v>Perfect Fitness Perfect Rip Deck</v>
      </c>
      <c r="W284" s="7">
        <v>59.990001679999999</v>
      </c>
      <c r="X284" s="7">
        <v>54.488929209402009</v>
      </c>
      <c r="Y284">
        <v>3</v>
      </c>
      <c r="Z284" s="7">
        <v>18</v>
      </c>
      <c r="AA284" s="7">
        <v>179.97000503999999</v>
      </c>
      <c r="AB284" s="7">
        <f t="shared" si="18"/>
        <v>161.97000503999999</v>
      </c>
      <c r="AC284" t="s">
        <v>30</v>
      </c>
      <c r="AD284" t="str">
        <f t="shared" si="19"/>
        <v>Cash Not Over 200</v>
      </c>
    </row>
    <row r="285" spans="1:30" x14ac:dyDescent="0.2">
      <c r="A285">
        <v>63936</v>
      </c>
      <c r="B285" s="1">
        <v>42938</v>
      </c>
      <c r="C285" s="4">
        <f>VLOOKUP(B285, Dates!$A$1:$B$1463, 2, FALSE)</f>
        <v>7</v>
      </c>
      <c r="D285">
        <v>2</v>
      </c>
      <c r="E285" s="1">
        <f t="shared" si="16"/>
        <v>42941</v>
      </c>
      <c r="F285">
        <v>0</v>
      </c>
      <c r="G285" t="s">
        <v>23</v>
      </c>
      <c r="H285" t="str">
        <f t="shared" si="17"/>
        <v>Other</v>
      </c>
      <c r="I285">
        <v>24</v>
      </c>
      <c r="J285">
        <v>11329</v>
      </c>
      <c r="K285">
        <v>5</v>
      </c>
      <c r="L285" t="s">
        <v>31</v>
      </c>
      <c r="M285" t="s">
        <v>237</v>
      </c>
      <c r="N285" t="s">
        <v>242</v>
      </c>
      <c r="O285" t="s">
        <v>243</v>
      </c>
      <c r="Q285" t="s">
        <v>244</v>
      </c>
      <c r="R285" t="s">
        <v>241</v>
      </c>
      <c r="S285">
        <v>24</v>
      </c>
      <c r="T285" t="str">
        <f>VLOOKUP(S285, Products!$C$1:$D$60,2,FALSE)</f>
        <v>Women's Apparel</v>
      </c>
      <c r="U285">
        <v>502</v>
      </c>
      <c r="V285" t="str">
        <f>VLOOKUP(U285, Products!$A$1:$B$60, 2, FALSE)</f>
        <v>Nike Men's Dri-FIT Victory Golf Polo</v>
      </c>
      <c r="W285" s="7">
        <v>50</v>
      </c>
      <c r="X285" s="7">
        <v>43.678035218757444</v>
      </c>
      <c r="Y285">
        <v>3</v>
      </c>
      <c r="Z285" s="7">
        <v>10.5</v>
      </c>
      <c r="AA285" s="7">
        <v>150</v>
      </c>
      <c r="AB285" s="7">
        <f t="shared" si="18"/>
        <v>139.5</v>
      </c>
      <c r="AC285" t="s">
        <v>30</v>
      </c>
      <c r="AD285" t="str">
        <f t="shared" si="19"/>
        <v>Cash Not Over 200</v>
      </c>
    </row>
    <row r="286" spans="1:30" x14ac:dyDescent="0.2">
      <c r="A286">
        <v>64813</v>
      </c>
      <c r="B286" s="1">
        <v>42833</v>
      </c>
      <c r="C286" s="4">
        <f>VLOOKUP(B286, Dates!$A$1:$B$1463, 2, FALSE)</f>
        <v>7</v>
      </c>
      <c r="D286">
        <v>2</v>
      </c>
      <c r="E286" s="1">
        <f t="shared" si="16"/>
        <v>42836</v>
      </c>
      <c r="F286">
        <v>1</v>
      </c>
      <c r="G286" t="s">
        <v>23</v>
      </c>
      <c r="H286" t="str">
        <f t="shared" si="17"/>
        <v>Other</v>
      </c>
      <c r="I286">
        <v>29</v>
      </c>
      <c r="J286">
        <v>10018</v>
      </c>
      <c r="K286">
        <v>5</v>
      </c>
      <c r="L286" t="s">
        <v>31</v>
      </c>
      <c r="M286" t="s">
        <v>237</v>
      </c>
      <c r="N286" t="s">
        <v>256</v>
      </c>
      <c r="O286" t="s">
        <v>250</v>
      </c>
      <c r="Q286" t="s">
        <v>251</v>
      </c>
      <c r="R286" t="s">
        <v>252</v>
      </c>
      <c r="S286">
        <v>29</v>
      </c>
      <c r="T286" t="str">
        <f>VLOOKUP(S286, Products!$C$1:$D$60,2,FALSE)</f>
        <v>Shop By Sport</v>
      </c>
      <c r="U286">
        <v>627</v>
      </c>
      <c r="V286" t="str">
        <f>VLOOKUP(U286, Products!$A$1:$B$60, 2, FALSE)</f>
        <v>Under Armour Girls' Toddler Spine Surge Runni</v>
      </c>
      <c r="W286" s="7">
        <v>39.990001679999999</v>
      </c>
      <c r="X286" s="7">
        <v>34.198098313835338</v>
      </c>
      <c r="Y286">
        <v>3</v>
      </c>
      <c r="Z286" s="7">
        <v>12</v>
      </c>
      <c r="AA286" s="7">
        <v>119.97000503999999</v>
      </c>
      <c r="AB286" s="7">
        <f t="shared" si="18"/>
        <v>107.97000503999999</v>
      </c>
      <c r="AC286" t="s">
        <v>30</v>
      </c>
      <c r="AD286" t="str">
        <f t="shared" si="19"/>
        <v>Cash Not Over 200</v>
      </c>
    </row>
    <row r="287" spans="1:30" x14ac:dyDescent="0.2">
      <c r="A287">
        <v>67892</v>
      </c>
      <c r="B287" s="1">
        <v>42996</v>
      </c>
      <c r="C287" s="4">
        <f>VLOOKUP(B287, Dates!$A$1:$B$1463, 2, FALSE)</f>
        <v>2</v>
      </c>
      <c r="D287">
        <v>2</v>
      </c>
      <c r="E287" s="1">
        <f t="shared" si="16"/>
        <v>42998</v>
      </c>
      <c r="F287">
        <v>1</v>
      </c>
      <c r="G287" t="s">
        <v>23</v>
      </c>
      <c r="H287" t="str">
        <f t="shared" si="17"/>
        <v>Other</v>
      </c>
      <c r="I287">
        <v>24</v>
      </c>
      <c r="J287">
        <v>3182</v>
      </c>
      <c r="K287">
        <v>5</v>
      </c>
      <c r="L287" t="s">
        <v>31</v>
      </c>
      <c r="M287" t="s">
        <v>237</v>
      </c>
      <c r="N287" t="s">
        <v>257</v>
      </c>
      <c r="O287" t="s">
        <v>239</v>
      </c>
      <c r="Q287" t="s">
        <v>240</v>
      </c>
      <c r="R287" t="s">
        <v>241</v>
      </c>
      <c r="S287">
        <v>24</v>
      </c>
      <c r="T287" t="str">
        <f>VLOOKUP(S287, Products!$C$1:$D$60,2,FALSE)</f>
        <v>Women's Apparel</v>
      </c>
      <c r="U287">
        <v>502</v>
      </c>
      <c r="V287" t="str">
        <f>VLOOKUP(U287, Products!$A$1:$B$60, 2, FALSE)</f>
        <v>Nike Men's Dri-FIT Victory Golf Polo</v>
      </c>
      <c r="W287" s="7">
        <v>50</v>
      </c>
      <c r="X287" s="7">
        <v>43.678035218757444</v>
      </c>
      <c r="Y287">
        <v>3</v>
      </c>
      <c r="Z287" s="7">
        <v>37.5</v>
      </c>
      <c r="AA287" s="7">
        <v>150</v>
      </c>
      <c r="AB287" s="7">
        <f t="shared" si="18"/>
        <v>112.5</v>
      </c>
      <c r="AC287" t="s">
        <v>30</v>
      </c>
      <c r="AD287" t="str">
        <f t="shared" si="19"/>
        <v>Cash Not Over 200</v>
      </c>
    </row>
    <row r="288" spans="1:30" x14ac:dyDescent="0.2">
      <c r="A288">
        <v>12525</v>
      </c>
      <c r="B288" s="1">
        <v>42042</v>
      </c>
      <c r="C288" s="4">
        <f>VLOOKUP(B288, Dates!$A$1:$B$1463, 2, FALSE)</f>
        <v>7</v>
      </c>
      <c r="D288">
        <v>2</v>
      </c>
      <c r="E288" s="1">
        <f t="shared" si="16"/>
        <v>42045</v>
      </c>
      <c r="F288">
        <v>1</v>
      </c>
      <c r="G288" t="s">
        <v>23</v>
      </c>
      <c r="H288" t="str">
        <f t="shared" si="17"/>
        <v>Other</v>
      </c>
      <c r="I288">
        <v>41</v>
      </c>
      <c r="J288">
        <v>4936</v>
      </c>
      <c r="K288">
        <v>6</v>
      </c>
      <c r="L288" t="s">
        <v>35</v>
      </c>
      <c r="M288" t="s">
        <v>237</v>
      </c>
      <c r="N288" t="s">
        <v>258</v>
      </c>
      <c r="O288" t="s">
        <v>259</v>
      </c>
      <c r="Q288" t="s">
        <v>244</v>
      </c>
      <c r="R288" t="s">
        <v>241</v>
      </c>
      <c r="S288">
        <v>41</v>
      </c>
      <c r="T288" t="str">
        <f>VLOOKUP(S288, Products!$C$1:$D$60,2,FALSE)</f>
        <v>Trade-In</v>
      </c>
      <c r="U288">
        <v>917</v>
      </c>
      <c r="V288" t="str">
        <f>VLOOKUP(U288, Products!$A$1:$B$60, 2, FALSE)</f>
        <v>Glove It Women's Mod Oval 3-Zip Carry All Gol</v>
      </c>
      <c r="W288" s="7">
        <v>21.989999770000001</v>
      </c>
      <c r="X288" s="7">
        <v>20.391999720066668</v>
      </c>
      <c r="Y288">
        <v>3</v>
      </c>
      <c r="Z288" s="7">
        <v>10.56000042</v>
      </c>
      <c r="AA288" s="7">
        <v>65.969999310000006</v>
      </c>
      <c r="AB288" s="7">
        <f t="shared" si="18"/>
        <v>55.409998890000004</v>
      </c>
      <c r="AC288" t="s">
        <v>30</v>
      </c>
      <c r="AD288" t="str">
        <f t="shared" si="19"/>
        <v>Cash Not Over 200</v>
      </c>
    </row>
    <row r="289" spans="1:30" x14ac:dyDescent="0.2">
      <c r="A289">
        <v>71077</v>
      </c>
      <c r="B289" s="1">
        <v>42805</v>
      </c>
      <c r="C289" s="4">
        <f>VLOOKUP(B289, Dates!$A$1:$B$1463, 2, FALSE)</f>
        <v>7</v>
      </c>
      <c r="D289">
        <v>2</v>
      </c>
      <c r="E289" s="1">
        <f t="shared" si="16"/>
        <v>42808</v>
      </c>
      <c r="F289">
        <v>1</v>
      </c>
      <c r="G289" t="s">
        <v>23</v>
      </c>
      <c r="H289" t="str">
        <f t="shared" si="17"/>
        <v>Other</v>
      </c>
      <c r="I289">
        <v>65</v>
      </c>
      <c r="J289">
        <v>14630</v>
      </c>
      <c r="K289">
        <v>10</v>
      </c>
      <c r="L289" t="s">
        <v>260</v>
      </c>
      <c r="M289" t="s">
        <v>237</v>
      </c>
      <c r="N289" t="s">
        <v>261</v>
      </c>
      <c r="O289" t="s">
        <v>262</v>
      </c>
      <c r="Q289" t="s">
        <v>263</v>
      </c>
      <c r="R289" t="s">
        <v>264</v>
      </c>
      <c r="S289">
        <v>65</v>
      </c>
      <c r="T289" t="str">
        <f>VLOOKUP(S289, Products!$C$1:$D$60,2,FALSE)</f>
        <v>Consumer Electronics</v>
      </c>
      <c r="U289">
        <v>1352</v>
      </c>
      <c r="V289" t="str">
        <f>VLOOKUP(U289, Products!$A$1:$B$60, 2, FALSE)</f>
        <v>Industrial consumer electronics</v>
      </c>
      <c r="W289" s="7">
        <v>252.88000489999999</v>
      </c>
      <c r="X289" s="7">
        <v>203.36417164041666</v>
      </c>
      <c r="Y289">
        <v>1</v>
      </c>
      <c r="Z289" s="7">
        <v>0</v>
      </c>
      <c r="AA289" s="7">
        <v>252.88000489999999</v>
      </c>
      <c r="AB289" s="7">
        <f t="shared" si="18"/>
        <v>252.88000489999999</v>
      </c>
      <c r="AC289" t="s">
        <v>45</v>
      </c>
      <c r="AD289" t="str">
        <f t="shared" si="19"/>
        <v>Non Cash Payment</v>
      </c>
    </row>
    <row r="290" spans="1:30" x14ac:dyDescent="0.2">
      <c r="A290">
        <v>69703</v>
      </c>
      <c r="B290" s="1">
        <v>43022</v>
      </c>
      <c r="C290" s="4">
        <f>VLOOKUP(B290, Dates!$A$1:$B$1463, 2, FALSE)</f>
        <v>7</v>
      </c>
      <c r="D290">
        <v>2</v>
      </c>
      <c r="E290" s="1">
        <f t="shared" si="16"/>
        <v>43025</v>
      </c>
      <c r="F290">
        <v>1</v>
      </c>
      <c r="G290" t="s">
        <v>23</v>
      </c>
      <c r="H290" t="str">
        <f t="shared" si="17"/>
        <v>Other</v>
      </c>
      <c r="I290">
        <v>62</v>
      </c>
      <c r="J290">
        <v>13256</v>
      </c>
      <c r="K290">
        <v>10</v>
      </c>
      <c r="L290" t="s">
        <v>260</v>
      </c>
      <c r="M290" t="s">
        <v>237</v>
      </c>
      <c r="N290" t="s">
        <v>265</v>
      </c>
      <c r="O290" t="s">
        <v>266</v>
      </c>
      <c r="Q290" t="s">
        <v>240</v>
      </c>
      <c r="R290" t="s">
        <v>241</v>
      </c>
      <c r="S290">
        <v>62</v>
      </c>
      <c r="T290" t="str">
        <f>VLOOKUP(S290, Products!$C$1:$D$60,2,FALSE)</f>
        <v xml:space="preserve">Cameras </v>
      </c>
      <c r="U290">
        <v>1349</v>
      </c>
      <c r="V290" t="str">
        <f>VLOOKUP(U290, Products!$A$1:$B$60, 2, FALSE)</f>
        <v>Web Camera</v>
      </c>
      <c r="W290" s="7">
        <v>452.0400085</v>
      </c>
      <c r="X290" s="7">
        <v>338.67539386846153</v>
      </c>
      <c r="Y290">
        <v>1</v>
      </c>
      <c r="Z290" s="7">
        <v>4.5199999809999998</v>
      </c>
      <c r="AA290" s="7">
        <v>452.0400085</v>
      </c>
      <c r="AB290" s="7">
        <f t="shared" si="18"/>
        <v>447.52000851899999</v>
      </c>
      <c r="AC290" t="s">
        <v>45</v>
      </c>
      <c r="AD290" t="str">
        <f t="shared" si="19"/>
        <v>Non Cash Payment</v>
      </c>
    </row>
    <row r="291" spans="1:30" x14ac:dyDescent="0.2">
      <c r="A291">
        <v>71112</v>
      </c>
      <c r="B291" s="1">
        <v>42836</v>
      </c>
      <c r="C291" s="4">
        <f>VLOOKUP(B291, Dates!$A$1:$B$1463, 2, FALSE)</f>
        <v>3</v>
      </c>
      <c r="D291">
        <v>2</v>
      </c>
      <c r="E291" s="1">
        <f t="shared" si="16"/>
        <v>42838</v>
      </c>
      <c r="F291">
        <v>1</v>
      </c>
      <c r="G291" t="s">
        <v>23</v>
      </c>
      <c r="H291" t="str">
        <f t="shared" si="17"/>
        <v>Other</v>
      </c>
      <c r="I291">
        <v>65</v>
      </c>
      <c r="J291">
        <v>14665</v>
      </c>
      <c r="K291">
        <v>10</v>
      </c>
      <c r="L291" t="s">
        <v>260</v>
      </c>
      <c r="M291" t="s">
        <v>237</v>
      </c>
      <c r="N291" t="s">
        <v>267</v>
      </c>
      <c r="O291" t="s">
        <v>255</v>
      </c>
      <c r="Q291" t="s">
        <v>244</v>
      </c>
      <c r="R291" t="s">
        <v>241</v>
      </c>
      <c r="S291">
        <v>65</v>
      </c>
      <c r="T291" t="str">
        <f>VLOOKUP(S291, Products!$C$1:$D$60,2,FALSE)</f>
        <v>Consumer Electronics</v>
      </c>
      <c r="U291">
        <v>1352</v>
      </c>
      <c r="V291" t="str">
        <f>VLOOKUP(U291, Products!$A$1:$B$60, 2, FALSE)</f>
        <v>Industrial consumer electronics</v>
      </c>
      <c r="W291" s="7">
        <v>252.88000489999999</v>
      </c>
      <c r="X291" s="7">
        <v>203.36417164041666</v>
      </c>
      <c r="Y291">
        <v>1</v>
      </c>
      <c r="Z291" s="7">
        <v>2.5299999710000001</v>
      </c>
      <c r="AA291" s="7">
        <v>252.88000489999999</v>
      </c>
      <c r="AB291" s="7">
        <f t="shared" si="18"/>
        <v>250.35000492899999</v>
      </c>
      <c r="AC291" t="s">
        <v>45</v>
      </c>
      <c r="AD291" t="str">
        <f t="shared" si="19"/>
        <v>Non Cash Payment</v>
      </c>
    </row>
    <row r="292" spans="1:30" x14ac:dyDescent="0.2">
      <c r="A292">
        <v>69810</v>
      </c>
      <c r="B292" s="1">
        <v>43024</v>
      </c>
      <c r="C292" s="4">
        <f>VLOOKUP(B292, Dates!$A$1:$B$1463, 2, FALSE)</f>
        <v>2</v>
      </c>
      <c r="D292">
        <v>2</v>
      </c>
      <c r="E292" s="1">
        <f t="shared" si="16"/>
        <v>43026</v>
      </c>
      <c r="F292">
        <v>1</v>
      </c>
      <c r="G292" t="s">
        <v>23</v>
      </c>
      <c r="H292" t="str">
        <f t="shared" si="17"/>
        <v>Other</v>
      </c>
      <c r="I292">
        <v>62</v>
      </c>
      <c r="J292">
        <v>13363</v>
      </c>
      <c r="K292">
        <v>10</v>
      </c>
      <c r="L292" t="s">
        <v>260</v>
      </c>
      <c r="M292" t="s">
        <v>237</v>
      </c>
      <c r="N292" t="s">
        <v>268</v>
      </c>
      <c r="O292" t="s">
        <v>269</v>
      </c>
      <c r="Q292" t="s">
        <v>240</v>
      </c>
      <c r="R292" t="s">
        <v>241</v>
      </c>
      <c r="S292">
        <v>62</v>
      </c>
      <c r="T292" t="str">
        <f>VLOOKUP(S292, Products!$C$1:$D$60,2,FALSE)</f>
        <v xml:space="preserve">Cameras </v>
      </c>
      <c r="U292">
        <v>1349</v>
      </c>
      <c r="V292" t="str">
        <f>VLOOKUP(U292, Products!$A$1:$B$60, 2, FALSE)</f>
        <v>Web Camera</v>
      </c>
      <c r="W292" s="7">
        <v>452.0400085</v>
      </c>
      <c r="X292" s="7">
        <v>338.67539386846153</v>
      </c>
      <c r="Y292">
        <v>1</v>
      </c>
      <c r="Z292" s="7">
        <v>9.0399999619999996</v>
      </c>
      <c r="AA292" s="7">
        <v>452.0400085</v>
      </c>
      <c r="AB292" s="7">
        <f t="shared" si="18"/>
        <v>443.00000853799997</v>
      </c>
      <c r="AC292" t="s">
        <v>45</v>
      </c>
      <c r="AD292" t="str">
        <f t="shared" si="19"/>
        <v>Non Cash Payment</v>
      </c>
    </row>
    <row r="293" spans="1:30" x14ac:dyDescent="0.2">
      <c r="A293">
        <v>71092</v>
      </c>
      <c r="B293" s="1">
        <v>42805</v>
      </c>
      <c r="C293" s="4">
        <f>VLOOKUP(B293, Dates!$A$1:$B$1463, 2, FALSE)</f>
        <v>7</v>
      </c>
      <c r="D293">
        <v>2</v>
      </c>
      <c r="E293" s="1">
        <f t="shared" si="16"/>
        <v>42808</v>
      </c>
      <c r="F293">
        <v>1</v>
      </c>
      <c r="G293" t="s">
        <v>23</v>
      </c>
      <c r="H293" t="str">
        <f t="shared" si="17"/>
        <v>Other</v>
      </c>
      <c r="I293">
        <v>65</v>
      </c>
      <c r="J293">
        <v>14645</v>
      </c>
      <c r="K293">
        <v>10</v>
      </c>
      <c r="L293" t="s">
        <v>260</v>
      </c>
      <c r="M293" t="s">
        <v>237</v>
      </c>
      <c r="N293" t="s">
        <v>270</v>
      </c>
      <c r="O293" t="s">
        <v>271</v>
      </c>
      <c r="Q293" t="s">
        <v>240</v>
      </c>
      <c r="R293" t="s">
        <v>241</v>
      </c>
      <c r="S293">
        <v>65</v>
      </c>
      <c r="T293" t="str">
        <f>VLOOKUP(S293, Products!$C$1:$D$60,2,FALSE)</f>
        <v>Consumer Electronics</v>
      </c>
      <c r="U293">
        <v>1352</v>
      </c>
      <c r="V293" t="str">
        <f>VLOOKUP(U293, Products!$A$1:$B$60, 2, FALSE)</f>
        <v>Industrial consumer electronics</v>
      </c>
      <c r="W293" s="7">
        <v>252.88000489999999</v>
      </c>
      <c r="X293" s="7">
        <v>203.36417164041666</v>
      </c>
      <c r="Y293">
        <v>1</v>
      </c>
      <c r="Z293" s="7">
        <v>7.5900001530000001</v>
      </c>
      <c r="AA293" s="7">
        <v>252.88000489999999</v>
      </c>
      <c r="AB293" s="7">
        <f t="shared" si="18"/>
        <v>245.29000474699998</v>
      </c>
      <c r="AC293" t="s">
        <v>45</v>
      </c>
      <c r="AD293" t="str">
        <f t="shared" si="19"/>
        <v>Non Cash Payment</v>
      </c>
    </row>
    <row r="294" spans="1:30" x14ac:dyDescent="0.2">
      <c r="A294">
        <v>69610</v>
      </c>
      <c r="B294" s="1">
        <v>43021</v>
      </c>
      <c r="C294" s="4">
        <f>VLOOKUP(B294, Dates!$A$1:$B$1463, 2, FALSE)</f>
        <v>6</v>
      </c>
      <c r="D294">
        <v>2</v>
      </c>
      <c r="E294" s="1">
        <f t="shared" si="16"/>
        <v>43025</v>
      </c>
      <c r="F294">
        <v>1</v>
      </c>
      <c r="G294" t="s">
        <v>23</v>
      </c>
      <c r="H294" t="str">
        <f t="shared" si="17"/>
        <v>Other</v>
      </c>
      <c r="I294">
        <v>62</v>
      </c>
      <c r="J294">
        <v>13163</v>
      </c>
      <c r="K294">
        <v>10</v>
      </c>
      <c r="L294" t="s">
        <v>260</v>
      </c>
      <c r="M294" t="s">
        <v>237</v>
      </c>
      <c r="N294" t="s">
        <v>272</v>
      </c>
      <c r="O294" t="s">
        <v>273</v>
      </c>
      <c r="Q294" t="s">
        <v>263</v>
      </c>
      <c r="R294" t="s">
        <v>264</v>
      </c>
      <c r="S294">
        <v>62</v>
      </c>
      <c r="T294" t="str">
        <f>VLOOKUP(S294, Products!$C$1:$D$60,2,FALSE)</f>
        <v xml:space="preserve">Cameras </v>
      </c>
      <c r="U294">
        <v>1349</v>
      </c>
      <c r="V294" t="str">
        <f>VLOOKUP(U294, Products!$A$1:$B$60, 2, FALSE)</f>
        <v>Web Camera</v>
      </c>
      <c r="W294" s="7">
        <v>452.0400085</v>
      </c>
      <c r="X294" s="7">
        <v>338.67539386846153</v>
      </c>
      <c r="Y294">
        <v>1</v>
      </c>
      <c r="Z294" s="7">
        <v>18.079999919999999</v>
      </c>
      <c r="AA294" s="7">
        <v>452.0400085</v>
      </c>
      <c r="AB294" s="7">
        <f t="shared" si="18"/>
        <v>433.96000858000002</v>
      </c>
      <c r="AC294" t="s">
        <v>45</v>
      </c>
      <c r="AD294" t="str">
        <f t="shared" si="19"/>
        <v>Non Cash Payment</v>
      </c>
    </row>
    <row r="295" spans="1:30" x14ac:dyDescent="0.2">
      <c r="A295">
        <v>71000</v>
      </c>
      <c r="B295" s="1">
        <v>42777</v>
      </c>
      <c r="C295" s="4">
        <f>VLOOKUP(B295, Dates!$A$1:$B$1463, 2, FALSE)</f>
        <v>7</v>
      </c>
      <c r="D295">
        <v>2</v>
      </c>
      <c r="E295" s="1">
        <f t="shared" si="16"/>
        <v>42780</v>
      </c>
      <c r="F295">
        <v>1</v>
      </c>
      <c r="G295" t="s">
        <v>23</v>
      </c>
      <c r="H295" t="str">
        <f t="shared" si="17"/>
        <v>Other</v>
      </c>
      <c r="I295">
        <v>65</v>
      </c>
      <c r="J295">
        <v>14553</v>
      </c>
      <c r="K295">
        <v>10</v>
      </c>
      <c r="L295" t="s">
        <v>260</v>
      </c>
      <c r="M295" t="s">
        <v>237</v>
      </c>
      <c r="N295" t="s">
        <v>274</v>
      </c>
      <c r="O295" t="s">
        <v>239</v>
      </c>
      <c r="Q295" t="s">
        <v>240</v>
      </c>
      <c r="R295" t="s">
        <v>241</v>
      </c>
      <c r="S295">
        <v>65</v>
      </c>
      <c r="T295" t="str">
        <f>VLOOKUP(S295, Products!$C$1:$D$60,2,FALSE)</f>
        <v>Consumer Electronics</v>
      </c>
      <c r="U295">
        <v>1352</v>
      </c>
      <c r="V295" t="str">
        <f>VLOOKUP(U295, Products!$A$1:$B$60, 2, FALSE)</f>
        <v>Industrial consumer electronics</v>
      </c>
      <c r="W295" s="7">
        <v>252.88000489999999</v>
      </c>
      <c r="X295" s="7">
        <v>203.36417164041666</v>
      </c>
      <c r="Y295">
        <v>1</v>
      </c>
      <c r="Z295" s="7">
        <v>12.64000034</v>
      </c>
      <c r="AA295" s="7">
        <v>252.88000489999999</v>
      </c>
      <c r="AB295" s="7">
        <f t="shared" si="18"/>
        <v>240.24000455999999</v>
      </c>
      <c r="AC295" t="s">
        <v>45</v>
      </c>
      <c r="AD295" t="str">
        <f t="shared" si="19"/>
        <v>Non Cash Payment</v>
      </c>
    </row>
    <row r="296" spans="1:30" x14ac:dyDescent="0.2">
      <c r="A296">
        <v>70734</v>
      </c>
      <c r="B296" s="1">
        <v>43037</v>
      </c>
      <c r="C296" s="4">
        <f>VLOOKUP(B296, Dates!$A$1:$B$1463, 2, FALSE)</f>
        <v>1</v>
      </c>
      <c r="D296">
        <v>2</v>
      </c>
      <c r="E296" s="1">
        <f t="shared" si="16"/>
        <v>43039</v>
      </c>
      <c r="F296">
        <v>1</v>
      </c>
      <c r="G296" t="s">
        <v>23</v>
      </c>
      <c r="H296" t="str">
        <f t="shared" si="17"/>
        <v>Other</v>
      </c>
      <c r="I296">
        <v>64</v>
      </c>
      <c r="J296">
        <v>14287</v>
      </c>
      <c r="K296">
        <v>10</v>
      </c>
      <c r="L296" t="s">
        <v>260</v>
      </c>
      <c r="M296" t="s">
        <v>237</v>
      </c>
      <c r="N296" t="s">
        <v>275</v>
      </c>
      <c r="O296" t="s">
        <v>250</v>
      </c>
      <c r="Q296" t="s">
        <v>251</v>
      </c>
      <c r="R296" t="s">
        <v>252</v>
      </c>
      <c r="S296">
        <v>64</v>
      </c>
      <c r="T296" t="str">
        <f>VLOOKUP(S296, Products!$C$1:$D$60,2,FALSE)</f>
        <v>Computers</v>
      </c>
      <c r="U296">
        <v>1351</v>
      </c>
      <c r="V296" t="str">
        <f>VLOOKUP(U296, Products!$A$1:$B$60, 2, FALSE)</f>
        <v>Dell Laptop</v>
      </c>
      <c r="W296" s="7">
        <v>1500</v>
      </c>
      <c r="X296" s="7">
        <v>1293.21250629</v>
      </c>
      <c r="Y296">
        <v>1</v>
      </c>
      <c r="Z296" s="7">
        <v>82.5</v>
      </c>
      <c r="AA296" s="7">
        <v>1500</v>
      </c>
      <c r="AB296" s="7">
        <f t="shared" si="18"/>
        <v>1417.5</v>
      </c>
      <c r="AC296" t="s">
        <v>45</v>
      </c>
      <c r="AD296" t="str">
        <f t="shared" si="19"/>
        <v>Non Cash Payment</v>
      </c>
    </row>
    <row r="297" spans="1:30" x14ac:dyDescent="0.2">
      <c r="A297">
        <v>69626</v>
      </c>
      <c r="B297" s="1">
        <v>43021</v>
      </c>
      <c r="C297" s="4">
        <f>VLOOKUP(B297, Dates!$A$1:$B$1463, 2, FALSE)</f>
        <v>6</v>
      </c>
      <c r="D297">
        <v>2</v>
      </c>
      <c r="E297" s="1">
        <f t="shared" si="16"/>
        <v>43025</v>
      </c>
      <c r="F297">
        <v>0</v>
      </c>
      <c r="G297" t="s">
        <v>23</v>
      </c>
      <c r="H297" t="str">
        <f t="shared" si="17"/>
        <v>Other</v>
      </c>
      <c r="I297">
        <v>62</v>
      </c>
      <c r="J297">
        <v>13179</v>
      </c>
      <c r="K297">
        <v>10</v>
      </c>
      <c r="L297" t="s">
        <v>260</v>
      </c>
      <c r="M297" t="s">
        <v>237</v>
      </c>
      <c r="N297" t="s">
        <v>242</v>
      </c>
      <c r="O297" t="s">
        <v>243</v>
      </c>
      <c r="Q297" t="s">
        <v>244</v>
      </c>
      <c r="R297" t="s">
        <v>241</v>
      </c>
      <c r="S297">
        <v>62</v>
      </c>
      <c r="T297" t="str">
        <f>VLOOKUP(S297, Products!$C$1:$D$60,2,FALSE)</f>
        <v xml:space="preserve">Cameras </v>
      </c>
      <c r="U297">
        <v>1349</v>
      </c>
      <c r="V297" t="str">
        <f>VLOOKUP(U297, Products!$A$1:$B$60, 2, FALSE)</f>
        <v>Web Camera</v>
      </c>
      <c r="W297" s="7">
        <v>452.0400085</v>
      </c>
      <c r="X297" s="7">
        <v>338.67539386846153</v>
      </c>
      <c r="Y297">
        <v>1</v>
      </c>
      <c r="Z297" s="7">
        <v>24.86000061</v>
      </c>
      <c r="AA297" s="7">
        <v>452.0400085</v>
      </c>
      <c r="AB297" s="7">
        <f t="shared" si="18"/>
        <v>427.18000789000001</v>
      </c>
      <c r="AC297" t="s">
        <v>45</v>
      </c>
      <c r="AD297" t="str">
        <f t="shared" si="19"/>
        <v>Non Cash Payment</v>
      </c>
    </row>
    <row r="298" spans="1:30" x14ac:dyDescent="0.2">
      <c r="A298">
        <v>69482</v>
      </c>
      <c r="B298" s="1">
        <v>43049</v>
      </c>
      <c r="C298" s="4">
        <f>VLOOKUP(B298, Dates!$A$1:$B$1463, 2, FALSE)</f>
        <v>6</v>
      </c>
      <c r="D298">
        <v>2</v>
      </c>
      <c r="E298" s="1">
        <f t="shared" si="16"/>
        <v>43053</v>
      </c>
      <c r="F298">
        <v>1</v>
      </c>
      <c r="G298" t="s">
        <v>23</v>
      </c>
      <c r="H298" t="str">
        <f t="shared" si="17"/>
        <v>Other</v>
      </c>
      <c r="I298">
        <v>62</v>
      </c>
      <c r="J298">
        <v>13035</v>
      </c>
      <c r="K298">
        <v>10</v>
      </c>
      <c r="L298" t="s">
        <v>260</v>
      </c>
      <c r="M298" t="s">
        <v>237</v>
      </c>
      <c r="N298" t="s">
        <v>276</v>
      </c>
      <c r="O298" t="s">
        <v>239</v>
      </c>
      <c r="Q298" t="s">
        <v>240</v>
      </c>
      <c r="R298" t="s">
        <v>241</v>
      </c>
      <c r="S298">
        <v>62</v>
      </c>
      <c r="T298" t="str">
        <f>VLOOKUP(S298, Products!$C$1:$D$60,2,FALSE)</f>
        <v xml:space="preserve">Cameras </v>
      </c>
      <c r="U298">
        <v>1349</v>
      </c>
      <c r="V298" t="str">
        <f>VLOOKUP(U298, Products!$A$1:$B$60, 2, FALSE)</f>
        <v>Web Camera</v>
      </c>
      <c r="W298" s="7">
        <v>452.0400085</v>
      </c>
      <c r="X298" s="7">
        <v>338.67539386846153</v>
      </c>
      <c r="Y298">
        <v>1</v>
      </c>
      <c r="Z298" s="7">
        <v>24.86000061</v>
      </c>
      <c r="AA298" s="7">
        <v>452.0400085</v>
      </c>
      <c r="AB298" s="7">
        <f t="shared" si="18"/>
        <v>427.18000789000001</v>
      </c>
      <c r="AC298" t="s">
        <v>45</v>
      </c>
      <c r="AD298" t="str">
        <f t="shared" si="19"/>
        <v>Non Cash Payment</v>
      </c>
    </row>
    <row r="299" spans="1:30" x14ac:dyDescent="0.2">
      <c r="A299">
        <v>70769</v>
      </c>
      <c r="B299" s="1">
        <v>43038</v>
      </c>
      <c r="C299" s="4">
        <f>VLOOKUP(B299, Dates!$A$1:$B$1463, 2, FALSE)</f>
        <v>2</v>
      </c>
      <c r="D299">
        <v>2</v>
      </c>
      <c r="E299" s="1">
        <f t="shared" si="16"/>
        <v>43040</v>
      </c>
      <c r="F299">
        <v>1</v>
      </c>
      <c r="G299" t="s">
        <v>23</v>
      </c>
      <c r="H299" t="str">
        <f t="shared" si="17"/>
        <v>Other</v>
      </c>
      <c r="I299">
        <v>64</v>
      </c>
      <c r="J299">
        <v>14322</v>
      </c>
      <c r="K299">
        <v>10</v>
      </c>
      <c r="L299" t="s">
        <v>260</v>
      </c>
      <c r="M299" t="s">
        <v>237</v>
      </c>
      <c r="N299" t="s">
        <v>277</v>
      </c>
      <c r="O299" t="s">
        <v>250</v>
      </c>
      <c r="Q299" t="s">
        <v>251</v>
      </c>
      <c r="R299" t="s">
        <v>252</v>
      </c>
      <c r="S299">
        <v>64</v>
      </c>
      <c r="T299" t="str">
        <f>VLOOKUP(S299, Products!$C$1:$D$60,2,FALSE)</f>
        <v>Computers</v>
      </c>
      <c r="U299">
        <v>1351</v>
      </c>
      <c r="V299" t="str">
        <f>VLOOKUP(U299, Products!$A$1:$B$60, 2, FALSE)</f>
        <v>Dell Laptop</v>
      </c>
      <c r="W299" s="7">
        <v>1500</v>
      </c>
      <c r="X299" s="7">
        <v>1293.21250629</v>
      </c>
      <c r="Y299">
        <v>1</v>
      </c>
      <c r="Z299" s="7">
        <v>105</v>
      </c>
      <c r="AA299" s="7">
        <v>1500</v>
      </c>
      <c r="AB299" s="7">
        <f t="shared" si="18"/>
        <v>1395</v>
      </c>
      <c r="AC299" t="s">
        <v>45</v>
      </c>
      <c r="AD299" t="str">
        <f t="shared" si="19"/>
        <v>Non Cash Payment</v>
      </c>
    </row>
    <row r="300" spans="1:30" x14ac:dyDescent="0.2">
      <c r="A300">
        <v>69643</v>
      </c>
      <c r="B300" s="1">
        <v>43021</v>
      </c>
      <c r="C300" s="4">
        <f>VLOOKUP(B300, Dates!$A$1:$B$1463, 2, FALSE)</f>
        <v>6</v>
      </c>
      <c r="D300">
        <v>2</v>
      </c>
      <c r="E300" s="1">
        <f t="shared" si="16"/>
        <v>43025</v>
      </c>
      <c r="F300">
        <v>1</v>
      </c>
      <c r="G300" t="s">
        <v>23</v>
      </c>
      <c r="H300" t="str">
        <f t="shared" si="17"/>
        <v>Other</v>
      </c>
      <c r="I300">
        <v>62</v>
      </c>
      <c r="J300">
        <v>13196</v>
      </c>
      <c r="K300">
        <v>10</v>
      </c>
      <c r="L300" t="s">
        <v>260</v>
      </c>
      <c r="M300" t="s">
        <v>237</v>
      </c>
      <c r="N300" t="s">
        <v>278</v>
      </c>
      <c r="O300" t="s">
        <v>279</v>
      </c>
      <c r="Q300" t="s">
        <v>263</v>
      </c>
      <c r="R300" t="s">
        <v>264</v>
      </c>
      <c r="S300">
        <v>62</v>
      </c>
      <c r="T300" t="str">
        <f>VLOOKUP(S300, Products!$C$1:$D$60,2,FALSE)</f>
        <v xml:space="preserve">Cameras </v>
      </c>
      <c r="U300">
        <v>1349</v>
      </c>
      <c r="V300" t="str">
        <f>VLOOKUP(U300, Products!$A$1:$B$60, 2, FALSE)</f>
        <v>Web Camera</v>
      </c>
      <c r="W300" s="7">
        <v>452.0400085</v>
      </c>
      <c r="X300" s="7">
        <v>338.67539386846153</v>
      </c>
      <c r="Y300">
        <v>1</v>
      </c>
      <c r="Z300" s="7">
        <v>31.63999939</v>
      </c>
      <c r="AA300" s="7">
        <v>452.0400085</v>
      </c>
      <c r="AB300" s="7">
        <f t="shared" si="18"/>
        <v>420.40000910999998</v>
      </c>
      <c r="AC300" t="s">
        <v>45</v>
      </c>
      <c r="AD300" t="str">
        <f t="shared" si="19"/>
        <v>Non Cash Payment</v>
      </c>
    </row>
    <row r="301" spans="1:30" x14ac:dyDescent="0.2">
      <c r="A301">
        <v>71051</v>
      </c>
      <c r="B301" s="1">
        <v>42805</v>
      </c>
      <c r="C301" s="4">
        <f>VLOOKUP(B301, Dates!$A$1:$B$1463, 2, FALSE)</f>
        <v>7</v>
      </c>
      <c r="D301">
        <v>2</v>
      </c>
      <c r="E301" s="1">
        <f t="shared" si="16"/>
        <v>42808</v>
      </c>
      <c r="F301">
        <v>0</v>
      </c>
      <c r="G301" t="s">
        <v>23</v>
      </c>
      <c r="H301" t="str">
        <f t="shared" si="17"/>
        <v>Other</v>
      </c>
      <c r="I301">
        <v>65</v>
      </c>
      <c r="J301">
        <v>14604</v>
      </c>
      <c r="K301">
        <v>10</v>
      </c>
      <c r="L301" t="s">
        <v>260</v>
      </c>
      <c r="M301" t="s">
        <v>237</v>
      </c>
      <c r="N301" t="s">
        <v>280</v>
      </c>
      <c r="O301" t="s">
        <v>250</v>
      </c>
      <c r="Q301" t="s">
        <v>251</v>
      </c>
      <c r="R301" t="s">
        <v>252</v>
      </c>
      <c r="S301">
        <v>65</v>
      </c>
      <c r="T301" t="str">
        <f>VLOOKUP(S301, Products!$C$1:$D$60,2,FALSE)</f>
        <v>Consumer Electronics</v>
      </c>
      <c r="U301">
        <v>1352</v>
      </c>
      <c r="V301" t="str">
        <f>VLOOKUP(U301, Products!$A$1:$B$60, 2, FALSE)</f>
        <v>Industrial consumer electronics</v>
      </c>
      <c r="W301" s="7">
        <v>252.88000489999999</v>
      </c>
      <c r="X301" s="7">
        <v>203.36417164041666</v>
      </c>
      <c r="Y301">
        <v>1</v>
      </c>
      <c r="Z301" s="7">
        <v>22.760000229999999</v>
      </c>
      <c r="AA301" s="7">
        <v>252.88000489999999</v>
      </c>
      <c r="AB301" s="7">
        <f t="shared" si="18"/>
        <v>230.12000466999999</v>
      </c>
      <c r="AC301" t="s">
        <v>45</v>
      </c>
      <c r="AD301" t="str">
        <f t="shared" si="19"/>
        <v>Non Cash Payment</v>
      </c>
    </row>
    <row r="302" spans="1:30" x14ac:dyDescent="0.2">
      <c r="A302">
        <v>69408</v>
      </c>
      <c r="B302" s="1">
        <v>43018</v>
      </c>
      <c r="C302" s="4">
        <f>VLOOKUP(B302, Dates!$A$1:$B$1463, 2, FALSE)</f>
        <v>3</v>
      </c>
      <c r="D302">
        <v>2</v>
      </c>
      <c r="E302" s="1">
        <f t="shared" si="16"/>
        <v>43020</v>
      </c>
      <c r="F302">
        <v>1</v>
      </c>
      <c r="G302" t="s">
        <v>23</v>
      </c>
      <c r="H302" t="str">
        <f t="shared" si="17"/>
        <v>Other</v>
      </c>
      <c r="I302">
        <v>62</v>
      </c>
      <c r="J302">
        <v>12961</v>
      </c>
      <c r="K302">
        <v>10</v>
      </c>
      <c r="L302" t="s">
        <v>260</v>
      </c>
      <c r="M302" t="s">
        <v>237</v>
      </c>
      <c r="N302" t="s">
        <v>281</v>
      </c>
      <c r="O302" t="s">
        <v>279</v>
      </c>
      <c r="Q302" t="s">
        <v>263</v>
      </c>
      <c r="R302" t="s">
        <v>264</v>
      </c>
      <c r="S302">
        <v>62</v>
      </c>
      <c r="T302" t="str">
        <f>VLOOKUP(S302, Products!$C$1:$D$60,2,FALSE)</f>
        <v xml:space="preserve">Cameras </v>
      </c>
      <c r="U302">
        <v>1349</v>
      </c>
      <c r="V302" t="str">
        <f>VLOOKUP(U302, Products!$A$1:$B$60, 2, FALSE)</f>
        <v>Web Camera</v>
      </c>
      <c r="W302" s="7">
        <v>452.0400085</v>
      </c>
      <c r="X302" s="7">
        <v>338.67539386846153</v>
      </c>
      <c r="Y302">
        <v>1</v>
      </c>
      <c r="Z302" s="7">
        <v>40.680000309999997</v>
      </c>
      <c r="AA302" s="7">
        <v>452.0400085</v>
      </c>
      <c r="AB302" s="7">
        <f t="shared" si="18"/>
        <v>411.36000819000003</v>
      </c>
      <c r="AC302" t="s">
        <v>45</v>
      </c>
      <c r="AD302" t="str">
        <f t="shared" si="19"/>
        <v>Non Cash Payment</v>
      </c>
    </row>
    <row r="303" spans="1:30" x14ac:dyDescent="0.2">
      <c r="A303">
        <v>71123</v>
      </c>
      <c r="B303" s="1">
        <v>42836</v>
      </c>
      <c r="C303" s="4">
        <f>VLOOKUP(B303, Dates!$A$1:$B$1463, 2, FALSE)</f>
        <v>3</v>
      </c>
      <c r="D303">
        <v>2</v>
      </c>
      <c r="E303" s="1">
        <f t="shared" si="16"/>
        <v>42838</v>
      </c>
      <c r="F303">
        <v>1</v>
      </c>
      <c r="G303" t="s">
        <v>23</v>
      </c>
      <c r="H303" t="str">
        <f t="shared" si="17"/>
        <v>Other</v>
      </c>
      <c r="I303">
        <v>65</v>
      </c>
      <c r="J303">
        <v>14676</v>
      </c>
      <c r="K303">
        <v>10</v>
      </c>
      <c r="L303" t="s">
        <v>260</v>
      </c>
      <c r="M303" t="s">
        <v>237</v>
      </c>
      <c r="N303" t="s">
        <v>282</v>
      </c>
      <c r="O303" t="s">
        <v>282</v>
      </c>
      <c r="Q303" t="s">
        <v>283</v>
      </c>
      <c r="R303" t="s">
        <v>264</v>
      </c>
      <c r="S303">
        <v>65</v>
      </c>
      <c r="T303" t="str">
        <f>VLOOKUP(S303, Products!$C$1:$D$60,2,FALSE)</f>
        <v>Consumer Electronics</v>
      </c>
      <c r="U303">
        <v>1352</v>
      </c>
      <c r="V303" t="str">
        <f>VLOOKUP(U303, Products!$A$1:$B$60, 2, FALSE)</f>
        <v>Industrial consumer electronics</v>
      </c>
      <c r="W303" s="7">
        <v>252.88000489999999</v>
      </c>
      <c r="X303" s="7">
        <v>203.36417164041666</v>
      </c>
      <c r="Y303">
        <v>1</v>
      </c>
      <c r="Z303" s="7">
        <v>22.760000229999999</v>
      </c>
      <c r="AA303" s="7">
        <v>252.88000489999999</v>
      </c>
      <c r="AB303" s="7">
        <f t="shared" si="18"/>
        <v>230.12000466999999</v>
      </c>
      <c r="AC303" t="s">
        <v>45</v>
      </c>
      <c r="AD303" t="str">
        <f t="shared" si="19"/>
        <v>Non Cash Payment</v>
      </c>
    </row>
    <row r="304" spans="1:30" x14ac:dyDescent="0.2">
      <c r="A304">
        <v>70534</v>
      </c>
      <c r="B304" s="1">
        <v>43034</v>
      </c>
      <c r="C304" s="4">
        <f>VLOOKUP(B304, Dates!$A$1:$B$1463, 2, FALSE)</f>
        <v>5</v>
      </c>
      <c r="D304">
        <v>2</v>
      </c>
      <c r="E304" s="1">
        <f t="shared" si="16"/>
        <v>43038</v>
      </c>
      <c r="F304">
        <v>1</v>
      </c>
      <c r="G304" t="s">
        <v>23</v>
      </c>
      <c r="H304" t="str">
        <f t="shared" si="17"/>
        <v>Other</v>
      </c>
      <c r="I304">
        <v>64</v>
      </c>
      <c r="J304">
        <v>14087</v>
      </c>
      <c r="K304">
        <v>10</v>
      </c>
      <c r="L304" t="s">
        <v>260</v>
      </c>
      <c r="M304" t="s">
        <v>237</v>
      </c>
      <c r="N304" t="s">
        <v>284</v>
      </c>
      <c r="O304" t="s">
        <v>255</v>
      </c>
      <c r="Q304" t="s">
        <v>244</v>
      </c>
      <c r="R304" t="s">
        <v>241</v>
      </c>
      <c r="S304">
        <v>64</v>
      </c>
      <c r="T304" t="str">
        <f>VLOOKUP(S304, Products!$C$1:$D$60,2,FALSE)</f>
        <v>Computers</v>
      </c>
      <c r="U304">
        <v>1351</v>
      </c>
      <c r="V304" t="str">
        <f>VLOOKUP(U304, Products!$A$1:$B$60, 2, FALSE)</f>
        <v>Dell Laptop</v>
      </c>
      <c r="W304" s="7">
        <v>1500</v>
      </c>
      <c r="X304" s="7">
        <v>1293.21250629</v>
      </c>
      <c r="Y304">
        <v>1</v>
      </c>
      <c r="Z304" s="7">
        <v>135</v>
      </c>
      <c r="AA304" s="7">
        <v>1500</v>
      </c>
      <c r="AB304" s="7">
        <f t="shared" si="18"/>
        <v>1365</v>
      </c>
      <c r="AC304" t="s">
        <v>45</v>
      </c>
      <c r="AD304" t="str">
        <f t="shared" si="19"/>
        <v>Non Cash Payment</v>
      </c>
    </row>
    <row r="305" spans="1:30" x14ac:dyDescent="0.2">
      <c r="A305">
        <v>69641</v>
      </c>
      <c r="B305" s="1">
        <v>43021</v>
      </c>
      <c r="C305" s="4">
        <f>VLOOKUP(B305, Dates!$A$1:$B$1463, 2, FALSE)</f>
        <v>6</v>
      </c>
      <c r="D305">
        <v>2</v>
      </c>
      <c r="E305" s="1">
        <f t="shared" si="16"/>
        <v>43025</v>
      </c>
      <c r="F305">
        <v>0</v>
      </c>
      <c r="G305" t="s">
        <v>23</v>
      </c>
      <c r="H305" t="str">
        <f t="shared" si="17"/>
        <v>Other</v>
      </c>
      <c r="I305">
        <v>62</v>
      </c>
      <c r="J305">
        <v>13194</v>
      </c>
      <c r="K305">
        <v>10</v>
      </c>
      <c r="L305" t="s">
        <v>260</v>
      </c>
      <c r="M305" t="s">
        <v>237</v>
      </c>
      <c r="N305" t="s">
        <v>285</v>
      </c>
      <c r="O305" t="s">
        <v>286</v>
      </c>
      <c r="Q305" t="s">
        <v>283</v>
      </c>
      <c r="R305" t="s">
        <v>264</v>
      </c>
      <c r="S305">
        <v>62</v>
      </c>
      <c r="T305" t="str">
        <f>VLOOKUP(S305, Products!$C$1:$D$60,2,FALSE)</f>
        <v xml:space="preserve">Cameras </v>
      </c>
      <c r="U305">
        <v>1349</v>
      </c>
      <c r="V305" t="str">
        <f>VLOOKUP(U305, Products!$A$1:$B$60, 2, FALSE)</f>
        <v>Web Camera</v>
      </c>
      <c r="W305" s="7">
        <v>452.0400085</v>
      </c>
      <c r="X305" s="7">
        <v>338.67539386846153</v>
      </c>
      <c r="Y305">
        <v>1</v>
      </c>
      <c r="Z305" s="7">
        <v>45.200000760000002</v>
      </c>
      <c r="AA305" s="7">
        <v>452.0400085</v>
      </c>
      <c r="AB305" s="7">
        <f t="shared" si="18"/>
        <v>406.84000773999998</v>
      </c>
      <c r="AC305" t="s">
        <v>45</v>
      </c>
      <c r="AD305" t="str">
        <f t="shared" si="19"/>
        <v>Non Cash Payment</v>
      </c>
    </row>
    <row r="306" spans="1:30" x14ac:dyDescent="0.2">
      <c r="A306">
        <v>70960</v>
      </c>
      <c r="B306" s="1">
        <v>42746</v>
      </c>
      <c r="C306" s="4">
        <f>VLOOKUP(B306, Dates!$A$1:$B$1463, 2, FALSE)</f>
        <v>4</v>
      </c>
      <c r="D306">
        <v>2</v>
      </c>
      <c r="E306" s="1">
        <f t="shared" si="16"/>
        <v>42748</v>
      </c>
      <c r="F306">
        <v>1</v>
      </c>
      <c r="G306" t="s">
        <v>23</v>
      </c>
      <c r="H306" t="str">
        <f t="shared" si="17"/>
        <v>Other</v>
      </c>
      <c r="I306">
        <v>65</v>
      </c>
      <c r="J306">
        <v>14513</v>
      </c>
      <c r="K306">
        <v>10</v>
      </c>
      <c r="L306" t="s">
        <v>260</v>
      </c>
      <c r="M306" t="s">
        <v>237</v>
      </c>
      <c r="N306" t="s">
        <v>287</v>
      </c>
      <c r="O306" t="s">
        <v>288</v>
      </c>
      <c r="Q306" t="s">
        <v>244</v>
      </c>
      <c r="R306" t="s">
        <v>241</v>
      </c>
      <c r="S306">
        <v>65</v>
      </c>
      <c r="T306" t="str">
        <f>VLOOKUP(S306, Products!$C$1:$D$60,2,FALSE)</f>
        <v>Consumer Electronics</v>
      </c>
      <c r="U306">
        <v>1352</v>
      </c>
      <c r="V306" t="str">
        <f>VLOOKUP(U306, Products!$A$1:$B$60, 2, FALSE)</f>
        <v>Industrial consumer electronics</v>
      </c>
      <c r="W306" s="7">
        <v>252.88000489999999</v>
      </c>
      <c r="X306" s="7">
        <v>203.36417164041666</v>
      </c>
      <c r="Y306">
        <v>1</v>
      </c>
      <c r="Z306" s="7">
        <v>25.290000920000001</v>
      </c>
      <c r="AA306" s="7">
        <v>252.88000489999999</v>
      </c>
      <c r="AB306" s="7">
        <f t="shared" si="18"/>
        <v>227.59000397999998</v>
      </c>
      <c r="AC306" t="s">
        <v>45</v>
      </c>
      <c r="AD306" t="str">
        <f t="shared" si="19"/>
        <v>Non Cash Payment</v>
      </c>
    </row>
    <row r="307" spans="1:30" x14ac:dyDescent="0.2">
      <c r="A307">
        <v>69908</v>
      </c>
      <c r="B307" s="1">
        <v>43025</v>
      </c>
      <c r="C307" s="4">
        <f>VLOOKUP(B307, Dates!$A$1:$B$1463, 2, FALSE)</f>
        <v>3</v>
      </c>
      <c r="D307">
        <v>2</v>
      </c>
      <c r="E307" s="1">
        <f t="shared" si="16"/>
        <v>43027</v>
      </c>
      <c r="F307">
        <v>1</v>
      </c>
      <c r="G307" t="s">
        <v>23</v>
      </c>
      <c r="H307" t="str">
        <f t="shared" si="17"/>
        <v>Other</v>
      </c>
      <c r="I307">
        <v>62</v>
      </c>
      <c r="J307">
        <v>13461</v>
      </c>
      <c r="K307">
        <v>10</v>
      </c>
      <c r="L307" t="s">
        <v>260</v>
      </c>
      <c r="M307" t="s">
        <v>237</v>
      </c>
      <c r="N307" t="s">
        <v>289</v>
      </c>
      <c r="O307" t="s">
        <v>250</v>
      </c>
      <c r="Q307" t="s">
        <v>251</v>
      </c>
      <c r="R307" t="s">
        <v>252</v>
      </c>
      <c r="S307">
        <v>62</v>
      </c>
      <c r="T307" t="str">
        <f>VLOOKUP(S307, Products!$C$1:$D$60,2,FALSE)</f>
        <v xml:space="preserve">Cameras </v>
      </c>
      <c r="U307">
        <v>1349</v>
      </c>
      <c r="V307" t="str">
        <f>VLOOKUP(U307, Products!$A$1:$B$60, 2, FALSE)</f>
        <v>Web Camera</v>
      </c>
      <c r="W307" s="7">
        <v>452.0400085</v>
      </c>
      <c r="X307" s="7">
        <v>338.67539386846153</v>
      </c>
      <c r="Y307">
        <v>1</v>
      </c>
      <c r="Z307" s="7">
        <v>67.809997559999999</v>
      </c>
      <c r="AA307" s="7">
        <v>452.0400085</v>
      </c>
      <c r="AB307" s="7">
        <f t="shared" si="18"/>
        <v>384.23001094</v>
      </c>
      <c r="AC307" t="s">
        <v>45</v>
      </c>
      <c r="AD307" t="str">
        <f t="shared" si="19"/>
        <v>Non Cash Payment</v>
      </c>
    </row>
    <row r="308" spans="1:30" x14ac:dyDescent="0.2">
      <c r="A308">
        <v>70957</v>
      </c>
      <c r="B308" s="1">
        <v>42746</v>
      </c>
      <c r="C308" s="4">
        <f>VLOOKUP(B308, Dates!$A$1:$B$1463, 2, FALSE)</f>
        <v>4</v>
      </c>
      <c r="D308">
        <v>2</v>
      </c>
      <c r="E308" s="1">
        <f t="shared" si="16"/>
        <v>42748</v>
      </c>
      <c r="F308">
        <v>1</v>
      </c>
      <c r="G308" t="s">
        <v>23</v>
      </c>
      <c r="H308" t="str">
        <f t="shared" si="17"/>
        <v>Other</v>
      </c>
      <c r="I308">
        <v>65</v>
      </c>
      <c r="J308">
        <v>14510</v>
      </c>
      <c r="K308">
        <v>10</v>
      </c>
      <c r="L308" t="s">
        <v>260</v>
      </c>
      <c r="M308" t="s">
        <v>237</v>
      </c>
      <c r="N308" t="s">
        <v>290</v>
      </c>
      <c r="O308" t="s">
        <v>243</v>
      </c>
      <c r="Q308" t="s">
        <v>244</v>
      </c>
      <c r="R308" t="s">
        <v>241</v>
      </c>
      <c r="S308">
        <v>65</v>
      </c>
      <c r="T308" t="str">
        <f>VLOOKUP(S308, Products!$C$1:$D$60,2,FALSE)</f>
        <v>Consumer Electronics</v>
      </c>
      <c r="U308">
        <v>1352</v>
      </c>
      <c r="V308" t="str">
        <f>VLOOKUP(U308, Products!$A$1:$B$60, 2, FALSE)</f>
        <v>Industrial consumer electronics</v>
      </c>
      <c r="W308" s="7">
        <v>252.88000489999999</v>
      </c>
      <c r="X308" s="7">
        <v>203.36417164041666</v>
      </c>
      <c r="Y308">
        <v>1</v>
      </c>
      <c r="Z308" s="7">
        <v>37.930000309999997</v>
      </c>
      <c r="AA308" s="7">
        <v>252.88000489999999</v>
      </c>
      <c r="AB308" s="7">
        <f t="shared" si="18"/>
        <v>214.95000458999999</v>
      </c>
      <c r="AC308" t="s">
        <v>45</v>
      </c>
      <c r="AD308" t="str">
        <f t="shared" si="19"/>
        <v>Non Cash Payment</v>
      </c>
    </row>
    <row r="309" spans="1:30" x14ac:dyDescent="0.2">
      <c r="A309">
        <v>69637</v>
      </c>
      <c r="B309" s="1">
        <v>43021</v>
      </c>
      <c r="C309" s="4">
        <f>VLOOKUP(B309, Dates!$A$1:$B$1463, 2, FALSE)</f>
        <v>6</v>
      </c>
      <c r="D309">
        <v>2</v>
      </c>
      <c r="E309" s="1">
        <f t="shared" si="16"/>
        <v>43025</v>
      </c>
      <c r="F309">
        <v>1</v>
      </c>
      <c r="G309" t="s">
        <v>23</v>
      </c>
      <c r="H309" t="str">
        <f t="shared" si="17"/>
        <v>Other</v>
      </c>
      <c r="I309">
        <v>62</v>
      </c>
      <c r="J309">
        <v>13190</v>
      </c>
      <c r="K309">
        <v>10</v>
      </c>
      <c r="L309" t="s">
        <v>260</v>
      </c>
      <c r="M309" t="s">
        <v>237</v>
      </c>
      <c r="N309" t="s">
        <v>291</v>
      </c>
      <c r="O309" t="s">
        <v>292</v>
      </c>
      <c r="Q309" t="s">
        <v>244</v>
      </c>
      <c r="R309" t="s">
        <v>241</v>
      </c>
      <c r="S309">
        <v>62</v>
      </c>
      <c r="T309" t="str">
        <f>VLOOKUP(S309, Products!$C$1:$D$60,2,FALSE)</f>
        <v xml:space="preserve">Cameras </v>
      </c>
      <c r="U309">
        <v>1349</v>
      </c>
      <c r="V309" t="str">
        <f>VLOOKUP(U309, Products!$A$1:$B$60, 2, FALSE)</f>
        <v>Web Camera</v>
      </c>
      <c r="W309" s="7">
        <v>452.0400085</v>
      </c>
      <c r="X309" s="7">
        <v>338.67539386846153</v>
      </c>
      <c r="Y309">
        <v>1</v>
      </c>
      <c r="Z309" s="7">
        <v>72.33000183</v>
      </c>
      <c r="AA309" s="7">
        <v>452.0400085</v>
      </c>
      <c r="AB309" s="7">
        <f t="shared" si="18"/>
        <v>379.71000666999998</v>
      </c>
      <c r="AC309" t="s">
        <v>45</v>
      </c>
      <c r="AD309" t="str">
        <f t="shared" si="19"/>
        <v>Non Cash Payment</v>
      </c>
    </row>
    <row r="310" spans="1:30" x14ac:dyDescent="0.2">
      <c r="A310">
        <v>70955</v>
      </c>
      <c r="B310" s="1">
        <v>42746</v>
      </c>
      <c r="C310" s="4">
        <f>VLOOKUP(B310, Dates!$A$1:$B$1463, 2, FALSE)</f>
        <v>4</v>
      </c>
      <c r="D310">
        <v>2</v>
      </c>
      <c r="E310" s="1">
        <f t="shared" si="16"/>
        <v>42748</v>
      </c>
      <c r="F310">
        <v>1</v>
      </c>
      <c r="G310" t="s">
        <v>23</v>
      </c>
      <c r="H310" t="str">
        <f t="shared" si="17"/>
        <v>Other</v>
      </c>
      <c r="I310">
        <v>65</v>
      </c>
      <c r="J310">
        <v>14508</v>
      </c>
      <c r="K310">
        <v>10</v>
      </c>
      <c r="L310" t="s">
        <v>260</v>
      </c>
      <c r="M310" t="s">
        <v>237</v>
      </c>
      <c r="N310" t="s">
        <v>293</v>
      </c>
      <c r="O310" t="s">
        <v>294</v>
      </c>
      <c r="Q310" t="s">
        <v>251</v>
      </c>
      <c r="R310" t="s">
        <v>252</v>
      </c>
      <c r="S310">
        <v>65</v>
      </c>
      <c r="T310" t="str">
        <f>VLOOKUP(S310, Products!$C$1:$D$60,2,FALSE)</f>
        <v>Consumer Electronics</v>
      </c>
      <c r="U310">
        <v>1352</v>
      </c>
      <c r="V310" t="str">
        <f>VLOOKUP(U310, Products!$A$1:$B$60, 2, FALSE)</f>
        <v>Industrial consumer electronics</v>
      </c>
      <c r="W310" s="7">
        <v>252.88000489999999</v>
      </c>
      <c r="X310" s="7">
        <v>203.36417164041666</v>
      </c>
      <c r="Y310">
        <v>1</v>
      </c>
      <c r="Z310" s="7">
        <v>42.990001679999999</v>
      </c>
      <c r="AA310" s="7">
        <v>252.88000489999999</v>
      </c>
      <c r="AB310" s="7">
        <f t="shared" si="18"/>
        <v>209.89000321999998</v>
      </c>
      <c r="AC310" t="s">
        <v>45</v>
      </c>
      <c r="AD310" t="str">
        <f t="shared" si="19"/>
        <v>Non Cash Payment</v>
      </c>
    </row>
    <row r="311" spans="1:30" x14ac:dyDescent="0.2">
      <c r="A311">
        <v>70919</v>
      </c>
      <c r="B311" s="1">
        <v>42746</v>
      </c>
      <c r="C311" s="4">
        <f>VLOOKUP(B311, Dates!$A$1:$B$1463, 2, FALSE)</f>
        <v>4</v>
      </c>
      <c r="D311">
        <v>2</v>
      </c>
      <c r="E311" s="1">
        <f t="shared" si="16"/>
        <v>42748</v>
      </c>
      <c r="F311">
        <v>1</v>
      </c>
      <c r="G311" t="s">
        <v>23</v>
      </c>
      <c r="H311" t="str">
        <f t="shared" si="17"/>
        <v>Other</v>
      </c>
      <c r="I311">
        <v>65</v>
      </c>
      <c r="J311">
        <v>14472</v>
      </c>
      <c r="K311">
        <v>10</v>
      </c>
      <c r="L311" t="s">
        <v>260</v>
      </c>
      <c r="M311" t="s">
        <v>237</v>
      </c>
      <c r="N311" t="s">
        <v>295</v>
      </c>
      <c r="O311" t="s">
        <v>273</v>
      </c>
      <c r="Q311" t="s">
        <v>263</v>
      </c>
      <c r="R311" t="s">
        <v>264</v>
      </c>
      <c r="S311">
        <v>65</v>
      </c>
      <c r="T311" t="str">
        <f>VLOOKUP(S311, Products!$C$1:$D$60,2,FALSE)</f>
        <v>Consumer Electronics</v>
      </c>
      <c r="U311">
        <v>1352</v>
      </c>
      <c r="V311" t="str">
        <f>VLOOKUP(U311, Products!$A$1:$B$60, 2, FALSE)</f>
        <v>Industrial consumer electronics</v>
      </c>
      <c r="W311" s="7">
        <v>252.88000489999999</v>
      </c>
      <c r="X311" s="7">
        <v>203.36417164041666</v>
      </c>
      <c r="Y311">
        <v>1</v>
      </c>
      <c r="Z311" s="7">
        <v>42.990001679999999</v>
      </c>
      <c r="AA311" s="7">
        <v>252.88000489999999</v>
      </c>
      <c r="AB311" s="7">
        <f t="shared" si="18"/>
        <v>209.89000321999998</v>
      </c>
      <c r="AC311" t="s">
        <v>45</v>
      </c>
      <c r="AD311" t="str">
        <f t="shared" si="19"/>
        <v>Non Cash Payment</v>
      </c>
    </row>
    <row r="312" spans="1:30" x14ac:dyDescent="0.2">
      <c r="A312">
        <v>71009</v>
      </c>
      <c r="B312" s="1">
        <v>42777</v>
      </c>
      <c r="C312" s="4">
        <f>VLOOKUP(B312, Dates!$A$1:$B$1463, 2, FALSE)</f>
        <v>7</v>
      </c>
      <c r="D312">
        <v>2</v>
      </c>
      <c r="E312" s="1">
        <f t="shared" si="16"/>
        <v>42780</v>
      </c>
      <c r="F312">
        <v>1</v>
      </c>
      <c r="G312" t="s">
        <v>23</v>
      </c>
      <c r="H312" t="str">
        <f t="shared" si="17"/>
        <v>Other</v>
      </c>
      <c r="I312">
        <v>65</v>
      </c>
      <c r="J312">
        <v>14562</v>
      </c>
      <c r="K312">
        <v>10</v>
      </c>
      <c r="L312" t="s">
        <v>260</v>
      </c>
      <c r="M312" t="s">
        <v>237</v>
      </c>
      <c r="N312" t="s">
        <v>296</v>
      </c>
      <c r="O312" t="s">
        <v>297</v>
      </c>
      <c r="Q312" t="s">
        <v>240</v>
      </c>
      <c r="R312" t="s">
        <v>241</v>
      </c>
      <c r="S312">
        <v>65</v>
      </c>
      <c r="T312" t="str">
        <f>VLOOKUP(S312, Products!$C$1:$D$60,2,FALSE)</f>
        <v>Consumer Electronics</v>
      </c>
      <c r="U312">
        <v>1352</v>
      </c>
      <c r="V312" t="str">
        <f>VLOOKUP(U312, Products!$A$1:$B$60, 2, FALSE)</f>
        <v>Industrial consumer electronics</v>
      </c>
      <c r="W312" s="7">
        <v>252.88000489999999</v>
      </c>
      <c r="X312" s="7">
        <v>203.36417164041666</v>
      </c>
      <c r="Y312">
        <v>1</v>
      </c>
      <c r="Z312" s="7">
        <v>42.990001679999999</v>
      </c>
      <c r="AA312" s="7">
        <v>252.88000489999999</v>
      </c>
      <c r="AB312" s="7">
        <f t="shared" si="18"/>
        <v>209.89000321999998</v>
      </c>
      <c r="AC312" t="s">
        <v>45</v>
      </c>
      <c r="AD312" t="str">
        <f t="shared" si="19"/>
        <v>Non Cash Payment</v>
      </c>
    </row>
    <row r="313" spans="1:30" x14ac:dyDescent="0.2">
      <c r="A313">
        <v>69653</v>
      </c>
      <c r="B313" s="1">
        <v>43021</v>
      </c>
      <c r="C313" s="4">
        <f>VLOOKUP(B313, Dates!$A$1:$B$1463, 2, FALSE)</f>
        <v>6</v>
      </c>
      <c r="D313">
        <v>2</v>
      </c>
      <c r="E313" s="1">
        <f t="shared" si="16"/>
        <v>43025</v>
      </c>
      <c r="F313">
        <v>1</v>
      </c>
      <c r="G313" t="s">
        <v>23</v>
      </c>
      <c r="H313" t="str">
        <f t="shared" si="17"/>
        <v>Other</v>
      </c>
      <c r="I313">
        <v>62</v>
      </c>
      <c r="J313">
        <v>13206</v>
      </c>
      <c r="K313">
        <v>10</v>
      </c>
      <c r="L313" t="s">
        <v>260</v>
      </c>
      <c r="M313" t="s">
        <v>237</v>
      </c>
      <c r="N313" t="s">
        <v>298</v>
      </c>
      <c r="O313" t="s">
        <v>250</v>
      </c>
      <c r="Q313" t="s">
        <v>251</v>
      </c>
      <c r="R313" t="s">
        <v>252</v>
      </c>
      <c r="S313">
        <v>62</v>
      </c>
      <c r="T313" t="str">
        <f>VLOOKUP(S313, Products!$C$1:$D$60,2,FALSE)</f>
        <v xml:space="preserve">Cameras </v>
      </c>
      <c r="U313">
        <v>1349</v>
      </c>
      <c r="V313" t="str">
        <f>VLOOKUP(U313, Products!$A$1:$B$60, 2, FALSE)</f>
        <v>Web Camera</v>
      </c>
      <c r="W313" s="7">
        <v>452.0400085</v>
      </c>
      <c r="X313" s="7">
        <v>338.67539386846153</v>
      </c>
      <c r="Y313">
        <v>1</v>
      </c>
      <c r="Z313" s="7">
        <v>81.370002749999998</v>
      </c>
      <c r="AA313" s="7">
        <v>452.0400085</v>
      </c>
      <c r="AB313" s="7">
        <f t="shared" si="18"/>
        <v>370.67000574999997</v>
      </c>
      <c r="AC313" t="s">
        <v>45</v>
      </c>
      <c r="AD313" t="str">
        <f t="shared" si="19"/>
        <v>Non Cash Payment</v>
      </c>
    </row>
    <row r="314" spans="1:30" x14ac:dyDescent="0.2">
      <c r="A314">
        <v>69527</v>
      </c>
      <c r="B314" s="1">
        <v>43049</v>
      </c>
      <c r="C314" s="4">
        <f>VLOOKUP(B314, Dates!$A$1:$B$1463, 2, FALSE)</f>
        <v>6</v>
      </c>
      <c r="D314">
        <v>2</v>
      </c>
      <c r="E314" s="1">
        <f t="shared" si="16"/>
        <v>43053</v>
      </c>
      <c r="F314">
        <v>1</v>
      </c>
      <c r="G314" t="s">
        <v>23</v>
      </c>
      <c r="H314" t="str">
        <f t="shared" si="17"/>
        <v>Other</v>
      </c>
      <c r="I314">
        <v>62</v>
      </c>
      <c r="J314">
        <v>13080</v>
      </c>
      <c r="K314">
        <v>10</v>
      </c>
      <c r="L314" t="s">
        <v>260</v>
      </c>
      <c r="M314" t="s">
        <v>237</v>
      </c>
      <c r="N314" t="s">
        <v>299</v>
      </c>
      <c r="O314" t="s">
        <v>279</v>
      </c>
      <c r="Q314" t="s">
        <v>263</v>
      </c>
      <c r="R314" t="s">
        <v>264</v>
      </c>
      <c r="S314">
        <v>62</v>
      </c>
      <c r="T314" t="str">
        <f>VLOOKUP(S314, Products!$C$1:$D$60,2,FALSE)</f>
        <v xml:space="preserve">Cameras </v>
      </c>
      <c r="U314">
        <v>1349</v>
      </c>
      <c r="V314" t="str">
        <f>VLOOKUP(U314, Products!$A$1:$B$60, 2, FALSE)</f>
        <v>Web Camera</v>
      </c>
      <c r="W314" s="7">
        <v>452.0400085</v>
      </c>
      <c r="X314" s="7">
        <v>338.67539386846153</v>
      </c>
      <c r="Y314">
        <v>1</v>
      </c>
      <c r="Z314" s="7">
        <v>81.370002749999998</v>
      </c>
      <c r="AA314" s="7">
        <v>452.0400085</v>
      </c>
      <c r="AB314" s="7">
        <f t="shared" si="18"/>
        <v>370.67000574999997</v>
      </c>
      <c r="AC314" t="s">
        <v>45</v>
      </c>
      <c r="AD314" t="str">
        <f t="shared" si="19"/>
        <v>Non Cash Payment</v>
      </c>
    </row>
    <row r="315" spans="1:30" x14ac:dyDescent="0.2">
      <c r="A315">
        <v>71080</v>
      </c>
      <c r="B315" s="1">
        <v>42805</v>
      </c>
      <c r="C315" s="4">
        <f>VLOOKUP(B315, Dates!$A$1:$B$1463, 2, FALSE)</f>
        <v>7</v>
      </c>
      <c r="D315">
        <v>2</v>
      </c>
      <c r="E315" s="1">
        <f t="shared" si="16"/>
        <v>42808</v>
      </c>
      <c r="F315">
        <v>1</v>
      </c>
      <c r="G315" t="s">
        <v>23</v>
      </c>
      <c r="H315" t="str">
        <f t="shared" si="17"/>
        <v>Other</v>
      </c>
      <c r="I315">
        <v>65</v>
      </c>
      <c r="J315">
        <v>14633</v>
      </c>
      <c r="K315">
        <v>10</v>
      </c>
      <c r="L315" t="s">
        <v>260</v>
      </c>
      <c r="M315" t="s">
        <v>237</v>
      </c>
      <c r="N315" t="s">
        <v>300</v>
      </c>
      <c r="O315" t="s">
        <v>297</v>
      </c>
      <c r="Q315" t="s">
        <v>240</v>
      </c>
      <c r="R315" t="s">
        <v>241</v>
      </c>
      <c r="S315">
        <v>65</v>
      </c>
      <c r="T315" t="str">
        <f>VLOOKUP(S315, Products!$C$1:$D$60,2,FALSE)</f>
        <v>Consumer Electronics</v>
      </c>
      <c r="U315">
        <v>1352</v>
      </c>
      <c r="V315" t="str">
        <f>VLOOKUP(U315, Products!$A$1:$B$60, 2, FALSE)</f>
        <v>Industrial consumer electronics</v>
      </c>
      <c r="W315" s="7">
        <v>252.88000489999999</v>
      </c>
      <c r="X315" s="7">
        <v>203.36417164041666</v>
      </c>
      <c r="Y315">
        <v>1</v>
      </c>
      <c r="Z315" s="7">
        <v>45.520000459999999</v>
      </c>
      <c r="AA315" s="7">
        <v>252.88000489999999</v>
      </c>
      <c r="AB315" s="7">
        <f t="shared" si="18"/>
        <v>207.36000443999998</v>
      </c>
      <c r="AC315" t="s">
        <v>45</v>
      </c>
      <c r="AD315" t="str">
        <f t="shared" si="19"/>
        <v>Non Cash Payment</v>
      </c>
    </row>
    <row r="316" spans="1:30" x14ac:dyDescent="0.2">
      <c r="A316">
        <v>70544</v>
      </c>
      <c r="B316" s="1">
        <v>43034</v>
      </c>
      <c r="C316" s="4">
        <f>VLOOKUP(B316, Dates!$A$1:$B$1463, 2, FALSE)</f>
        <v>5</v>
      </c>
      <c r="D316">
        <v>2</v>
      </c>
      <c r="E316" s="1">
        <f t="shared" si="16"/>
        <v>43038</v>
      </c>
      <c r="F316">
        <v>1</v>
      </c>
      <c r="G316" t="s">
        <v>23</v>
      </c>
      <c r="H316" t="str">
        <f t="shared" si="17"/>
        <v>Other</v>
      </c>
      <c r="I316">
        <v>64</v>
      </c>
      <c r="J316">
        <v>14097</v>
      </c>
      <c r="K316">
        <v>10</v>
      </c>
      <c r="L316" t="s">
        <v>260</v>
      </c>
      <c r="M316" t="s">
        <v>237</v>
      </c>
      <c r="N316" t="s">
        <v>301</v>
      </c>
      <c r="O316" t="s">
        <v>250</v>
      </c>
      <c r="Q316" t="s">
        <v>251</v>
      </c>
      <c r="R316" t="s">
        <v>252</v>
      </c>
      <c r="S316">
        <v>64</v>
      </c>
      <c r="T316" t="str">
        <f>VLOOKUP(S316, Products!$C$1:$D$60,2,FALSE)</f>
        <v>Computers</v>
      </c>
      <c r="U316">
        <v>1351</v>
      </c>
      <c r="V316" t="str">
        <f>VLOOKUP(U316, Products!$A$1:$B$60, 2, FALSE)</f>
        <v>Dell Laptop</v>
      </c>
      <c r="W316" s="7">
        <v>1500</v>
      </c>
      <c r="X316" s="7">
        <v>1293.21250629</v>
      </c>
      <c r="Y316">
        <v>1</v>
      </c>
      <c r="Z316" s="7">
        <v>300</v>
      </c>
      <c r="AA316" s="7">
        <v>1500</v>
      </c>
      <c r="AB316" s="7">
        <f t="shared" si="18"/>
        <v>1200</v>
      </c>
      <c r="AC316" t="s">
        <v>45</v>
      </c>
      <c r="AD316" t="str">
        <f t="shared" si="19"/>
        <v>Non Cash Payment</v>
      </c>
    </row>
    <row r="317" spans="1:30" x14ac:dyDescent="0.2">
      <c r="A317">
        <v>69471</v>
      </c>
      <c r="B317" s="1">
        <v>43049</v>
      </c>
      <c r="C317" s="4">
        <f>VLOOKUP(B317, Dates!$A$1:$B$1463, 2, FALSE)</f>
        <v>6</v>
      </c>
      <c r="D317">
        <v>2</v>
      </c>
      <c r="E317" s="1">
        <f t="shared" si="16"/>
        <v>43053</v>
      </c>
      <c r="F317">
        <v>0</v>
      </c>
      <c r="G317" t="s">
        <v>23</v>
      </c>
      <c r="H317" t="str">
        <f t="shared" si="17"/>
        <v>Other</v>
      </c>
      <c r="I317">
        <v>62</v>
      </c>
      <c r="J317">
        <v>13024</v>
      </c>
      <c r="K317">
        <v>10</v>
      </c>
      <c r="L317" t="s">
        <v>260</v>
      </c>
      <c r="M317" t="s">
        <v>237</v>
      </c>
      <c r="N317" t="s">
        <v>302</v>
      </c>
      <c r="O317" t="s">
        <v>294</v>
      </c>
      <c r="Q317" t="s">
        <v>251</v>
      </c>
      <c r="R317" t="s">
        <v>252</v>
      </c>
      <c r="S317">
        <v>62</v>
      </c>
      <c r="T317" t="str">
        <f>VLOOKUP(S317, Products!$C$1:$D$60,2,FALSE)</f>
        <v xml:space="preserve">Cameras </v>
      </c>
      <c r="U317">
        <v>1349</v>
      </c>
      <c r="V317" t="str">
        <f>VLOOKUP(U317, Products!$A$1:$B$60, 2, FALSE)</f>
        <v>Web Camera</v>
      </c>
      <c r="W317" s="7">
        <v>452.0400085</v>
      </c>
      <c r="X317" s="7">
        <v>338.67539386846153</v>
      </c>
      <c r="Y317">
        <v>1</v>
      </c>
      <c r="Z317" s="7">
        <v>113.01000209999999</v>
      </c>
      <c r="AA317" s="7">
        <v>452.0400085</v>
      </c>
      <c r="AB317" s="7">
        <f t="shared" si="18"/>
        <v>339.03000639999999</v>
      </c>
      <c r="AC317" t="s">
        <v>45</v>
      </c>
      <c r="AD317" t="str">
        <f t="shared" si="19"/>
        <v>Non Cash Payment</v>
      </c>
    </row>
    <row r="318" spans="1:30" x14ac:dyDescent="0.2">
      <c r="A318">
        <v>68879</v>
      </c>
      <c r="B318" s="1">
        <v>42776</v>
      </c>
      <c r="C318" s="4">
        <f>VLOOKUP(B318, Dates!$A$1:$B$1463, 2, FALSE)</f>
        <v>6</v>
      </c>
      <c r="D318">
        <v>2</v>
      </c>
      <c r="E318" s="1">
        <f t="shared" si="16"/>
        <v>42780</v>
      </c>
      <c r="F318">
        <v>1</v>
      </c>
      <c r="G318" t="s">
        <v>23</v>
      </c>
      <c r="H318" t="str">
        <f t="shared" si="17"/>
        <v>Other</v>
      </c>
      <c r="I318">
        <v>4</v>
      </c>
      <c r="J318">
        <v>778</v>
      </c>
      <c r="K318">
        <v>2</v>
      </c>
      <c r="L318" t="s">
        <v>136</v>
      </c>
      <c r="M318" t="s">
        <v>237</v>
      </c>
      <c r="N318" t="s">
        <v>303</v>
      </c>
      <c r="O318" t="s">
        <v>243</v>
      </c>
      <c r="Q318" t="s">
        <v>244</v>
      </c>
      <c r="R318" t="s">
        <v>241</v>
      </c>
      <c r="S318">
        <v>4</v>
      </c>
      <c r="T318" t="str">
        <f>VLOOKUP(S318, Products!$C$1:$D$60,2,FALSE)</f>
        <v>Basketball</v>
      </c>
      <c r="U318">
        <v>60</v>
      </c>
      <c r="V318" t="str">
        <f>VLOOKUP(U318, Products!$A$1:$B$60, 2, FALSE)</f>
        <v>SOLE E25 Elliptical</v>
      </c>
      <c r="W318" s="7">
        <v>999.98999019999997</v>
      </c>
      <c r="X318" s="7">
        <v>584.19000239999991</v>
      </c>
      <c r="Y318">
        <v>1</v>
      </c>
      <c r="Z318" s="7">
        <v>10</v>
      </c>
      <c r="AA318" s="7">
        <v>999.98999019999997</v>
      </c>
      <c r="AB318" s="7">
        <f t="shared" si="18"/>
        <v>989.98999019999997</v>
      </c>
      <c r="AC318" t="s">
        <v>45</v>
      </c>
      <c r="AD318" t="str">
        <f t="shared" si="19"/>
        <v>Non Cash Payment</v>
      </c>
    </row>
    <row r="319" spans="1:30" x14ac:dyDescent="0.2">
      <c r="A319">
        <v>67214</v>
      </c>
      <c r="B319" s="1">
        <v>42956</v>
      </c>
      <c r="C319" s="4">
        <f>VLOOKUP(B319, Dates!$A$1:$B$1463, 2, FALSE)</f>
        <v>4</v>
      </c>
      <c r="D319">
        <v>2</v>
      </c>
      <c r="E319" s="1">
        <f t="shared" si="16"/>
        <v>42958</v>
      </c>
      <c r="F319">
        <v>1</v>
      </c>
      <c r="G319" t="s">
        <v>23</v>
      </c>
      <c r="H319" t="str">
        <f t="shared" si="17"/>
        <v>Other</v>
      </c>
      <c r="I319">
        <v>2</v>
      </c>
      <c r="J319">
        <v>7146</v>
      </c>
      <c r="K319">
        <v>2</v>
      </c>
      <c r="L319" t="s">
        <v>136</v>
      </c>
      <c r="M319" t="s">
        <v>237</v>
      </c>
      <c r="N319" t="s">
        <v>304</v>
      </c>
      <c r="O319" t="s">
        <v>305</v>
      </c>
      <c r="Q319" t="s">
        <v>283</v>
      </c>
      <c r="R319" t="s">
        <v>264</v>
      </c>
      <c r="S319">
        <v>2</v>
      </c>
      <c r="T319" t="str">
        <f>VLOOKUP(S319, Products!$C$1:$D$60,2,FALSE)</f>
        <v>Soccer</v>
      </c>
      <c r="U319">
        <v>24</v>
      </c>
      <c r="V319" t="str">
        <f>VLOOKUP(U319, Products!$A$1:$B$60, 2, FALSE)</f>
        <v>Elevation Training Mask 2.0</v>
      </c>
      <c r="W319" s="7">
        <v>79.989997860000003</v>
      </c>
      <c r="X319" s="7">
        <v>71.369997974</v>
      </c>
      <c r="Y319">
        <v>1</v>
      </c>
      <c r="Z319" s="7">
        <v>1.6000000240000001</v>
      </c>
      <c r="AA319" s="7">
        <v>79.989997860000003</v>
      </c>
      <c r="AB319" s="7">
        <f t="shared" si="18"/>
        <v>78.389997836000006</v>
      </c>
      <c r="AC319" t="s">
        <v>45</v>
      </c>
      <c r="AD319" t="str">
        <f t="shared" si="19"/>
        <v>Non Cash Payment</v>
      </c>
    </row>
    <row r="320" spans="1:30" x14ac:dyDescent="0.2">
      <c r="A320">
        <v>17810</v>
      </c>
      <c r="B320" s="1">
        <v>42264</v>
      </c>
      <c r="C320" s="4">
        <f>VLOOKUP(B320, Dates!$A$1:$B$1463, 2, FALSE)</f>
        <v>5</v>
      </c>
      <c r="D320">
        <v>2</v>
      </c>
      <c r="E320" s="1">
        <f t="shared" si="16"/>
        <v>42268</v>
      </c>
      <c r="F320">
        <v>1</v>
      </c>
      <c r="G320" t="s">
        <v>23</v>
      </c>
      <c r="H320" t="str">
        <f t="shared" si="17"/>
        <v>Other</v>
      </c>
      <c r="I320">
        <v>3</v>
      </c>
      <c r="J320">
        <v>6365</v>
      </c>
      <c r="K320">
        <v>2</v>
      </c>
      <c r="L320" t="s">
        <v>136</v>
      </c>
      <c r="M320" t="s">
        <v>237</v>
      </c>
      <c r="N320" t="s">
        <v>306</v>
      </c>
      <c r="O320" t="s">
        <v>306</v>
      </c>
      <c r="Q320" t="s">
        <v>307</v>
      </c>
      <c r="R320" t="s">
        <v>252</v>
      </c>
      <c r="S320">
        <v>3</v>
      </c>
      <c r="T320" t="str">
        <f>VLOOKUP(S320, Products!$C$1:$D$60,2,FALSE)</f>
        <v>Baseball &amp; Softball</v>
      </c>
      <c r="U320">
        <v>44</v>
      </c>
      <c r="V320" t="str">
        <f>VLOOKUP(U320, Products!$A$1:$B$60, 2, FALSE)</f>
        <v>adidas Men's F10 Messi TRX FG Soccer Cleat</v>
      </c>
      <c r="W320" s="7">
        <v>59.990001679999999</v>
      </c>
      <c r="X320" s="7">
        <v>57.194418487916671</v>
      </c>
      <c r="Y320">
        <v>1</v>
      </c>
      <c r="Z320" s="7">
        <v>7.8000001909999996</v>
      </c>
      <c r="AA320" s="7">
        <v>59.990001679999999</v>
      </c>
      <c r="AB320" s="7">
        <f t="shared" si="18"/>
        <v>52.190001488999997</v>
      </c>
      <c r="AC320" t="s">
        <v>45</v>
      </c>
      <c r="AD320" t="str">
        <f t="shared" si="19"/>
        <v>Non Cash Payment</v>
      </c>
    </row>
    <row r="321" spans="1:30" x14ac:dyDescent="0.2">
      <c r="A321">
        <v>18793</v>
      </c>
      <c r="B321" s="1">
        <v>42045</v>
      </c>
      <c r="C321" s="4">
        <f>VLOOKUP(B321, Dates!$A$1:$B$1463, 2, FALSE)</f>
        <v>3</v>
      </c>
      <c r="D321">
        <v>2</v>
      </c>
      <c r="E321" s="1">
        <f t="shared" si="16"/>
        <v>42047</v>
      </c>
      <c r="F321">
        <v>1</v>
      </c>
      <c r="G321" t="s">
        <v>23</v>
      </c>
      <c r="H321" t="str">
        <f t="shared" si="17"/>
        <v>Other</v>
      </c>
      <c r="I321">
        <v>13</v>
      </c>
      <c r="J321">
        <v>8422</v>
      </c>
      <c r="K321">
        <v>3</v>
      </c>
      <c r="L321" t="s">
        <v>24</v>
      </c>
      <c r="M321" t="s">
        <v>237</v>
      </c>
      <c r="N321" t="s">
        <v>308</v>
      </c>
      <c r="O321" t="s">
        <v>250</v>
      </c>
      <c r="Q321" t="s">
        <v>251</v>
      </c>
      <c r="R321" t="s">
        <v>252</v>
      </c>
      <c r="S321">
        <v>13</v>
      </c>
      <c r="T321" t="str">
        <f>VLOOKUP(S321, Products!$C$1:$D$60,2,FALSE)</f>
        <v>Electronics</v>
      </c>
      <c r="U321">
        <v>278</v>
      </c>
      <c r="V321" t="str">
        <f>VLOOKUP(U321, Products!$A$1:$B$60, 2, FALSE)</f>
        <v>Under Armour Men's Compression EV SL Slide</v>
      </c>
      <c r="W321" s="7">
        <v>44.990001679999999</v>
      </c>
      <c r="X321" s="7">
        <v>31.547668386333335</v>
      </c>
      <c r="Y321">
        <v>1</v>
      </c>
      <c r="Z321" s="7">
        <v>1.7999999520000001</v>
      </c>
      <c r="AA321" s="7">
        <v>44.990001679999999</v>
      </c>
      <c r="AB321" s="7">
        <f t="shared" si="18"/>
        <v>43.190001727999999</v>
      </c>
      <c r="AC321" t="s">
        <v>45</v>
      </c>
      <c r="AD321" t="str">
        <f t="shared" si="19"/>
        <v>Non Cash Payment</v>
      </c>
    </row>
    <row r="322" spans="1:30" x14ac:dyDescent="0.2">
      <c r="A322">
        <v>65109</v>
      </c>
      <c r="B322" s="1">
        <v>42955</v>
      </c>
      <c r="C322" s="4">
        <f>VLOOKUP(B322, Dates!$A$1:$B$1463, 2, FALSE)</f>
        <v>3</v>
      </c>
      <c r="D322">
        <v>2</v>
      </c>
      <c r="E322" s="1">
        <f t="shared" si="16"/>
        <v>42957</v>
      </c>
      <c r="F322">
        <v>1</v>
      </c>
      <c r="G322" t="s">
        <v>23</v>
      </c>
      <c r="H322" t="str">
        <f t="shared" si="17"/>
        <v>Other</v>
      </c>
      <c r="I322">
        <v>9</v>
      </c>
      <c r="J322">
        <v>8524</v>
      </c>
      <c r="K322">
        <v>3</v>
      </c>
      <c r="L322" t="s">
        <v>24</v>
      </c>
      <c r="M322" t="s">
        <v>237</v>
      </c>
      <c r="N322" t="s">
        <v>309</v>
      </c>
      <c r="O322" t="s">
        <v>297</v>
      </c>
      <c r="Q322" t="s">
        <v>240</v>
      </c>
      <c r="R322" t="s">
        <v>241</v>
      </c>
      <c r="S322">
        <v>9</v>
      </c>
      <c r="T322" t="str">
        <f>VLOOKUP(S322, Products!$C$1:$D$60,2,FALSE)</f>
        <v>Cardio Equipment</v>
      </c>
      <c r="U322">
        <v>191</v>
      </c>
      <c r="V322" t="str">
        <f>VLOOKUP(U322, Products!$A$1:$B$60, 2, FALSE)</f>
        <v>Nike Men's Free 5.0+ Running Shoe</v>
      </c>
      <c r="W322" s="7">
        <v>99.989997860000003</v>
      </c>
      <c r="X322" s="7">
        <v>95.114003926871064</v>
      </c>
      <c r="Y322">
        <v>1</v>
      </c>
      <c r="Z322" s="7">
        <v>4</v>
      </c>
      <c r="AA322" s="7">
        <v>99.989997860000003</v>
      </c>
      <c r="AB322" s="7">
        <f t="shared" si="18"/>
        <v>95.989997860000003</v>
      </c>
      <c r="AC322" t="s">
        <v>45</v>
      </c>
      <c r="AD322" t="str">
        <f t="shared" si="19"/>
        <v>Non Cash Payment</v>
      </c>
    </row>
    <row r="323" spans="1:30" x14ac:dyDescent="0.2">
      <c r="A323">
        <v>15673</v>
      </c>
      <c r="B323" s="1">
        <v>42233</v>
      </c>
      <c r="C323" s="4">
        <f>VLOOKUP(B323, Dates!$A$1:$B$1463, 2, FALSE)</f>
        <v>2</v>
      </c>
      <c r="D323">
        <v>2</v>
      </c>
      <c r="E323" s="1">
        <f t="shared" ref="E323:E386" si="20">WORKDAY(B323, D323)</f>
        <v>42235</v>
      </c>
      <c r="F323">
        <v>1</v>
      </c>
      <c r="G323" t="s">
        <v>23</v>
      </c>
      <c r="H323" t="str">
        <f t="shared" ref="H323:H386" si="21">IF(AND(F323=0,G323="Same Day"), "Same Day - On Time", "Other")</f>
        <v>Other</v>
      </c>
      <c r="I323">
        <v>9</v>
      </c>
      <c r="J323">
        <v>3784</v>
      </c>
      <c r="K323">
        <v>3</v>
      </c>
      <c r="L323" t="s">
        <v>24</v>
      </c>
      <c r="M323" t="s">
        <v>237</v>
      </c>
      <c r="N323" t="s">
        <v>310</v>
      </c>
      <c r="O323" t="s">
        <v>250</v>
      </c>
      <c r="Q323" t="s">
        <v>251</v>
      </c>
      <c r="R323" t="s">
        <v>252</v>
      </c>
      <c r="S323">
        <v>9</v>
      </c>
      <c r="T323" t="str">
        <f>VLOOKUP(S323, Products!$C$1:$D$60,2,FALSE)</f>
        <v>Cardio Equipment</v>
      </c>
      <c r="U323">
        <v>191</v>
      </c>
      <c r="V323" t="str">
        <f>VLOOKUP(U323, Products!$A$1:$B$60, 2, FALSE)</f>
        <v>Nike Men's Free 5.0+ Running Shoe</v>
      </c>
      <c r="W323" s="7">
        <v>99.989997860000003</v>
      </c>
      <c r="X323" s="7">
        <v>95.114003926871064</v>
      </c>
      <c r="Y323">
        <v>1</v>
      </c>
      <c r="Z323" s="7">
        <v>5</v>
      </c>
      <c r="AA323" s="7">
        <v>99.989997860000003</v>
      </c>
      <c r="AB323" s="7">
        <f t="shared" ref="AB323:AB386" si="22">AA323-Z323</f>
        <v>94.989997860000003</v>
      </c>
      <c r="AC323" t="s">
        <v>45</v>
      </c>
      <c r="AD323" t="str">
        <f t="shared" ref="AD323:AD386" si="23">IF(AND(AC323="CASH",AB323&gt;200),"Cash Over 200",IF(AC323&lt;&gt;"CASH","Non Cash Payment","Cash Not Over 200"))</f>
        <v>Non Cash Payment</v>
      </c>
    </row>
    <row r="324" spans="1:30" x14ac:dyDescent="0.2">
      <c r="A324">
        <v>18183</v>
      </c>
      <c r="B324" s="1">
        <v>42270</v>
      </c>
      <c r="C324" s="4">
        <f>VLOOKUP(B324, Dates!$A$1:$B$1463, 2, FALSE)</f>
        <v>4</v>
      </c>
      <c r="D324">
        <v>2</v>
      </c>
      <c r="E324" s="1">
        <f t="shared" si="20"/>
        <v>42272</v>
      </c>
      <c r="F324">
        <v>1</v>
      </c>
      <c r="G324" t="s">
        <v>23</v>
      </c>
      <c r="H324" t="str">
        <f t="shared" si="21"/>
        <v>Other</v>
      </c>
      <c r="I324">
        <v>13</v>
      </c>
      <c r="J324">
        <v>10519</v>
      </c>
      <c r="K324">
        <v>3</v>
      </c>
      <c r="L324" t="s">
        <v>24</v>
      </c>
      <c r="M324" t="s">
        <v>237</v>
      </c>
      <c r="N324" t="s">
        <v>311</v>
      </c>
      <c r="O324" t="s">
        <v>312</v>
      </c>
      <c r="Q324" t="s">
        <v>248</v>
      </c>
      <c r="R324" t="s">
        <v>241</v>
      </c>
      <c r="S324">
        <v>13</v>
      </c>
      <c r="T324" t="str">
        <f>VLOOKUP(S324, Products!$C$1:$D$60,2,FALSE)</f>
        <v>Electronics</v>
      </c>
      <c r="U324">
        <v>278</v>
      </c>
      <c r="V324" t="str">
        <f>VLOOKUP(U324, Products!$A$1:$B$60, 2, FALSE)</f>
        <v>Under Armour Men's Compression EV SL Slide</v>
      </c>
      <c r="W324" s="7">
        <v>44.990001679999999</v>
      </c>
      <c r="X324" s="7">
        <v>31.547668386333335</v>
      </c>
      <c r="Y324">
        <v>1</v>
      </c>
      <c r="Z324" s="7">
        <v>3.1500000950000002</v>
      </c>
      <c r="AA324" s="7">
        <v>44.990001679999999</v>
      </c>
      <c r="AB324" s="7">
        <f t="shared" si="22"/>
        <v>41.840001584999996</v>
      </c>
      <c r="AC324" t="s">
        <v>45</v>
      </c>
      <c r="AD324" t="str">
        <f t="shared" si="23"/>
        <v>Non Cash Payment</v>
      </c>
    </row>
    <row r="325" spans="1:30" x14ac:dyDescent="0.2">
      <c r="A325">
        <v>20234</v>
      </c>
      <c r="B325" s="1">
        <v>42300</v>
      </c>
      <c r="C325" s="4">
        <f>VLOOKUP(B325, Dates!$A$1:$B$1463, 2, FALSE)</f>
        <v>6</v>
      </c>
      <c r="D325">
        <v>2</v>
      </c>
      <c r="E325" s="1">
        <f t="shared" si="20"/>
        <v>42304</v>
      </c>
      <c r="F325">
        <v>1</v>
      </c>
      <c r="G325" t="s">
        <v>23</v>
      </c>
      <c r="H325" t="str">
        <f t="shared" si="21"/>
        <v>Other</v>
      </c>
      <c r="I325">
        <v>9</v>
      </c>
      <c r="J325">
        <v>7132</v>
      </c>
      <c r="K325">
        <v>3</v>
      </c>
      <c r="L325" t="s">
        <v>24</v>
      </c>
      <c r="M325" t="s">
        <v>237</v>
      </c>
      <c r="N325" t="s">
        <v>313</v>
      </c>
      <c r="O325" t="s">
        <v>313</v>
      </c>
      <c r="Q325" t="s">
        <v>314</v>
      </c>
      <c r="R325" t="s">
        <v>241</v>
      </c>
      <c r="S325">
        <v>9</v>
      </c>
      <c r="T325" t="str">
        <f>VLOOKUP(S325, Products!$C$1:$D$60,2,FALSE)</f>
        <v>Cardio Equipment</v>
      </c>
      <c r="U325">
        <v>191</v>
      </c>
      <c r="V325" t="str">
        <f>VLOOKUP(U325, Products!$A$1:$B$60, 2, FALSE)</f>
        <v>Nike Men's Free 5.0+ Running Shoe</v>
      </c>
      <c r="W325" s="7">
        <v>99.989997860000003</v>
      </c>
      <c r="X325" s="7">
        <v>95.114003926871064</v>
      </c>
      <c r="Y325">
        <v>1</v>
      </c>
      <c r="Z325" s="7">
        <v>10</v>
      </c>
      <c r="AA325" s="7">
        <v>99.989997860000003</v>
      </c>
      <c r="AB325" s="7">
        <f t="shared" si="22"/>
        <v>89.989997860000003</v>
      </c>
      <c r="AC325" t="s">
        <v>45</v>
      </c>
      <c r="AD325" t="str">
        <f t="shared" si="23"/>
        <v>Non Cash Payment</v>
      </c>
    </row>
    <row r="326" spans="1:30" x14ac:dyDescent="0.2">
      <c r="A326">
        <v>13139</v>
      </c>
      <c r="B326" s="1">
        <v>42315</v>
      </c>
      <c r="C326" s="4">
        <f>VLOOKUP(B326, Dates!$A$1:$B$1463, 2, FALSE)</f>
        <v>7</v>
      </c>
      <c r="D326">
        <v>2</v>
      </c>
      <c r="E326" s="1">
        <f t="shared" si="20"/>
        <v>42318</v>
      </c>
      <c r="F326">
        <v>1</v>
      </c>
      <c r="G326" t="s">
        <v>23</v>
      </c>
      <c r="H326" t="str">
        <f t="shared" si="21"/>
        <v>Other</v>
      </c>
      <c r="I326">
        <v>9</v>
      </c>
      <c r="J326">
        <v>3709</v>
      </c>
      <c r="K326">
        <v>3</v>
      </c>
      <c r="L326" t="s">
        <v>24</v>
      </c>
      <c r="M326" t="s">
        <v>237</v>
      </c>
      <c r="N326" t="s">
        <v>313</v>
      </c>
      <c r="O326" t="s">
        <v>313</v>
      </c>
      <c r="Q326" t="s">
        <v>314</v>
      </c>
      <c r="R326" t="s">
        <v>241</v>
      </c>
      <c r="S326">
        <v>9</v>
      </c>
      <c r="T326" t="str">
        <f>VLOOKUP(S326, Products!$C$1:$D$60,2,FALSE)</f>
        <v>Cardio Equipment</v>
      </c>
      <c r="U326">
        <v>191</v>
      </c>
      <c r="V326" t="str">
        <f>VLOOKUP(U326, Products!$A$1:$B$60, 2, FALSE)</f>
        <v>Nike Men's Free 5.0+ Running Shoe</v>
      </c>
      <c r="W326" s="7">
        <v>99.989997860000003</v>
      </c>
      <c r="X326" s="7">
        <v>95.114003926871064</v>
      </c>
      <c r="Y326">
        <v>1</v>
      </c>
      <c r="Z326" s="7">
        <v>12</v>
      </c>
      <c r="AA326" s="7">
        <v>99.989997860000003</v>
      </c>
      <c r="AB326" s="7">
        <f t="shared" si="22"/>
        <v>87.989997860000003</v>
      </c>
      <c r="AC326" t="s">
        <v>45</v>
      </c>
      <c r="AD326" t="str">
        <f t="shared" si="23"/>
        <v>Non Cash Payment</v>
      </c>
    </row>
    <row r="327" spans="1:30" x14ac:dyDescent="0.2">
      <c r="A327">
        <v>19590</v>
      </c>
      <c r="B327" s="1">
        <v>42290</v>
      </c>
      <c r="C327" s="4">
        <f>VLOOKUP(B327, Dates!$A$1:$B$1463, 2, FALSE)</f>
        <v>3</v>
      </c>
      <c r="D327">
        <v>4</v>
      </c>
      <c r="E327" s="1">
        <f t="shared" si="20"/>
        <v>42296</v>
      </c>
      <c r="F327">
        <v>1</v>
      </c>
      <c r="G327" t="s">
        <v>62</v>
      </c>
      <c r="H327" t="str">
        <f t="shared" si="21"/>
        <v>Other</v>
      </c>
      <c r="I327">
        <v>3</v>
      </c>
      <c r="J327">
        <v>7518</v>
      </c>
      <c r="K327">
        <v>2</v>
      </c>
      <c r="L327" t="s">
        <v>136</v>
      </c>
      <c r="M327" t="s">
        <v>237</v>
      </c>
      <c r="N327" t="s">
        <v>315</v>
      </c>
      <c r="O327" t="s">
        <v>316</v>
      </c>
      <c r="Q327" t="s">
        <v>244</v>
      </c>
      <c r="R327" t="s">
        <v>241</v>
      </c>
      <c r="S327">
        <v>3</v>
      </c>
      <c r="T327" t="str">
        <f>VLOOKUP(S327, Products!$C$1:$D$60,2,FALSE)</f>
        <v>Baseball &amp; Softball</v>
      </c>
      <c r="U327">
        <v>44</v>
      </c>
      <c r="V327" t="str">
        <f>VLOOKUP(U327, Products!$A$1:$B$60, 2, FALSE)</f>
        <v>adidas Men's F10 Messi TRX FG Soccer Cleat</v>
      </c>
      <c r="W327" s="7">
        <v>59.990001679999999</v>
      </c>
      <c r="X327" s="7">
        <v>57.194418487916671</v>
      </c>
      <c r="Y327">
        <v>5</v>
      </c>
      <c r="Z327" s="7">
        <v>15</v>
      </c>
      <c r="AA327" s="7">
        <v>299.9500084</v>
      </c>
      <c r="AB327" s="7">
        <f t="shared" si="22"/>
        <v>284.9500084</v>
      </c>
      <c r="AC327" t="s">
        <v>45</v>
      </c>
      <c r="AD327" t="str">
        <f t="shared" si="23"/>
        <v>Non Cash Payment</v>
      </c>
    </row>
    <row r="328" spans="1:30" x14ac:dyDescent="0.2">
      <c r="A328">
        <v>43650</v>
      </c>
      <c r="B328" s="1">
        <v>42642</v>
      </c>
      <c r="C328" s="4">
        <f>VLOOKUP(B328, Dates!$A$1:$B$1463, 2, FALSE)</f>
        <v>5</v>
      </c>
      <c r="D328">
        <v>4</v>
      </c>
      <c r="E328" s="1">
        <f t="shared" si="20"/>
        <v>42648</v>
      </c>
      <c r="F328">
        <v>1</v>
      </c>
      <c r="G328" t="s">
        <v>62</v>
      </c>
      <c r="H328" t="str">
        <f t="shared" si="21"/>
        <v>Other</v>
      </c>
      <c r="I328">
        <v>11</v>
      </c>
      <c r="J328">
        <v>1738</v>
      </c>
      <c r="K328">
        <v>3</v>
      </c>
      <c r="L328" t="s">
        <v>24</v>
      </c>
      <c r="M328" t="s">
        <v>237</v>
      </c>
      <c r="N328" t="s">
        <v>317</v>
      </c>
      <c r="O328" t="s">
        <v>318</v>
      </c>
      <c r="Q328" t="s">
        <v>319</v>
      </c>
      <c r="R328" t="s">
        <v>320</v>
      </c>
      <c r="S328">
        <v>11</v>
      </c>
      <c r="T328" t="str">
        <f>VLOOKUP(S328, Products!$C$1:$D$60,2,FALSE)</f>
        <v>Fitness Accessories</v>
      </c>
      <c r="U328">
        <v>235</v>
      </c>
      <c r="V328" t="str">
        <f>VLOOKUP(U328, Products!$A$1:$B$60, 2, FALSE)</f>
        <v>Under Armour Hustle Storm Medium Duffle Bag</v>
      </c>
      <c r="W328" s="7">
        <v>34.990001679999999</v>
      </c>
      <c r="X328" s="7">
        <v>25.521801568600001</v>
      </c>
      <c r="Y328">
        <v>5</v>
      </c>
      <c r="Z328" s="7">
        <v>0</v>
      </c>
      <c r="AA328" s="7">
        <v>174.9500084</v>
      </c>
      <c r="AB328" s="7">
        <f t="shared" si="22"/>
        <v>174.9500084</v>
      </c>
      <c r="AC328" t="s">
        <v>45</v>
      </c>
      <c r="AD328" t="str">
        <f t="shared" si="23"/>
        <v>Non Cash Payment</v>
      </c>
    </row>
    <row r="329" spans="1:30" x14ac:dyDescent="0.2">
      <c r="A329">
        <v>15202</v>
      </c>
      <c r="B329" s="1">
        <v>42285</v>
      </c>
      <c r="C329" s="4">
        <f>VLOOKUP(B329, Dates!$A$1:$B$1463, 2, FALSE)</f>
        <v>5</v>
      </c>
      <c r="D329">
        <v>4</v>
      </c>
      <c r="E329" s="1">
        <f t="shared" si="20"/>
        <v>42291</v>
      </c>
      <c r="F329">
        <v>0</v>
      </c>
      <c r="G329" t="s">
        <v>62</v>
      </c>
      <c r="H329" t="str">
        <f t="shared" si="21"/>
        <v>Other</v>
      </c>
      <c r="I329">
        <v>9</v>
      </c>
      <c r="J329">
        <v>1622</v>
      </c>
      <c r="K329">
        <v>3</v>
      </c>
      <c r="L329" t="s">
        <v>24</v>
      </c>
      <c r="M329" t="s">
        <v>237</v>
      </c>
      <c r="N329" t="s">
        <v>321</v>
      </c>
      <c r="O329" t="s">
        <v>322</v>
      </c>
      <c r="Q329" t="s">
        <v>244</v>
      </c>
      <c r="R329" t="s">
        <v>241</v>
      </c>
      <c r="S329">
        <v>9</v>
      </c>
      <c r="T329" t="str">
        <f>VLOOKUP(S329, Products!$C$1:$D$60,2,FALSE)</f>
        <v>Cardio Equipment</v>
      </c>
      <c r="U329">
        <v>191</v>
      </c>
      <c r="V329" t="str">
        <f>VLOOKUP(U329, Products!$A$1:$B$60, 2, FALSE)</f>
        <v>Nike Men's Free 5.0+ Running Shoe</v>
      </c>
      <c r="W329" s="7">
        <v>99.989997860000003</v>
      </c>
      <c r="X329" s="7">
        <v>95.114003926871064</v>
      </c>
      <c r="Y329">
        <v>5</v>
      </c>
      <c r="Z329" s="7">
        <v>5</v>
      </c>
      <c r="AA329" s="7">
        <v>499.94998930000003</v>
      </c>
      <c r="AB329" s="7">
        <f t="shared" si="22"/>
        <v>494.94998930000003</v>
      </c>
      <c r="AC329" t="s">
        <v>45</v>
      </c>
      <c r="AD329" t="str">
        <f t="shared" si="23"/>
        <v>Non Cash Payment</v>
      </c>
    </row>
    <row r="330" spans="1:30" x14ac:dyDescent="0.2">
      <c r="A330">
        <v>15462</v>
      </c>
      <c r="B330" s="1">
        <v>42230</v>
      </c>
      <c r="C330" s="4">
        <f>VLOOKUP(B330, Dates!$A$1:$B$1463, 2, FALSE)</f>
        <v>6</v>
      </c>
      <c r="D330">
        <v>4</v>
      </c>
      <c r="E330" s="1">
        <f t="shared" si="20"/>
        <v>42236</v>
      </c>
      <c r="F330">
        <v>0</v>
      </c>
      <c r="G330" t="s">
        <v>62</v>
      </c>
      <c r="H330" t="str">
        <f t="shared" si="21"/>
        <v>Other</v>
      </c>
      <c r="I330">
        <v>13</v>
      </c>
      <c r="J330">
        <v>1325</v>
      </c>
      <c r="K330">
        <v>3</v>
      </c>
      <c r="L330" t="s">
        <v>24</v>
      </c>
      <c r="M330" t="s">
        <v>237</v>
      </c>
      <c r="N330" t="s">
        <v>323</v>
      </c>
      <c r="O330" t="s">
        <v>282</v>
      </c>
      <c r="Q330" t="s">
        <v>283</v>
      </c>
      <c r="R330" t="s">
        <v>264</v>
      </c>
      <c r="S330">
        <v>13</v>
      </c>
      <c r="T330" t="str">
        <f>VLOOKUP(S330, Products!$C$1:$D$60,2,FALSE)</f>
        <v>Electronics</v>
      </c>
      <c r="U330">
        <v>273</v>
      </c>
      <c r="V330" t="str">
        <f>VLOOKUP(U330, Products!$A$1:$B$60, 2, FALSE)</f>
        <v>Under Armour Kids' Mercenary Slide</v>
      </c>
      <c r="W330" s="7">
        <v>27.989999770000001</v>
      </c>
      <c r="X330" s="7">
        <v>22.101999580000001</v>
      </c>
      <c r="Y330">
        <v>5</v>
      </c>
      <c r="Z330" s="7">
        <v>2.7999999519999998</v>
      </c>
      <c r="AA330" s="7">
        <v>139.94999885000001</v>
      </c>
      <c r="AB330" s="7">
        <f t="shared" si="22"/>
        <v>137.14999889800001</v>
      </c>
      <c r="AC330" t="s">
        <v>45</v>
      </c>
      <c r="AD330" t="str">
        <f t="shared" si="23"/>
        <v>Non Cash Payment</v>
      </c>
    </row>
    <row r="331" spans="1:30" x14ac:dyDescent="0.2">
      <c r="A331">
        <v>15155</v>
      </c>
      <c r="B331" s="1">
        <v>42285</v>
      </c>
      <c r="C331" s="4">
        <f>VLOOKUP(B331, Dates!$A$1:$B$1463, 2, FALSE)</f>
        <v>5</v>
      </c>
      <c r="D331">
        <v>4</v>
      </c>
      <c r="E331" s="1">
        <f t="shared" si="20"/>
        <v>42291</v>
      </c>
      <c r="F331">
        <v>1</v>
      </c>
      <c r="G331" t="s">
        <v>62</v>
      </c>
      <c r="H331" t="str">
        <f t="shared" si="21"/>
        <v>Other</v>
      </c>
      <c r="I331">
        <v>9</v>
      </c>
      <c r="J331">
        <v>5505</v>
      </c>
      <c r="K331">
        <v>3</v>
      </c>
      <c r="L331" t="s">
        <v>24</v>
      </c>
      <c r="M331" t="s">
        <v>237</v>
      </c>
      <c r="N331" t="s">
        <v>324</v>
      </c>
      <c r="O331" t="s">
        <v>243</v>
      </c>
      <c r="Q331" t="s">
        <v>244</v>
      </c>
      <c r="R331" t="s">
        <v>241</v>
      </c>
      <c r="S331">
        <v>9</v>
      </c>
      <c r="T331" t="str">
        <f>VLOOKUP(S331, Products!$C$1:$D$60,2,FALSE)</f>
        <v>Cardio Equipment</v>
      </c>
      <c r="U331">
        <v>191</v>
      </c>
      <c r="V331" t="str">
        <f>VLOOKUP(U331, Products!$A$1:$B$60, 2, FALSE)</f>
        <v>Nike Men's Free 5.0+ Running Shoe</v>
      </c>
      <c r="W331" s="7">
        <v>99.989997860000003</v>
      </c>
      <c r="X331" s="7">
        <v>95.114003926871064</v>
      </c>
      <c r="Y331">
        <v>5</v>
      </c>
      <c r="Z331" s="7">
        <v>10</v>
      </c>
      <c r="AA331" s="7">
        <v>499.94998930000003</v>
      </c>
      <c r="AB331" s="7">
        <f t="shared" si="22"/>
        <v>489.94998930000003</v>
      </c>
      <c r="AC331" t="s">
        <v>45</v>
      </c>
      <c r="AD331" t="str">
        <f t="shared" si="23"/>
        <v>Non Cash Payment</v>
      </c>
    </row>
    <row r="332" spans="1:30" x14ac:dyDescent="0.2">
      <c r="A332">
        <v>64451</v>
      </c>
      <c r="B332" s="1">
        <v>42945</v>
      </c>
      <c r="C332" s="4">
        <f>VLOOKUP(B332, Dates!$A$1:$B$1463, 2, FALSE)</f>
        <v>7</v>
      </c>
      <c r="D332">
        <v>4</v>
      </c>
      <c r="E332" s="1">
        <f t="shared" si="20"/>
        <v>42950</v>
      </c>
      <c r="F332">
        <v>0</v>
      </c>
      <c r="G332" t="s">
        <v>62</v>
      </c>
      <c r="H332" t="str">
        <f t="shared" si="21"/>
        <v>Other</v>
      </c>
      <c r="I332">
        <v>9</v>
      </c>
      <c r="J332">
        <v>4210</v>
      </c>
      <c r="K332">
        <v>3</v>
      </c>
      <c r="L332" t="s">
        <v>24</v>
      </c>
      <c r="M332" t="s">
        <v>237</v>
      </c>
      <c r="N332" t="s">
        <v>315</v>
      </c>
      <c r="O332" t="s">
        <v>316</v>
      </c>
      <c r="Q332" t="s">
        <v>244</v>
      </c>
      <c r="R332" t="s">
        <v>241</v>
      </c>
      <c r="S332">
        <v>9</v>
      </c>
      <c r="T332" t="str">
        <f>VLOOKUP(S332, Products!$C$1:$D$60,2,FALSE)</f>
        <v>Cardio Equipment</v>
      </c>
      <c r="U332">
        <v>191</v>
      </c>
      <c r="V332" t="str">
        <f>VLOOKUP(U332, Products!$A$1:$B$60, 2, FALSE)</f>
        <v>Nike Men's Free 5.0+ Running Shoe</v>
      </c>
      <c r="W332" s="7">
        <v>99.989997860000003</v>
      </c>
      <c r="X332" s="7">
        <v>95.114003926871064</v>
      </c>
      <c r="Y332">
        <v>5</v>
      </c>
      <c r="Z332" s="7">
        <v>15</v>
      </c>
      <c r="AA332" s="7">
        <v>499.94998930000003</v>
      </c>
      <c r="AB332" s="7">
        <f t="shared" si="22"/>
        <v>484.94998930000003</v>
      </c>
      <c r="AC332" t="s">
        <v>45</v>
      </c>
      <c r="AD332" t="str">
        <f t="shared" si="23"/>
        <v>Non Cash Payment</v>
      </c>
    </row>
    <row r="333" spans="1:30" x14ac:dyDescent="0.2">
      <c r="A333">
        <v>67028</v>
      </c>
      <c r="B333" s="1">
        <v>42864</v>
      </c>
      <c r="C333" s="4">
        <f>VLOOKUP(B333, Dates!$A$1:$B$1463, 2, FALSE)</f>
        <v>3</v>
      </c>
      <c r="D333">
        <v>4</v>
      </c>
      <c r="E333" s="1">
        <f t="shared" si="20"/>
        <v>42870</v>
      </c>
      <c r="F333">
        <v>0</v>
      </c>
      <c r="G333" t="s">
        <v>62</v>
      </c>
      <c r="H333" t="str">
        <f t="shared" si="21"/>
        <v>Other</v>
      </c>
      <c r="I333">
        <v>9</v>
      </c>
      <c r="J333">
        <v>11229</v>
      </c>
      <c r="K333">
        <v>3</v>
      </c>
      <c r="L333" t="s">
        <v>24</v>
      </c>
      <c r="M333" t="s">
        <v>237</v>
      </c>
      <c r="N333" t="s">
        <v>325</v>
      </c>
      <c r="O333" t="s">
        <v>326</v>
      </c>
      <c r="Q333" t="s">
        <v>244</v>
      </c>
      <c r="R333" t="s">
        <v>241</v>
      </c>
      <c r="S333">
        <v>9</v>
      </c>
      <c r="T333" t="str">
        <f>VLOOKUP(S333, Products!$C$1:$D$60,2,FALSE)</f>
        <v>Cardio Equipment</v>
      </c>
      <c r="U333">
        <v>191</v>
      </c>
      <c r="V333" t="str">
        <f>VLOOKUP(U333, Products!$A$1:$B$60, 2, FALSE)</f>
        <v>Nike Men's Free 5.0+ Running Shoe</v>
      </c>
      <c r="W333" s="7">
        <v>99.989997860000003</v>
      </c>
      <c r="X333" s="7">
        <v>95.114003926871064</v>
      </c>
      <c r="Y333">
        <v>5</v>
      </c>
      <c r="Z333" s="7">
        <v>15</v>
      </c>
      <c r="AA333" s="7">
        <v>499.94998930000003</v>
      </c>
      <c r="AB333" s="7">
        <f t="shared" si="22"/>
        <v>484.94998930000003</v>
      </c>
      <c r="AC333" t="s">
        <v>45</v>
      </c>
      <c r="AD333" t="str">
        <f t="shared" si="23"/>
        <v>Non Cash Payment</v>
      </c>
    </row>
    <row r="334" spans="1:30" x14ac:dyDescent="0.2">
      <c r="A334">
        <v>62336</v>
      </c>
      <c r="B334" s="1">
        <v>42914</v>
      </c>
      <c r="C334" s="4">
        <f>VLOOKUP(B334, Dates!$A$1:$B$1463, 2, FALSE)</f>
        <v>4</v>
      </c>
      <c r="D334">
        <v>4</v>
      </c>
      <c r="E334" s="1">
        <f t="shared" si="20"/>
        <v>42920</v>
      </c>
      <c r="F334">
        <v>0</v>
      </c>
      <c r="G334" t="s">
        <v>62</v>
      </c>
      <c r="H334" t="str">
        <f t="shared" si="21"/>
        <v>Other</v>
      </c>
      <c r="I334">
        <v>9</v>
      </c>
      <c r="J334">
        <v>9385</v>
      </c>
      <c r="K334">
        <v>3</v>
      </c>
      <c r="L334" t="s">
        <v>24</v>
      </c>
      <c r="M334" t="s">
        <v>237</v>
      </c>
      <c r="N334" t="s">
        <v>327</v>
      </c>
      <c r="O334" t="s">
        <v>243</v>
      </c>
      <c r="Q334" t="s">
        <v>244</v>
      </c>
      <c r="R334" t="s">
        <v>241</v>
      </c>
      <c r="S334">
        <v>9</v>
      </c>
      <c r="T334" t="str">
        <f>VLOOKUP(S334, Products!$C$1:$D$60,2,FALSE)</f>
        <v>Cardio Equipment</v>
      </c>
      <c r="U334">
        <v>191</v>
      </c>
      <c r="V334" t="str">
        <f>VLOOKUP(U334, Products!$A$1:$B$60, 2, FALSE)</f>
        <v>Nike Men's Free 5.0+ Running Shoe</v>
      </c>
      <c r="W334" s="7">
        <v>99.989997860000003</v>
      </c>
      <c r="X334" s="7">
        <v>95.114003926871064</v>
      </c>
      <c r="Y334">
        <v>5</v>
      </c>
      <c r="Z334" s="7">
        <v>15</v>
      </c>
      <c r="AA334" s="7">
        <v>499.94998930000003</v>
      </c>
      <c r="AB334" s="7">
        <f t="shared" si="22"/>
        <v>484.94998930000003</v>
      </c>
      <c r="AC334" t="s">
        <v>45</v>
      </c>
      <c r="AD334" t="str">
        <f t="shared" si="23"/>
        <v>Non Cash Payment</v>
      </c>
    </row>
    <row r="335" spans="1:30" x14ac:dyDescent="0.2">
      <c r="A335">
        <v>11334</v>
      </c>
      <c r="B335" s="1">
        <v>42170</v>
      </c>
      <c r="C335" s="4">
        <f>VLOOKUP(B335, Dates!$A$1:$B$1463, 2, FALSE)</f>
        <v>2</v>
      </c>
      <c r="D335">
        <v>4</v>
      </c>
      <c r="E335" s="1">
        <f t="shared" si="20"/>
        <v>42174</v>
      </c>
      <c r="F335">
        <v>1</v>
      </c>
      <c r="G335" t="s">
        <v>62</v>
      </c>
      <c r="H335" t="str">
        <f t="shared" si="21"/>
        <v>Other</v>
      </c>
      <c r="I335">
        <v>13</v>
      </c>
      <c r="J335">
        <v>900</v>
      </c>
      <c r="K335">
        <v>3</v>
      </c>
      <c r="L335" t="s">
        <v>24</v>
      </c>
      <c r="M335" t="s">
        <v>237</v>
      </c>
      <c r="N335" t="s">
        <v>328</v>
      </c>
      <c r="O335" t="s">
        <v>239</v>
      </c>
      <c r="Q335" t="s">
        <v>240</v>
      </c>
      <c r="R335" t="s">
        <v>241</v>
      </c>
      <c r="S335">
        <v>13</v>
      </c>
      <c r="T335" t="str">
        <f>VLOOKUP(S335, Products!$C$1:$D$60,2,FALSE)</f>
        <v>Electronics</v>
      </c>
      <c r="U335">
        <v>282</v>
      </c>
      <c r="V335" t="str">
        <f>VLOOKUP(U335, Products!$A$1:$B$60, 2, FALSE)</f>
        <v>Under Armour Women's Ignite PIP VI Slide</v>
      </c>
      <c r="W335" s="7">
        <v>31.989999770000001</v>
      </c>
      <c r="X335" s="7">
        <v>27.763856872771434</v>
      </c>
      <c r="Y335">
        <v>5</v>
      </c>
      <c r="Z335" s="7">
        <v>4.8000001909999996</v>
      </c>
      <c r="AA335" s="7">
        <v>159.94999885000001</v>
      </c>
      <c r="AB335" s="7">
        <f t="shared" si="22"/>
        <v>155.149998659</v>
      </c>
      <c r="AC335" t="s">
        <v>45</v>
      </c>
      <c r="AD335" t="str">
        <f t="shared" si="23"/>
        <v>Non Cash Payment</v>
      </c>
    </row>
    <row r="336" spans="1:30" x14ac:dyDescent="0.2">
      <c r="A336">
        <v>62885</v>
      </c>
      <c r="B336" s="1">
        <v>42893</v>
      </c>
      <c r="C336" s="4">
        <f>VLOOKUP(B336, Dates!$A$1:$B$1463, 2, FALSE)</f>
        <v>4</v>
      </c>
      <c r="D336">
        <v>4</v>
      </c>
      <c r="E336" s="1">
        <f t="shared" si="20"/>
        <v>42899</v>
      </c>
      <c r="F336">
        <v>1</v>
      </c>
      <c r="G336" t="s">
        <v>62</v>
      </c>
      <c r="H336" t="str">
        <f t="shared" si="21"/>
        <v>Other</v>
      </c>
      <c r="I336">
        <v>9</v>
      </c>
      <c r="J336">
        <v>6217</v>
      </c>
      <c r="K336">
        <v>3</v>
      </c>
      <c r="L336" t="s">
        <v>24</v>
      </c>
      <c r="M336" t="s">
        <v>237</v>
      </c>
      <c r="N336" t="s">
        <v>329</v>
      </c>
      <c r="O336" t="s">
        <v>330</v>
      </c>
      <c r="Q336" t="s">
        <v>263</v>
      </c>
      <c r="R336" t="s">
        <v>264</v>
      </c>
      <c r="S336">
        <v>9</v>
      </c>
      <c r="T336" t="str">
        <f>VLOOKUP(S336, Products!$C$1:$D$60,2,FALSE)</f>
        <v>Cardio Equipment</v>
      </c>
      <c r="U336">
        <v>191</v>
      </c>
      <c r="V336" t="str">
        <f>VLOOKUP(U336, Products!$A$1:$B$60, 2, FALSE)</f>
        <v>Nike Men's Free 5.0+ Running Shoe</v>
      </c>
      <c r="W336" s="7">
        <v>99.989997860000003</v>
      </c>
      <c r="X336" s="7">
        <v>95.114003926871064</v>
      </c>
      <c r="Y336">
        <v>5</v>
      </c>
      <c r="Z336" s="7">
        <v>20</v>
      </c>
      <c r="AA336" s="7">
        <v>499.94998930000003</v>
      </c>
      <c r="AB336" s="7">
        <f t="shared" si="22"/>
        <v>479.94998930000003</v>
      </c>
      <c r="AC336" t="s">
        <v>45</v>
      </c>
      <c r="AD336" t="str">
        <f t="shared" si="23"/>
        <v>Non Cash Payment</v>
      </c>
    </row>
    <row r="337" spans="1:30" x14ac:dyDescent="0.2">
      <c r="A337">
        <v>66998</v>
      </c>
      <c r="B337" s="1">
        <v>42864</v>
      </c>
      <c r="C337" s="4">
        <f>VLOOKUP(B337, Dates!$A$1:$B$1463, 2, FALSE)</f>
        <v>3</v>
      </c>
      <c r="D337">
        <v>4</v>
      </c>
      <c r="E337" s="1">
        <f t="shared" si="20"/>
        <v>42870</v>
      </c>
      <c r="F337">
        <v>0</v>
      </c>
      <c r="G337" t="s">
        <v>62</v>
      </c>
      <c r="H337" t="str">
        <f t="shared" si="21"/>
        <v>Other</v>
      </c>
      <c r="I337">
        <v>9</v>
      </c>
      <c r="J337">
        <v>9466</v>
      </c>
      <c r="K337">
        <v>3</v>
      </c>
      <c r="L337" t="s">
        <v>24</v>
      </c>
      <c r="M337" t="s">
        <v>237</v>
      </c>
      <c r="N337" t="s">
        <v>331</v>
      </c>
      <c r="O337" t="s">
        <v>332</v>
      </c>
      <c r="Q337" t="s">
        <v>263</v>
      </c>
      <c r="R337" t="s">
        <v>264</v>
      </c>
      <c r="S337">
        <v>9</v>
      </c>
      <c r="T337" t="str">
        <f>VLOOKUP(S337, Products!$C$1:$D$60,2,FALSE)</f>
        <v>Cardio Equipment</v>
      </c>
      <c r="U337">
        <v>191</v>
      </c>
      <c r="V337" t="str">
        <f>VLOOKUP(U337, Products!$A$1:$B$60, 2, FALSE)</f>
        <v>Nike Men's Free 5.0+ Running Shoe</v>
      </c>
      <c r="W337" s="7">
        <v>99.989997860000003</v>
      </c>
      <c r="X337" s="7">
        <v>95.114003926871064</v>
      </c>
      <c r="Y337">
        <v>5</v>
      </c>
      <c r="Z337" s="7">
        <v>20</v>
      </c>
      <c r="AA337" s="7">
        <v>499.94998930000003</v>
      </c>
      <c r="AB337" s="7">
        <f t="shared" si="22"/>
        <v>479.94998930000003</v>
      </c>
      <c r="AC337" t="s">
        <v>45</v>
      </c>
      <c r="AD337" t="str">
        <f t="shared" si="23"/>
        <v>Non Cash Payment</v>
      </c>
    </row>
    <row r="338" spans="1:30" x14ac:dyDescent="0.2">
      <c r="A338">
        <v>47002</v>
      </c>
      <c r="B338" s="1">
        <v>42691</v>
      </c>
      <c r="C338" s="4">
        <f>VLOOKUP(B338, Dates!$A$1:$B$1463, 2, FALSE)</f>
        <v>5</v>
      </c>
      <c r="D338">
        <v>4</v>
      </c>
      <c r="E338" s="1">
        <f t="shared" si="20"/>
        <v>42697</v>
      </c>
      <c r="F338">
        <v>0</v>
      </c>
      <c r="G338" t="s">
        <v>62</v>
      </c>
      <c r="H338" t="str">
        <f t="shared" si="21"/>
        <v>Other</v>
      </c>
      <c r="I338">
        <v>9</v>
      </c>
      <c r="J338">
        <v>4596</v>
      </c>
      <c r="K338">
        <v>3</v>
      </c>
      <c r="L338" t="s">
        <v>24</v>
      </c>
      <c r="M338" t="s">
        <v>237</v>
      </c>
      <c r="N338" t="s">
        <v>333</v>
      </c>
      <c r="O338" t="s">
        <v>334</v>
      </c>
      <c r="Q338" t="s">
        <v>335</v>
      </c>
      <c r="R338" t="s">
        <v>320</v>
      </c>
      <c r="S338">
        <v>9</v>
      </c>
      <c r="T338" t="str">
        <f>VLOOKUP(S338, Products!$C$1:$D$60,2,FALSE)</f>
        <v>Cardio Equipment</v>
      </c>
      <c r="U338">
        <v>191</v>
      </c>
      <c r="V338" t="str">
        <f>VLOOKUP(U338, Products!$A$1:$B$60, 2, FALSE)</f>
        <v>Nike Men's Free 5.0+ Running Shoe</v>
      </c>
      <c r="W338" s="7">
        <v>99.989997860000003</v>
      </c>
      <c r="X338" s="7">
        <v>95.114003926871064</v>
      </c>
      <c r="Y338">
        <v>5</v>
      </c>
      <c r="Z338" s="7">
        <v>25</v>
      </c>
      <c r="AA338" s="7">
        <v>499.94998930000003</v>
      </c>
      <c r="AB338" s="7">
        <f t="shared" si="22"/>
        <v>474.94998930000003</v>
      </c>
      <c r="AC338" t="s">
        <v>45</v>
      </c>
      <c r="AD338" t="str">
        <f t="shared" si="23"/>
        <v>Non Cash Payment</v>
      </c>
    </row>
    <row r="339" spans="1:30" x14ac:dyDescent="0.2">
      <c r="A339">
        <v>63445</v>
      </c>
      <c r="B339" s="1">
        <v>42931</v>
      </c>
      <c r="C339" s="4">
        <f>VLOOKUP(B339, Dates!$A$1:$B$1463, 2, FALSE)</f>
        <v>7</v>
      </c>
      <c r="D339">
        <v>4</v>
      </c>
      <c r="E339" s="1">
        <f t="shared" si="20"/>
        <v>42936</v>
      </c>
      <c r="F339">
        <v>1</v>
      </c>
      <c r="G339" t="s">
        <v>62</v>
      </c>
      <c r="H339" t="str">
        <f t="shared" si="21"/>
        <v>Other</v>
      </c>
      <c r="I339">
        <v>9</v>
      </c>
      <c r="J339">
        <v>5206</v>
      </c>
      <c r="K339">
        <v>3</v>
      </c>
      <c r="L339" t="s">
        <v>24</v>
      </c>
      <c r="M339" t="s">
        <v>237</v>
      </c>
      <c r="N339" t="s">
        <v>336</v>
      </c>
      <c r="O339" t="s">
        <v>337</v>
      </c>
      <c r="Q339" t="s">
        <v>283</v>
      </c>
      <c r="R339" t="s">
        <v>264</v>
      </c>
      <c r="S339">
        <v>9</v>
      </c>
      <c r="T339" t="str">
        <f>VLOOKUP(S339, Products!$C$1:$D$60,2,FALSE)</f>
        <v>Cardio Equipment</v>
      </c>
      <c r="U339">
        <v>191</v>
      </c>
      <c r="V339" t="str">
        <f>VLOOKUP(U339, Products!$A$1:$B$60, 2, FALSE)</f>
        <v>Nike Men's Free 5.0+ Running Shoe</v>
      </c>
      <c r="W339" s="7">
        <v>99.989997860000003</v>
      </c>
      <c r="X339" s="7">
        <v>95.114003926871064</v>
      </c>
      <c r="Y339">
        <v>5</v>
      </c>
      <c r="Z339" s="7">
        <v>25</v>
      </c>
      <c r="AA339" s="7">
        <v>499.94998930000003</v>
      </c>
      <c r="AB339" s="7">
        <f t="shared" si="22"/>
        <v>474.94998930000003</v>
      </c>
      <c r="AC339" t="s">
        <v>45</v>
      </c>
      <c r="AD339" t="str">
        <f t="shared" si="23"/>
        <v>Non Cash Payment</v>
      </c>
    </row>
    <row r="340" spans="1:30" x14ac:dyDescent="0.2">
      <c r="A340">
        <v>67566</v>
      </c>
      <c r="B340" s="1">
        <v>42991</v>
      </c>
      <c r="C340" s="4">
        <f>VLOOKUP(B340, Dates!$A$1:$B$1463, 2, FALSE)</f>
        <v>4</v>
      </c>
      <c r="D340">
        <v>4</v>
      </c>
      <c r="E340" s="1">
        <f t="shared" si="20"/>
        <v>42997</v>
      </c>
      <c r="F340">
        <v>0</v>
      </c>
      <c r="G340" t="s">
        <v>62</v>
      </c>
      <c r="H340" t="str">
        <f t="shared" si="21"/>
        <v>Other</v>
      </c>
      <c r="I340">
        <v>9</v>
      </c>
      <c r="J340">
        <v>2823</v>
      </c>
      <c r="K340">
        <v>3</v>
      </c>
      <c r="L340" t="s">
        <v>24</v>
      </c>
      <c r="M340" t="s">
        <v>237</v>
      </c>
      <c r="N340" t="s">
        <v>338</v>
      </c>
      <c r="O340" t="s">
        <v>243</v>
      </c>
      <c r="Q340" t="s">
        <v>244</v>
      </c>
      <c r="R340" t="s">
        <v>241</v>
      </c>
      <c r="S340">
        <v>9</v>
      </c>
      <c r="T340" t="str">
        <f>VLOOKUP(S340, Products!$C$1:$D$60,2,FALSE)</f>
        <v>Cardio Equipment</v>
      </c>
      <c r="U340">
        <v>191</v>
      </c>
      <c r="V340" t="str">
        <f>VLOOKUP(U340, Products!$A$1:$B$60, 2, FALSE)</f>
        <v>Nike Men's Free 5.0+ Running Shoe</v>
      </c>
      <c r="W340" s="7">
        <v>99.989997860000003</v>
      </c>
      <c r="X340" s="7">
        <v>95.114003926871064</v>
      </c>
      <c r="Y340">
        <v>5</v>
      </c>
      <c r="Z340" s="7">
        <v>25</v>
      </c>
      <c r="AA340" s="7">
        <v>499.94998930000003</v>
      </c>
      <c r="AB340" s="7">
        <f t="shared" si="22"/>
        <v>474.94998930000003</v>
      </c>
      <c r="AC340" t="s">
        <v>45</v>
      </c>
      <c r="AD340" t="str">
        <f t="shared" si="23"/>
        <v>Non Cash Payment</v>
      </c>
    </row>
    <row r="341" spans="1:30" x14ac:dyDescent="0.2">
      <c r="A341">
        <v>18884</v>
      </c>
      <c r="B341" s="1">
        <v>42073</v>
      </c>
      <c r="C341" s="4">
        <f>VLOOKUP(B341, Dates!$A$1:$B$1463, 2, FALSE)</f>
        <v>3</v>
      </c>
      <c r="D341">
        <v>4</v>
      </c>
      <c r="E341" s="1">
        <f t="shared" si="20"/>
        <v>42079</v>
      </c>
      <c r="F341">
        <v>1</v>
      </c>
      <c r="G341" t="s">
        <v>62</v>
      </c>
      <c r="H341" t="str">
        <f t="shared" si="21"/>
        <v>Other</v>
      </c>
      <c r="I341">
        <v>11</v>
      </c>
      <c r="J341">
        <v>10408</v>
      </c>
      <c r="K341">
        <v>3</v>
      </c>
      <c r="L341" t="s">
        <v>24</v>
      </c>
      <c r="M341" t="s">
        <v>237</v>
      </c>
      <c r="N341" t="s">
        <v>339</v>
      </c>
      <c r="O341" t="s">
        <v>259</v>
      </c>
      <c r="Q341" t="s">
        <v>244</v>
      </c>
      <c r="R341" t="s">
        <v>241</v>
      </c>
      <c r="S341">
        <v>11</v>
      </c>
      <c r="T341" t="str">
        <f>VLOOKUP(S341, Products!$C$1:$D$60,2,FALSE)</f>
        <v>Fitness Accessories</v>
      </c>
      <c r="U341">
        <v>235</v>
      </c>
      <c r="V341" t="str">
        <f>VLOOKUP(U341, Products!$A$1:$B$60, 2, FALSE)</f>
        <v>Under Armour Hustle Storm Medium Duffle Bag</v>
      </c>
      <c r="W341" s="7">
        <v>34.990001679999999</v>
      </c>
      <c r="X341" s="7">
        <v>25.521801568600001</v>
      </c>
      <c r="Y341">
        <v>5</v>
      </c>
      <c r="Z341" s="7">
        <v>8.75</v>
      </c>
      <c r="AA341" s="7">
        <v>174.9500084</v>
      </c>
      <c r="AB341" s="7">
        <f t="shared" si="22"/>
        <v>166.2000084</v>
      </c>
      <c r="AC341" t="s">
        <v>45</v>
      </c>
      <c r="AD341" t="str">
        <f t="shared" si="23"/>
        <v>Non Cash Payment</v>
      </c>
    </row>
    <row r="342" spans="1:30" x14ac:dyDescent="0.2">
      <c r="A342">
        <v>18845</v>
      </c>
      <c r="B342" s="1">
        <v>42073</v>
      </c>
      <c r="C342" s="4">
        <f>VLOOKUP(B342, Dates!$A$1:$B$1463, 2, FALSE)</f>
        <v>3</v>
      </c>
      <c r="D342">
        <v>4</v>
      </c>
      <c r="E342" s="1">
        <f t="shared" si="20"/>
        <v>42079</v>
      </c>
      <c r="F342">
        <v>1</v>
      </c>
      <c r="G342" t="s">
        <v>62</v>
      </c>
      <c r="H342" t="str">
        <f t="shared" si="21"/>
        <v>Other</v>
      </c>
      <c r="I342">
        <v>11</v>
      </c>
      <c r="J342">
        <v>11011</v>
      </c>
      <c r="K342">
        <v>3</v>
      </c>
      <c r="L342" t="s">
        <v>24</v>
      </c>
      <c r="M342" t="s">
        <v>237</v>
      </c>
      <c r="N342" t="s">
        <v>340</v>
      </c>
      <c r="O342" t="s">
        <v>340</v>
      </c>
      <c r="Q342" t="s">
        <v>341</v>
      </c>
      <c r="R342" t="s">
        <v>264</v>
      </c>
      <c r="S342">
        <v>11</v>
      </c>
      <c r="T342" t="str">
        <f>VLOOKUP(S342, Products!$C$1:$D$60,2,FALSE)</f>
        <v>Fitness Accessories</v>
      </c>
      <c r="U342">
        <v>235</v>
      </c>
      <c r="V342" t="str">
        <f>VLOOKUP(U342, Products!$A$1:$B$60, 2, FALSE)</f>
        <v>Under Armour Hustle Storm Medium Duffle Bag</v>
      </c>
      <c r="W342" s="7">
        <v>34.990001679999999</v>
      </c>
      <c r="X342" s="7">
        <v>25.521801568600001</v>
      </c>
      <c r="Y342">
        <v>5</v>
      </c>
      <c r="Z342" s="7">
        <v>9.6199998860000004</v>
      </c>
      <c r="AA342" s="7">
        <v>174.9500084</v>
      </c>
      <c r="AB342" s="7">
        <f t="shared" si="22"/>
        <v>165.33000851400001</v>
      </c>
      <c r="AC342" t="s">
        <v>45</v>
      </c>
      <c r="AD342" t="str">
        <f t="shared" si="23"/>
        <v>Non Cash Payment</v>
      </c>
    </row>
    <row r="343" spans="1:30" x14ac:dyDescent="0.2">
      <c r="A343">
        <v>66854</v>
      </c>
      <c r="B343" s="1">
        <v>42775</v>
      </c>
      <c r="C343" s="4">
        <f>VLOOKUP(B343, Dates!$A$1:$B$1463, 2, FALSE)</f>
        <v>5</v>
      </c>
      <c r="D343">
        <v>4</v>
      </c>
      <c r="E343" s="1">
        <f t="shared" si="20"/>
        <v>42781</v>
      </c>
      <c r="F343">
        <v>1</v>
      </c>
      <c r="G343" t="s">
        <v>62</v>
      </c>
      <c r="H343" t="str">
        <f t="shared" si="21"/>
        <v>Other</v>
      </c>
      <c r="I343">
        <v>16</v>
      </c>
      <c r="J343">
        <v>40</v>
      </c>
      <c r="K343">
        <v>3</v>
      </c>
      <c r="L343" t="s">
        <v>24</v>
      </c>
      <c r="M343" t="s">
        <v>237</v>
      </c>
      <c r="N343" t="s">
        <v>342</v>
      </c>
      <c r="O343" t="s">
        <v>250</v>
      </c>
      <c r="Q343" t="s">
        <v>251</v>
      </c>
      <c r="R343" t="s">
        <v>252</v>
      </c>
      <c r="S343">
        <v>16</v>
      </c>
      <c r="T343" t="str">
        <f>VLOOKUP(S343, Products!$C$1:$D$60,2,FALSE)</f>
        <v>As Seen on  TV!</v>
      </c>
      <c r="U343">
        <v>359</v>
      </c>
      <c r="V343" t="str">
        <f>VLOOKUP(U343, Products!$A$1:$B$60, 2, FALSE)</f>
        <v>Nike Men's Free TR 5.0 TB Training Shoe</v>
      </c>
      <c r="W343" s="7">
        <v>99.989997860000003</v>
      </c>
      <c r="X343" s="7">
        <v>65.117997740000007</v>
      </c>
      <c r="Y343">
        <v>5</v>
      </c>
      <c r="Z343" s="7">
        <v>35</v>
      </c>
      <c r="AA343" s="7">
        <v>499.94998930000003</v>
      </c>
      <c r="AB343" s="7">
        <f t="shared" si="22"/>
        <v>464.94998930000003</v>
      </c>
      <c r="AC343" t="s">
        <v>45</v>
      </c>
      <c r="AD343" t="str">
        <f t="shared" si="23"/>
        <v>Non Cash Payment</v>
      </c>
    </row>
    <row r="344" spans="1:30" x14ac:dyDescent="0.2">
      <c r="A344">
        <v>46955</v>
      </c>
      <c r="B344" s="1">
        <v>42690</v>
      </c>
      <c r="C344" s="4">
        <f>VLOOKUP(B344, Dates!$A$1:$B$1463, 2, FALSE)</f>
        <v>4</v>
      </c>
      <c r="D344">
        <v>4</v>
      </c>
      <c r="E344" s="1">
        <f t="shared" si="20"/>
        <v>42696</v>
      </c>
      <c r="F344">
        <v>1</v>
      </c>
      <c r="G344" t="s">
        <v>62</v>
      </c>
      <c r="H344" t="str">
        <f t="shared" si="21"/>
        <v>Other</v>
      </c>
      <c r="I344">
        <v>9</v>
      </c>
      <c r="J344">
        <v>11636</v>
      </c>
      <c r="K344">
        <v>3</v>
      </c>
      <c r="L344" t="s">
        <v>24</v>
      </c>
      <c r="M344" t="s">
        <v>237</v>
      </c>
      <c r="N344" t="s">
        <v>343</v>
      </c>
      <c r="O344" t="s">
        <v>343</v>
      </c>
      <c r="Q344" t="s">
        <v>344</v>
      </c>
      <c r="R344" t="s">
        <v>320</v>
      </c>
      <c r="S344">
        <v>9</v>
      </c>
      <c r="T344" t="str">
        <f>VLOOKUP(S344, Products!$C$1:$D$60,2,FALSE)</f>
        <v>Cardio Equipment</v>
      </c>
      <c r="U344">
        <v>191</v>
      </c>
      <c r="V344" t="str">
        <f>VLOOKUP(U344, Products!$A$1:$B$60, 2, FALSE)</f>
        <v>Nike Men's Free 5.0+ Running Shoe</v>
      </c>
      <c r="W344" s="7">
        <v>99.989997860000003</v>
      </c>
      <c r="X344" s="7">
        <v>95.114003926871064</v>
      </c>
      <c r="Y344">
        <v>5</v>
      </c>
      <c r="Z344" s="7">
        <v>45</v>
      </c>
      <c r="AA344" s="7">
        <v>499.94998930000003</v>
      </c>
      <c r="AB344" s="7">
        <f t="shared" si="22"/>
        <v>454.94998930000003</v>
      </c>
      <c r="AC344" t="s">
        <v>45</v>
      </c>
      <c r="AD344" t="str">
        <f t="shared" si="23"/>
        <v>Non Cash Payment</v>
      </c>
    </row>
    <row r="345" spans="1:30" x14ac:dyDescent="0.2">
      <c r="A345">
        <v>13890</v>
      </c>
      <c r="B345" s="1">
        <v>42207</v>
      </c>
      <c r="C345" s="4">
        <f>VLOOKUP(B345, Dates!$A$1:$B$1463, 2, FALSE)</f>
        <v>4</v>
      </c>
      <c r="D345">
        <v>2</v>
      </c>
      <c r="E345" s="1">
        <f t="shared" si="20"/>
        <v>42209</v>
      </c>
      <c r="F345">
        <v>1</v>
      </c>
      <c r="G345" t="s">
        <v>23</v>
      </c>
      <c r="H345" t="str">
        <f t="shared" si="21"/>
        <v>Other</v>
      </c>
      <c r="I345">
        <v>9</v>
      </c>
      <c r="J345">
        <v>9120</v>
      </c>
      <c r="K345">
        <v>3</v>
      </c>
      <c r="L345" t="s">
        <v>24</v>
      </c>
      <c r="M345" t="s">
        <v>237</v>
      </c>
      <c r="N345" t="s">
        <v>345</v>
      </c>
      <c r="O345" t="s">
        <v>346</v>
      </c>
      <c r="Q345" t="s">
        <v>240</v>
      </c>
      <c r="R345" t="s">
        <v>241</v>
      </c>
      <c r="S345">
        <v>9</v>
      </c>
      <c r="T345" t="str">
        <f>VLOOKUP(S345, Products!$C$1:$D$60,2,FALSE)</f>
        <v>Cardio Equipment</v>
      </c>
      <c r="U345">
        <v>191</v>
      </c>
      <c r="V345" t="str">
        <f>VLOOKUP(U345, Products!$A$1:$B$60, 2, FALSE)</f>
        <v>Nike Men's Free 5.0+ Running Shoe</v>
      </c>
      <c r="W345" s="7">
        <v>99.989997860000003</v>
      </c>
      <c r="X345" s="7">
        <v>95.114003926871064</v>
      </c>
      <c r="Y345">
        <v>4</v>
      </c>
      <c r="Z345" s="7">
        <v>4</v>
      </c>
      <c r="AA345" s="7">
        <v>399.95999144000001</v>
      </c>
      <c r="AB345" s="7">
        <f t="shared" si="22"/>
        <v>395.95999144000001</v>
      </c>
      <c r="AC345" t="s">
        <v>30</v>
      </c>
      <c r="AD345" t="str">
        <f t="shared" si="23"/>
        <v>Cash Over 200</v>
      </c>
    </row>
    <row r="346" spans="1:30" x14ac:dyDescent="0.2">
      <c r="A346">
        <v>17071</v>
      </c>
      <c r="B346" s="1">
        <v>42194</v>
      </c>
      <c r="C346" s="4">
        <f>VLOOKUP(B346, Dates!$A$1:$B$1463, 2, FALSE)</f>
        <v>5</v>
      </c>
      <c r="D346">
        <v>2</v>
      </c>
      <c r="E346" s="1">
        <f t="shared" si="20"/>
        <v>42198</v>
      </c>
      <c r="F346">
        <v>0</v>
      </c>
      <c r="G346" t="s">
        <v>23</v>
      </c>
      <c r="H346" t="str">
        <f t="shared" si="21"/>
        <v>Other</v>
      </c>
      <c r="I346">
        <v>13</v>
      </c>
      <c r="J346">
        <v>12221</v>
      </c>
      <c r="K346">
        <v>3</v>
      </c>
      <c r="L346" t="s">
        <v>24</v>
      </c>
      <c r="M346" t="s">
        <v>237</v>
      </c>
      <c r="N346" t="s">
        <v>315</v>
      </c>
      <c r="O346" t="s">
        <v>316</v>
      </c>
      <c r="Q346" t="s">
        <v>244</v>
      </c>
      <c r="R346" t="s">
        <v>241</v>
      </c>
      <c r="S346">
        <v>13</v>
      </c>
      <c r="T346" t="str">
        <f>VLOOKUP(S346, Products!$C$1:$D$60,2,FALSE)</f>
        <v>Electronics</v>
      </c>
      <c r="U346">
        <v>276</v>
      </c>
      <c r="V346" t="str">
        <f>VLOOKUP(U346, Products!$A$1:$B$60, 2, FALSE)</f>
        <v>Under Armour Women's Ignite Slide</v>
      </c>
      <c r="W346" s="7">
        <v>31.989999770000001</v>
      </c>
      <c r="X346" s="7">
        <v>27.113333001333334</v>
      </c>
      <c r="Y346">
        <v>4</v>
      </c>
      <c r="Z346" s="7">
        <v>1.2799999710000001</v>
      </c>
      <c r="AA346" s="7">
        <v>127.95999908</v>
      </c>
      <c r="AB346" s="7">
        <f t="shared" si="22"/>
        <v>126.67999910900001</v>
      </c>
      <c r="AC346" t="s">
        <v>30</v>
      </c>
      <c r="AD346" t="str">
        <f t="shared" si="23"/>
        <v>Cash Not Over 200</v>
      </c>
    </row>
    <row r="347" spans="1:30" x14ac:dyDescent="0.2">
      <c r="A347">
        <v>11321</v>
      </c>
      <c r="B347" s="1">
        <v>42170</v>
      </c>
      <c r="C347" s="4">
        <f>VLOOKUP(B347, Dates!$A$1:$B$1463, 2, FALSE)</f>
        <v>2</v>
      </c>
      <c r="D347">
        <v>2</v>
      </c>
      <c r="E347" s="1">
        <f t="shared" si="20"/>
        <v>42172</v>
      </c>
      <c r="F347">
        <v>0</v>
      </c>
      <c r="G347" t="s">
        <v>23</v>
      </c>
      <c r="H347" t="str">
        <f t="shared" si="21"/>
        <v>Other</v>
      </c>
      <c r="I347">
        <v>9</v>
      </c>
      <c r="J347">
        <v>9415</v>
      </c>
      <c r="K347">
        <v>3</v>
      </c>
      <c r="L347" t="s">
        <v>24</v>
      </c>
      <c r="M347" t="s">
        <v>237</v>
      </c>
      <c r="N347" t="s">
        <v>347</v>
      </c>
      <c r="O347" t="s">
        <v>266</v>
      </c>
      <c r="Q347" t="s">
        <v>240</v>
      </c>
      <c r="R347" t="s">
        <v>241</v>
      </c>
      <c r="S347">
        <v>9</v>
      </c>
      <c r="T347" t="str">
        <f>VLOOKUP(S347, Products!$C$1:$D$60,2,FALSE)</f>
        <v>Cardio Equipment</v>
      </c>
      <c r="U347">
        <v>191</v>
      </c>
      <c r="V347" t="str">
        <f>VLOOKUP(U347, Products!$A$1:$B$60, 2, FALSE)</f>
        <v>Nike Men's Free 5.0+ Running Shoe</v>
      </c>
      <c r="W347" s="7">
        <v>99.989997860000003</v>
      </c>
      <c r="X347" s="7">
        <v>95.114003926871064</v>
      </c>
      <c r="Y347">
        <v>4</v>
      </c>
      <c r="Z347" s="7">
        <v>8</v>
      </c>
      <c r="AA347" s="7">
        <v>399.95999144000001</v>
      </c>
      <c r="AB347" s="7">
        <f t="shared" si="22"/>
        <v>391.95999144000001</v>
      </c>
      <c r="AC347" t="s">
        <v>30</v>
      </c>
      <c r="AD347" t="str">
        <f t="shared" si="23"/>
        <v>Cash Over 200</v>
      </c>
    </row>
    <row r="348" spans="1:30" x14ac:dyDescent="0.2">
      <c r="A348">
        <v>64813</v>
      </c>
      <c r="B348" s="1">
        <v>42833</v>
      </c>
      <c r="C348" s="4">
        <f>VLOOKUP(B348, Dates!$A$1:$B$1463, 2, FALSE)</f>
        <v>7</v>
      </c>
      <c r="D348">
        <v>2</v>
      </c>
      <c r="E348" s="1">
        <f t="shared" si="20"/>
        <v>42836</v>
      </c>
      <c r="F348">
        <v>1</v>
      </c>
      <c r="G348" t="s">
        <v>23</v>
      </c>
      <c r="H348" t="str">
        <f t="shared" si="21"/>
        <v>Other</v>
      </c>
      <c r="I348">
        <v>17</v>
      </c>
      <c r="J348">
        <v>10018</v>
      </c>
      <c r="K348">
        <v>4</v>
      </c>
      <c r="L348" t="s">
        <v>46</v>
      </c>
      <c r="M348" t="s">
        <v>237</v>
      </c>
      <c r="N348" t="s">
        <v>256</v>
      </c>
      <c r="O348" t="s">
        <v>250</v>
      </c>
      <c r="Q348" t="s">
        <v>251</v>
      </c>
      <c r="R348" t="s">
        <v>252</v>
      </c>
      <c r="S348">
        <v>17</v>
      </c>
      <c r="T348" t="str">
        <f>VLOOKUP(S348, Products!$C$1:$D$60,2,FALSE)</f>
        <v>Cleats</v>
      </c>
      <c r="U348">
        <v>365</v>
      </c>
      <c r="V348" t="str">
        <f>VLOOKUP(U348, Products!$A$1:$B$60, 2, FALSE)</f>
        <v>Perfect Fitness Perfect Rip Deck</v>
      </c>
      <c r="W348" s="7">
        <v>59.990001679999999</v>
      </c>
      <c r="X348" s="7">
        <v>54.488929209402009</v>
      </c>
      <c r="Y348">
        <v>4</v>
      </c>
      <c r="Z348" s="7">
        <v>12</v>
      </c>
      <c r="AA348" s="7">
        <v>239.96000672</v>
      </c>
      <c r="AB348" s="7">
        <f t="shared" si="22"/>
        <v>227.96000672</v>
      </c>
      <c r="AC348" t="s">
        <v>30</v>
      </c>
      <c r="AD348" t="str">
        <f t="shared" si="23"/>
        <v>Cash Over 200</v>
      </c>
    </row>
    <row r="349" spans="1:30" x14ac:dyDescent="0.2">
      <c r="A349">
        <v>17162</v>
      </c>
      <c r="B349" s="1">
        <v>42225</v>
      </c>
      <c r="C349" s="4">
        <f>VLOOKUP(B349, Dates!$A$1:$B$1463, 2, FALSE)</f>
        <v>1</v>
      </c>
      <c r="D349">
        <v>2</v>
      </c>
      <c r="E349" s="1">
        <f t="shared" si="20"/>
        <v>42227</v>
      </c>
      <c r="F349">
        <v>1</v>
      </c>
      <c r="G349" t="s">
        <v>23</v>
      </c>
      <c r="H349" t="str">
        <f t="shared" si="21"/>
        <v>Other</v>
      </c>
      <c r="I349">
        <v>17</v>
      </c>
      <c r="J349">
        <v>54</v>
      </c>
      <c r="K349">
        <v>4</v>
      </c>
      <c r="L349" t="s">
        <v>46</v>
      </c>
      <c r="M349" t="s">
        <v>237</v>
      </c>
      <c r="N349" t="s">
        <v>253</v>
      </c>
      <c r="O349" t="s">
        <v>250</v>
      </c>
      <c r="Q349" t="s">
        <v>251</v>
      </c>
      <c r="R349" t="s">
        <v>252</v>
      </c>
      <c r="S349">
        <v>17</v>
      </c>
      <c r="T349" t="str">
        <f>VLOOKUP(S349, Products!$C$1:$D$60,2,FALSE)</f>
        <v>Cleats</v>
      </c>
      <c r="U349">
        <v>365</v>
      </c>
      <c r="V349" t="str">
        <f>VLOOKUP(U349, Products!$A$1:$B$60, 2, FALSE)</f>
        <v>Perfect Fitness Perfect Rip Deck</v>
      </c>
      <c r="W349" s="7">
        <v>59.990001679999999</v>
      </c>
      <c r="X349" s="7">
        <v>54.488929209402009</v>
      </c>
      <c r="Y349">
        <v>4</v>
      </c>
      <c r="Z349" s="7">
        <v>38.38999939</v>
      </c>
      <c r="AA349" s="7">
        <v>239.96000672</v>
      </c>
      <c r="AB349" s="7">
        <f t="shared" si="22"/>
        <v>201.57000733000001</v>
      </c>
      <c r="AC349" t="s">
        <v>30</v>
      </c>
      <c r="AD349" t="str">
        <f t="shared" si="23"/>
        <v>Cash Over 200</v>
      </c>
    </row>
    <row r="350" spans="1:30" x14ac:dyDescent="0.2">
      <c r="A350">
        <v>12827</v>
      </c>
      <c r="B350" s="1">
        <v>42192</v>
      </c>
      <c r="C350" s="4">
        <f>VLOOKUP(B350, Dates!$A$1:$B$1463, 2, FALSE)</f>
        <v>3</v>
      </c>
      <c r="D350">
        <v>2</v>
      </c>
      <c r="E350" s="1">
        <f t="shared" si="20"/>
        <v>42194</v>
      </c>
      <c r="F350">
        <v>1</v>
      </c>
      <c r="G350" t="s">
        <v>23</v>
      </c>
      <c r="H350" t="str">
        <f t="shared" si="21"/>
        <v>Other</v>
      </c>
      <c r="I350">
        <v>17</v>
      </c>
      <c r="J350">
        <v>542</v>
      </c>
      <c r="K350">
        <v>4</v>
      </c>
      <c r="L350" t="s">
        <v>46</v>
      </c>
      <c r="M350" t="s">
        <v>237</v>
      </c>
      <c r="N350" t="s">
        <v>238</v>
      </c>
      <c r="O350" t="s">
        <v>239</v>
      </c>
      <c r="Q350" t="s">
        <v>240</v>
      </c>
      <c r="R350" t="s">
        <v>241</v>
      </c>
      <c r="S350">
        <v>17</v>
      </c>
      <c r="T350" t="str">
        <f>VLOOKUP(S350, Products!$C$1:$D$60,2,FALSE)</f>
        <v>Cleats</v>
      </c>
      <c r="U350">
        <v>365</v>
      </c>
      <c r="V350" t="str">
        <f>VLOOKUP(U350, Products!$A$1:$B$60, 2, FALSE)</f>
        <v>Perfect Fitness Perfect Rip Deck</v>
      </c>
      <c r="W350" s="7">
        <v>59.990001679999999</v>
      </c>
      <c r="X350" s="7">
        <v>54.488929209402009</v>
      </c>
      <c r="Y350">
        <v>4</v>
      </c>
      <c r="Z350" s="7">
        <v>38.38999939</v>
      </c>
      <c r="AA350" s="7">
        <v>239.96000672</v>
      </c>
      <c r="AB350" s="7">
        <f t="shared" si="22"/>
        <v>201.57000733000001</v>
      </c>
      <c r="AC350" t="s">
        <v>30</v>
      </c>
      <c r="AD350" t="str">
        <f t="shared" si="23"/>
        <v>Cash Over 200</v>
      </c>
    </row>
    <row r="351" spans="1:30" x14ac:dyDescent="0.2">
      <c r="A351">
        <v>11936</v>
      </c>
      <c r="B351" s="1">
        <v>42179</v>
      </c>
      <c r="C351" s="4">
        <f>VLOOKUP(B351, Dates!$A$1:$B$1463, 2, FALSE)</f>
        <v>4</v>
      </c>
      <c r="D351">
        <v>2</v>
      </c>
      <c r="E351" s="1">
        <f t="shared" si="20"/>
        <v>42181</v>
      </c>
      <c r="F351">
        <v>0</v>
      </c>
      <c r="G351" t="s">
        <v>23</v>
      </c>
      <c r="H351" t="str">
        <f t="shared" si="21"/>
        <v>Other</v>
      </c>
      <c r="I351">
        <v>24</v>
      </c>
      <c r="J351">
        <v>724</v>
      </c>
      <c r="K351">
        <v>5</v>
      </c>
      <c r="L351" t="s">
        <v>31</v>
      </c>
      <c r="M351" t="s">
        <v>237</v>
      </c>
      <c r="N351" t="s">
        <v>348</v>
      </c>
      <c r="O351" t="s">
        <v>243</v>
      </c>
      <c r="Q351" t="s">
        <v>244</v>
      </c>
      <c r="R351" t="s">
        <v>241</v>
      </c>
      <c r="S351">
        <v>24</v>
      </c>
      <c r="T351" t="str">
        <f>VLOOKUP(S351, Products!$C$1:$D$60,2,FALSE)</f>
        <v>Women's Apparel</v>
      </c>
      <c r="U351">
        <v>502</v>
      </c>
      <c r="V351" t="str">
        <f>VLOOKUP(U351, Products!$A$1:$B$60, 2, FALSE)</f>
        <v>Nike Men's Dri-FIT Victory Golf Polo</v>
      </c>
      <c r="W351" s="7">
        <v>50</v>
      </c>
      <c r="X351" s="7">
        <v>43.678035218757444</v>
      </c>
      <c r="Y351">
        <v>4</v>
      </c>
      <c r="Z351" s="7">
        <v>0</v>
      </c>
      <c r="AA351" s="7">
        <v>200</v>
      </c>
      <c r="AB351" s="7">
        <f t="shared" si="22"/>
        <v>200</v>
      </c>
      <c r="AC351" t="s">
        <v>30</v>
      </c>
      <c r="AD351" t="str">
        <f t="shared" si="23"/>
        <v>Cash Not Over 200</v>
      </c>
    </row>
    <row r="352" spans="1:30" x14ac:dyDescent="0.2">
      <c r="A352">
        <v>68337</v>
      </c>
      <c r="B352" s="1">
        <v>43002</v>
      </c>
      <c r="C352" s="4">
        <f>VLOOKUP(B352, Dates!$A$1:$B$1463, 2, FALSE)</f>
        <v>1</v>
      </c>
      <c r="D352">
        <v>2</v>
      </c>
      <c r="E352" s="1">
        <f t="shared" si="20"/>
        <v>43004</v>
      </c>
      <c r="F352">
        <v>1</v>
      </c>
      <c r="G352" t="s">
        <v>23</v>
      </c>
      <c r="H352" t="str">
        <f t="shared" si="21"/>
        <v>Other</v>
      </c>
      <c r="I352">
        <v>29</v>
      </c>
      <c r="J352">
        <v>8897</v>
      </c>
      <c r="K352">
        <v>5</v>
      </c>
      <c r="L352" t="s">
        <v>31</v>
      </c>
      <c r="M352" t="s">
        <v>237</v>
      </c>
      <c r="N352" t="s">
        <v>349</v>
      </c>
      <c r="O352" t="s">
        <v>288</v>
      </c>
      <c r="Q352" t="s">
        <v>244</v>
      </c>
      <c r="R352" t="s">
        <v>241</v>
      </c>
      <c r="S352">
        <v>29</v>
      </c>
      <c r="T352" t="str">
        <f>VLOOKUP(S352, Products!$C$1:$D$60,2,FALSE)</f>
        <v>Shop By Sport</v>
      </c>
      <c r="U352">
        <v>627</v>
      </c>
      <c r="V352" t="str">
        <f>VLOOKUP(U352, Products!$A$1:$B$60, 2, FALSE)</f>
        <v>Under Armour Girls' Toddler Spine Surge Runni</v>
      </c>
      <c r="W352" s="7">
        <v>39.990001679999999</v>
      </c>
      <c r="X352" s="7">
        <v>34.198098313835338</v>
      </c>
      <c r="Y352">
        <v>4</v>
      </c>
      <c r="Z352" s="7">
        <v>3.2000000480000002</v>
      </c>
      <c r="AA352" s="7">
        <v>159.96000672</v>
      </c>
      <c r="AB352" s="7">
        <f t="shared" si="22"/>
        <v>156.760006672</v>
      </c>
      <c r="AC352" t="s">
        <v>30</v>
      </c>
      <c r="AD352" t="str">
        <f t="shared" si="23"/>
        <v>Cash Not Over 200</v>
      </c>
    </row>
    <row r="353" spans="1:30" x14ac:dyDescent="0.2">
      <c r="A353">
        <v>45746</v>
      </c>
      <c r="B353" s="1">
        <v>42672</v>
      </c>
      <c r="C353" s="4">
        <f>VLOOKUP(B353, Dates!$A$1:$B$1463, 2, FALSE)</f>
        <v>7</v>
      </c>
      <c r="D353">
        <v>2</v>
      </c>
      <c r="E353" s="1">
        <f t="shared" si="20"/>
        <v>42675</v>
      </c>
      <c r="F353">
        <v>0</v>
      </c>
      <c r="G353" t="s">
        <v>23</v>
      </c>
      <c r="H353" t="str">
        <f t="shared" si="21"/>
        <v>Other</v>
      </c>
      <c r="I353">
        <v>24</v>
      </c>
      <c r="J353">
        <v>7112</v>
      </c>
      <c r="K353">
        <v>5</v>
      </c>
      <c r="L353" t="s">
        <v>31</v>
      </c>
      <c r="M353" t="s">
        <v>237</v>
      </c>
      <c r="N353" t="s">
        <v>350</v>
      </c>
      <c r="O353" t="s">
        <v>350</v>
      </c>
      <c r="Q353" t="s">
        <v>344</v>
      </c>
      <c r="R353" t="s">
        <v>320</v>
      </c>
      <c r="S353">
        <v>24</v>
      </c>
      <c r="T353" t="str">
        <f>VLOOKUP(S353, Products!$C$1:$D$60,2,FALSE)</f>
        <v>Women's Apparel</v>
      </c>
      <c r="U353">
        <v>502</v>
      </c>
      <c r="V353" t="str">
        <f>VLOOKUP(U353, Products!$A$1:$B$60, 2, FALSE)</f>
        <v>Nike Men's Dri-FIT Victory Golf Polo</v>
      </c>
      <c r="W353" s="7">
        <v>50</v>
      </c>
      <c r="X353" s="7">
        <v>43.678035218757444</v>
      </c>
      <c r="Y353">
        <v>4</v>
      </c>
      <c r="Z353" s="7">
        <v>10</v>
      </c>
      <c r="AA353" s="7">
        <v>200</v>
      </c>
      <c r="AB353" s="7">
        <f t="shared" si="22"/>
        <v>190</v>
      </c>
      <c r="AC353" t="s">
        <v>30</v>
      </c>
      <c r="AD353" t="str">
        <f t="shared" si="23"/>
        <v>Cash Not Over 200</v>
      </c>
    </row>
    <row r="354" spans="1:30" x14ac:dyDescent="0.2">
      <c r="A354">
        <v>64813</v>
      </c>
      <c r="B354" s="1">
        <v>42833</v>
      </c>
      <c r="C354" s="4">
        <f>VLOOKUP(B354, Dates!$A$1:$B$1463, 2, FALSE)</f>
        <v>7</v>
      </c>
      <c r="D354">
        <v>2</v>
      </c>
      <c r="E354" s="1">
        <f t="shared" si="20"/>
        <v>42836</v>
      </c>
      <c r="F354">
        <v>1</v>
      </c>
      <c r="G354" t="s">
        <v>23</v>
      </c>
      <c r="H354" t="str">
        <f t="shared" si="21"/>
        <v>Other</v>
      </c>
      <c r="I354">
        <v>24</v>
      </c>
      <c r="J354">
        <v>10018</v>
      </c>
      <c r="K354">
        <v>5</v>
      </c>
      <c r="L354" t="s">
        <v>31</v>
      </c>
      <c r="M354" t="s">
        <v>237</v>
      </c>
      <c r="N354" t="s">
        <v>256</v>
      </c>
      <c r="O354" t="s">
        <v>250</v>
      </c>
      <c r="Q354" t="s">
        <v>251</v>
      </c>
      <c r="R354" t="s">
        <v>252</v>
      </c>
      <c r="S354">
        <v>24</v>
      </c>
      <c r="T354" t="str">
        <f>VLOOKUP(S354, Products!$C$1:$D$60,2,FALSE)</f>
        <v>Women's Apparel</v>
      </c>
      <c r="U354">
        <v>502</v>
      </c>
      <c r="V354" t="str">
        <f>VLOOKUP(U354, Products!$A$1:$B$60, 2, FALSE)</f>
        <v>Nike Men's Dri-FIT Victory Golf Polo</v>
      </c>
      <c r="W354" s="7">
        <v>50</v>
      </c>
      <c r="X354" s="7">
        <v>43.678035218757444</v>
      </c>
      <c r="Y354">
        <v>4</v>
      </c>
      <c r="Z354" s="7">
        <v>11</v>
      </c>
      <c r="AA354" s="7">
        <v>200</v>
      </c>
      <c r="AB354" s="7">
        <f t="shared" si="22"/>
        <v>189</v>
      </c>
      <c r="AC354" t="s">
        <v>30</v>
      </c>
      <c r="AD354" t="str">
        <f t="shared" si="23"/>
        <v>Cash Not Over 200</v>
      </c>
    </row>
    <row r="355" spans="1:30" x14ac:dyDescent="0.2">
      <c r="A355">
        <v>13736</v>
      </c>
      <c r="B355" s="1">
        <v>42205</v>
      </c>
      <c r="C355" s="4">
        <f>VLOOKUP(B355, Dates!$A$1:$B$1463, 2, FALSE)</f>
        <v>2</v>
      </c>
      <c r="D355">
        <v>2</v>
      </c>
      <c r="E355" s="1">
        <f t="shared" si="20"/>
        <v>42207</v>
      </c>
      <c r="F355">
        <v>0</v>
      </c>
      <c r="G355" t="s">
        <v>23</v>
      </c>
      <c r="H355" t="str">
        <f t="shared" si="21"/>
        <v>Other</v>
      </c>
      <c r="I355">
        <v>24</v>
      </c>
      <c r="J355">
        <v>1086</v>
      </c>
      <c r="K355">
        <v>5</v>
      </c>
      <c r="L355" t="s">
        <v>31</v>
      </c>
      <c r="M355" t="s">
        <v>237</v>
      </c>
      <c r="N355" t="s">
        <v>351</v>
      </c>
      <c r="O355" t="s">
        <v>250</v>
      </c>
      <c r="Q355" t="s">
        <v>251</v>
      </c>
      <c r="R355" t="s">
        <v>252</v>
      </c>
      <c r="S355">
        <v>24</v>
      </c>
      <c r="T355" t="str">
        <f>VLOOKUP(S355, Products!$C$1:$D$60,2,FALSE)</f>
        <v>Women's Apparel</v>
      </c>
      <c r="U355">
        <v>502</v>
      </c>
      <c r="V355" t="str">
        <f>VLOOKUP(U355, Products!$A$1:$B$60, 2, FALSE)</f>
        <v>Nike Men's Dri-FIT Victory Golf Polo</v>
      </c>
      <c r="W355" s="7">
        <v>50</v>
      </c>
      <c r="X355" s="7">
        <v>43.678035218757444</v>
      </c>
      <c r="Y355">
        <v>4</v>
      </c>
      <c r="Z355" s="7">
        <v>14</v>
      </c>
      <c r="AA355" s="7">
        <v>200</v>
      </c>
      <c r="AB355" s="7">
        <f t="shared" si="22"/>
        <v>186</v>
      </c>
      <c r="AC355" t="s">
        <v>30</v>
      </c>
      <c r="AD355" t="str">
        <f t="shared" si="23"/>
        <v>Cash Not Over 200</v>
      </c>
    </row>
    <row r="356" spans="1:30" x14ac:dyDescent="0.2">
      <c r="A356">
        <v>49622</v>
      </c>
      <c r="B356" s="1">
        <v>42729</v>
      </c>
      <c r="C356" s="4">
        <f>VLOOKUP(B356, Dates!$A$1:$B$1463, 2, FALSE)</f>
        <v>1</v>
      </c>
      <c r="D356">
        <v>2</v>
      </c>
      <c r="E356" s="1">
        <f t="shared" si="20"/>
        <v>42731</v>
      </c>
      <c r="F356">
        <v>1</v>
      </c>
      <c r="G356" t="s">
        <v>23</v>
      </c>
      <c r="H356" t="str">
        <f t="shared" si="21"/>
        <v>Other</v>
      </c>
      <c r="I356">
        <v>29</v>
      </c>
      <c r="J356">
        <v>7112</v>
      </c>
      <c r="K356">
        <v>5</v>
      </c>
      <c r="L356" t="s">
        <v>31</v>
      </c>
      <c r="M356" t="s">
        <v>237</v>
      </c>
      <c r="N356" t="s">
        <v>352</v>
      </c>
      <c r="O356" t="s">
        <v>352</v>
      </c>
      <c r="Q356" t="s">
        <v>319</v>
      </c>
      <c r="R356" t="s">
        <v>320</v>
      </c>
      <c r="S356">
        <v>29</v>
      </c>
      <c r="T356" t="str">
        <f>VLOOKUP(S356, Products!$C$1:$D$60,2,FALSE)</f>
        <v>Shop By Sport</v>
      </c>
      <c r="U356">
        <v>627</v>
      </c>
      <c r="V356" t="str">
        <f>VLOOKUP(U356, Products!$A$1:$B$60, 2, FALSE)</f>
        <v>Under Armour Girls' Toddler Spine Surge Runni</v>
      </c>
      <c r="W356" s="7">
        <v>39.990001679999999</v>
      </c>
      <c r="X356" s="7">
        <v>34.198098313835338</v>
      </c>
      <c r="Y356">
        <v>4</v>
      </c>
      <c r="Z356" s="7">
        <v>14.399999619999999</v>
      </c>
      <c r="AA356" s="7">
        <v>159.96000672</v>
      </c>
      <c r="AB356" s="7">
        <f t="shared" si="22"/>
        <v>145.56000710000001</v>
      </c>
      <c r="AC356" t="s">
        <v>30</v>
      </c>
      <c r="AD356" t="str">
        <f t="shared" si="23"/>
        <v>Cash Not Over 200</v>
      </c>
    </row>
    <row r="357" spans="1:30" x14ac:dyDescent="0.2">
      <c r="A357">
        <v>19444</v>
      </c>
      <c r="B357" s="1">
        <v>42318</v>
      </c>
      <c r="C357" s="4">
        <f>VLOOKUP(B357, Dates!$A$1:$B$1463, 2, FALSE)</f>
        <v>3</v>
      </c>
      <c r="D357">
        <v>2</v>
      </c>
      <c r="E357" s="1">
        <f t="shared" si="20"/>
        <v>42320</v>
      </c>
      <c r="F357">
        <v>1</v>
      </c>
      <c r="G357" t="s">
        <v>23</v>
      </c>
      <c r="H357" t="str">
        <f t="shared" si="21"/>
        <v>Other</v>
      </c>
      <c r="I357">
        <v>24</v>
      </c>
      <c r="J357">
        <v>2916</v>
      </c>
      <c r="K357">
        <v>5</v>
      </c>
      <c r="L357" t="s">
        <v>31</v>
      </c>
      <c r="M357" t="s">
        <v>237</v>
      </c>
      <c r="N357" t="s">
        <v>275</v>
      </c>
      <c r="O357" t="s">
        <v>250</v>
      </c>
      <c r="Q357" t="s">
        <v>251</v>
      </c>
      <c r="R357" t="s">
        <v>252</v>
      </c>
      <c r="S357">
        <v>24</v>
      </c>
      <c r="T357" t="str">
        <f>VLOOKUP(S357, Products!$C$1:$D$60,2,FALSE)</f>
        <v>Women's Apparel</v>
      </c>
      <c r="U357">
        <v>502</v>
      </c>
      <c r="V357" t="str">
        <f>VLOOKUP(U357, Products!$A$1:$B$60, 2, FALSE)</f>
        <v>Nike Men's Dri-FIT Victory Golf Polo</v>
      </c>
      <c r="W357" s="7">
        <v>50</v>
      </c>
      <c r="X357" s="7">
        <v>43.678035218757444</v>
      </c>
      <c r="Y357">
        <v>4</v>
      </c>
      <c r="Z357" s="7">
        <v>20</v>
      </c>
      <c r="AA357" s="7">
        <v>200</v>
      </c>
      <c r="AB357" s="7">
        <f t="shared" si="22"/>
        <v>180</v>
      </c>
      <c r="AC357" t="s">
        <v>30</v>
      </c>
      <c r="AD357" t="str">
        <f t="shared" si="23"/>
        <v>Cash Not Over 200</v>
      </c>
    </row>
    <row r="358" spans="1:30" x14ac:dyDescent="0.2">
      <c r="A358">
        <v>63936</v>
      </c>
      <c r="B358" s="1">
        <v>42938</v>
      </c>
      <c r="C358" s="4">
        <f>VLOOKUP(B358, Dates!$A$1:$B$1463, 2, FALSE)</f>
        <v>7</v>
      </c>
      <c r="D358">
        <v>2</v>
      </c>
      <c r="E358" s="1">
        <f t="shared" si="20"/>
        <v>42941</v>
      </c>
      <c r="F358">
        <v>0</v>
      </c>
      <c r="G358" t="s">
        <v>23</v>
      </c>
      <c r="H358" t="str">
        <f t="shared" si="21"/>
        <v>Other</v>
      </c>
      <c r="I358">
        <v>29</v>
      </c>
      <c r="J358">
        <v>11329</v>
      </c>
      <c r="K358">
        <v>5</v>
      </c>
      <c r="L358" t="s">
        <v>31</v>
      </c>
      <c r="M358" t="s">
        <v>237</v>
      </c>
      <c r="N358" t="s">
        <v>242</v>
      </c>
      <c r="O358" t="s">
        <v>243</v>
      </c>
      <c r="Q358" t="s">
        <v>244</v>
      </c>
      <c r="R358" t="s">
        <v>241</v>
      </c>
      <c r="S358">
        <v>29</v>
      </c>
      <c r="T358" t="str">
        <f>VLOOKUP(S358, Products!$C$1:$D$60,2,FALSE)</f>
        <v>Shop By Sport</v>
      </c>
      <c r="U358">
        <v>627</v>
      </c>
      <c r="V358" t="str">
        <f>VLOOKUP(U358, Products!$A$1:$B$60, 2, FALSE)</f>
        <v>Under Armour Girls' Toddler Spine Surge Runni</v>
      </c>
      <c r="W358" s="7">
        <v>39.990001679999999</v>
      </c>
      <c r="X358" s="7">
        <v>34.198098313835338</v>
      </c>
      <c r="Y358">
        <v>4</v>
      </c>
      <c r="Z358" s="7">
        <v>31.989999770000001</v>
      </c>
      <c r="AA358" s="7">
        <v>159.96000672</v>
      </c>
      <c r="AB358" s="7">
        <f t="shared" si="22"/>
        <v>127.97000695</v>
      </c>
      <c r="AC358" t="s">
        <v>30</v>
      </c>
      <c r="AD358" t="str">
        <f t="shared" si="23"/>
        <v>Cash Not Over 200</v>
      </c>
    </row>
    <row r="359" spans="1:30" x14ac:dyDescent="0.2">
      <c r="A359">
        <v>49622</v>
      </c>
      <c r="B359" s="1">
        <v>42729</v>
      </c>
      <c r="C359" s="4">
        <f>VLOOKUP(B359, Dates!$A$1:$B$1463, 2, FALSE)</f>
        <v>1</v>
      </c>
      <c r="D359">
        <v>2</v>
      </c>
      <c r="E359" s="1">
        <f t="shared" si="20"/>
        <v>42731</v>
      </c>
      <c r="F359">
        <v>1</v>
      </c>
      <c r="G359" t="s">
        <v>23</v>
      </c>
      <c r="H359" t="str">
        <f t="shared" si="21"/>
        <v>Other</v>
      </c>
      <c r="I359">
        <v>40</v>
      </c>
      <c r="J359">
        <v>7112</v>
      </c>
      <c r="K359">
        <v>6</v>
      </c>
      <c r="L359" t="s">
        <v>35</v>
      </c>
      <c r="M359" t="s">
        <v>237</v>
      </c>
      <c r="N359" t="s">
        <v>352</v>
      </c>
      <c r="O359" t="s">
        <v>352</v>
      </c>
      <c r="Q359" t="s">
        <v>319</v>
      </c>
      <c r="R359" t="s">
        <v>320</v>
      </c>
      <c r="S359">
        <v>40</v>
      </c>
      <c r="T359" t="str">
        <f>VLOOKUP(S359, Products!$C$1:$D$60,2,FALSE)</f>
        <v>Accessories</v>
      </c>
      <c r="U359">
        <v>893</v>
      </c>
      <c r="V359" t="str">
        <f>VLOOKUP(U359, Products!$A$1:$B$60, 2, FALSE)</f>
        <v>Team Golf Pittsburgh Steelers Putter Grip</v>
      </c>
      <c r="W359" s="7">
        <v>24.989999770000001</v>
      </c>
      <c r="X359" s="7">
        <v>19.858499913833334</v>
      </c>
      <c r="Y359">
        <v>4</v>
      </c>
      <c r="Z359" s="7">
        <v>14.989999770000001</v>
      </c>
      <c r="AA359" s="7">
        <v>99.959999080000003</v>
      </c>
      <c r="AB359" s="7">
        <f t="shared" si="22"/>
        <v>84.969999310000006</v>
      </c>
      <c r="AC359" t="s">
        <v>30</v>
      </c>
      <c r="AD359" t="str">
        <f t="shared" si="23"/>
        <v>Cash Not Over 200</v>
      </c>
    </row>
    <row r="360" spans="1:30" x14ac:dyDescent="0.2">
      <c r="A360">
        <v>17719</v>
      </c>
      <c r="B360" s="1">
        <v>42263</v>
      </c>
      <c r="C360" s="4">
        <f>VLOOKUP(B360, Dates!$A$1:$B$1463, 2, FALSE)</f>
        <v>4</v>
      </c>
      <c r="D360">
        <v>2</v>
      </c>
      <c r="E360" s="1">
        <f t="shared" si="20"/>
        <v>42265</v>
      </c>
      <c r="F360">
        <v>1</v>
      </c>
      <c r="G360" t="s">
        <v>23</v>
      </c>
      <c r="H360" t="str">
        <f t="shared" si="21"/>
        <v>Other</v>
      </c>
      <c r="I360">
        <v>9</v>
      </c>
      <c r="J360">
        <v>2439</v>
      </c>
      <c r="K360">
        <v>3</v>
      </c>
      <c r="L360" t="s">
        <v>24</v>
      </c>
      <c r="M360" t="s">
        <v>237</v>
      </c>
      <c r="N360" t="s">
        <v>299</v>
      </c>
      <c r="O360" t="s">
        <v>279</v>
      </c>
      <c r="Q360" t="s">
        <v>263</v>
      </c>
      <c r="R360" t="s">
        <v>264</v>
      </c>
      <c r="S360">
        <v>9</v>
      </c>
      <c r="T360" t="str">
        <f>VLOOKUP(S360, Products!$C$1:$D$60,2,FALSE)</f>
        <v>Cardio Equipment</v>
      </c>
      <c r="U360">
        <v>191</v>
      </c>
      <c r="V360" t="str">
        <f>VLOOKUP(U360, Products!$A$1:$B$60, 2, FALSE)</f>
        <v>Nike Men's Free 5.0+ Running Shoe</v>
      </c>
      <c r="W360" s="7">
        <v>99.989997860000003</v>
      </c>
      <c r="X360" s="7">
        <v>95.114003926871064</v>
      </c>
      <c r="Y360">
        <v>5</v>
      </c>
      <c r="Z360" s="7">
        <v>0</v>
      </c>
      <c r="AA360" s="7">
        <v>499.94998930000003</v>
      </c>
      <c r="AB360" s="7">
        <f t="shared" si="22"/>
        <v>499.94998930000003</v>
      </c>
      <c r="AC360" t="s">
        <v>30</v>
      </c>
      <c r="AD360" t="str">
        <f t="shared" si="23"/>
        <v>Cash Over 200</v>
      </c>
    </row>
    <row r="361" spans="1:30" x14ac:dyDescent="0.2">
      <c r="A361">
        <v>15766</v>
      </c>
      <c r="B361" s="1">
        <v>42235</v>
      </c>
      <c r="C361" s="4">
        <f>VLOOKUP(B361, Dates!$A$1:$B$1463, 2, FALSE)</f>
        <v>4</v>
      </c>
      <c r="D361">
        <v>2</v>
      </c>
      <c r="E361" s="1">
        <f t="shared" si="20"/>
        <v>42237</v>
      </c>
      <c r="F361">
        <v>0</v>
      </c>
      <c r="G361" t="s">
        <v>23</v>
      </c>
      <c r="H361" t="str">
        <f t="shared" si="21"/>
        <v>Other</v>
      </c>
      <c r="I361">
        <v>9</v>
      </c>
      <c r="J361">
        <v>6416</v>
      </c>
      <c r="K361">
        <v>3</v>
      </c>
      <c r="L361" t="s">
        <v>24</v>
      </c>
      <c r="M361" t="s">
        <v>237</v>
      </c>
      <c r="N361" t="s">
        <v>353</v>
      </c>
      <c r="O361" t="s">
        <v>354</v>
      </c>
      <c r="Q361" t="s">
        <v>263</v>
      </c>
      <c r="R361" t="s">
        <v>264</v>
      </c>
      <c r="S361">
        <v>9</v>
      </c>
      <c r="T361" t="str">
        <f>VLOOKUP(S361, Products!$C$1:$D$60,2,FALSE)</f>
        <v>Cardio Equipment</v>
      </c>
      <c r="U361">
        <v>191</v>
      </c>
      <c r="V361" t="str">
        <f>VLOOKUP(U361, Products!$A$1:$B$60, 2, FALSE)</f>
        <v>Nike Men's Free 5.0+ Running Shoe</v>
      </c>
      <c r="W361" s="7">
        <v>99.989997860000003</v>
      </c>
      <c r="X361" s="7">
        <v>95.114003926871064</v>
      </c>
      <c r="Y361">
        <v>5</v>
      </c>
      <c r="Z361" s="7">
        <v>59.990001679999999</v>
      </c>
      <c r="AA361" s="7">
        <v>499.94998930000003</v>
      </c>
      <c r="AB361" s="7">
        <f t="shared" si="22"/>
        <v>439.95998762000005</v>
      </c>
      <c r="AC361" t="s">
        <v>30</v>
      </c>
      <c r="AD361" t="str">
        <f t="shared" si="23"/>
        <v>Cash Over 200</v>
      </c>
    </row>
    <row r="362" spans="1:30" x14ac:dyDescent="0.2">
      <c r="A362">
        <v>12179</v>
      </c>
      <c r="B362" s="1">
        <v>42182</v>
      </c>
      <c r="C362" s="4">
        <f>VLOOKUP(B362, Dates!$A$1:$B$1463, 2, FALSE)</f>
        <v>7</v>
      </c>
      <c r="D362">
        <v>2</v>
      </c>
      <c r="E362" s="1">
        <f t="shared" si="20"/>
        <v>42185</v>
      </c>
      <c r="F362">
        <v>1</v>
      </c>
      <c r="G362" t="s">
        <v>23</v>
      </c>
      <c r="H362" t="str">
        <f t="shared" si="21"/>
        <v>Other</v>
      </c>
      <c r="I362">
        <v>17</v>
      </c>
      <c r="J362">
        <v>6310</v>
      </c>
      <c r="K362">
        <v>4</v>
      </c>
      <c r="L362" t="s">
        <v>46</v>
      </c>
      <c r="M362" t="s">
        <v>237</v>
      </c>
      <c r="N362" t="s">
        <v>355</v>
      </c>
      <c r="O362" t="s">
        <v>355</v>
      </c>
      <c r="Q362" t="s">
        <v>240</v>
      </c>
      <c r="R362" t="s">
        <v>241</v>
      </c>
      <c r="S362">
        <v>17</v>
      </c>
      <c r="T362" t="str">
        <f>VLOOKUP(S362, Products!$C$1:$D$60,2,FALSE)</f>
        <v>Cleats</v>
      </c>
      <c r="U362">
        <v>365</v>
      </c>
      <c r="V362" t="str">
        <f>VLOOKUP(U362, Products!$A$1:$B$60, 2, FALSE)</f>
        <v>Perfect Fitness Perfect Rip Deck</v>
      </c>
      <c r="W362" s="7">
        <v>59.990001679999999</v>
      </c>
      <c r="X362" s="7">
        <v>54.488929209402009</v>
      </c>
      <c r="Y362">
        <v>5</v>
      </c>
      <c r="Z362" s="7">
        <v>9</v>
      </c>
      <c r="AA362" s="7">
        <v>299.9500084</v>
      </c>
      <c r="AB362" s="7">
        <f t="shared" si="22"/>
        <v>290.9500084</v>
      </c>
      <c r="AC362" t="s">
        <v>30</v>
      </c>
      <c r="AD362" t="str">
        <f t="shared" si="23"/>
        <v>Cash Over 200</v>
      </c>
    </row>
    <row r="363" spans="1:30" x14ac:dyDescent="0.2">
      <c r="A363">
        <v>66275</v>
      </c>
      <c r="B363" s="1">
        <v>42972</v>
      </c>
      <c r="C363" s="4">
        <f>VLOOKUP(B363, Dates!$A$1:$B$1463, 2, FALSE)</f>
        <v>6</v>
      </c>
      <c r="D363">
        <v>2</v>
      </c>
      <c r="E363" s="1">
        <f t="shared" si="20"/>
        <v>42976</v>
      </c>
      <c r="F363">
        <v>1</v>
      </c>
      <c r="G363" t="s">
        <v>23</v>
      </c>
      <c r="H363" t="str">
        <f t="shared" si="21"/>
        <v>Other</v>
      </c>
      <c r="I363">
        <v>17</v>
      </c>
      <c r="J363">
        <v>9029</v>
      </c>
      <c r="K363">
        <v>4</v>
      </c>
      <c r="L363" t="s">
        <v>46</v>
      </c>
      <c r="M363" t="s">
        <v>237</v>
      </c>
      <c r="N363" t="s">
        <v>356</v>
      </c>
      <c r="O363" t="s">
        <v>357</v>
      </c>
      <c r="Q363" t="s">
        <v>248</v>
      </c>
      <c r="R363" t="s">
        <v>241</v>
      </c>
      <c r="S363">
        <v>17</v>
      </c>
      <c r="T363" t="str">
        <f>VLOOKUP(S363, Products!$C$1:$D$60,2,FALSE)</f>
        <v>Cleats</v>
      </c>
      <c r="U363">
        <v>365</v>
      </c>
      <c r="V363" t="str">
        <f>VLOOKUP(U363, Products!$A$1:$B$60, 2, FALSE)</f>
        <v>Perfect Fitness Perfect Rip Deck</v>
      </c>
      <c r="W363" s="7">
        <v>59.990001679999999</v>
      </c>
      <c r="X363" s="7">
        <v>54.488929209402009</v>
      </c>
      <c r="Y363">
        <v>5</v>
      </c>
      <c r="Z363" s="7">
        <v>50.990001679999999</v>
      </c>
      <c r="AA363" s="7">
        <v>299.9500084</v>
      </c>
      <c r="AB363" s="7">
        <f t="shared" si="22"/>
        <v>248.96000672</v>
      </c>
      <c r="AC363" t="s">
        <v>30</v>
      </c>
      <c r="AD363" t="str">
        <f t="shared" si="23"/>
        <v>Cash Over 200</v>
      </c>
    </row>
    <row r="364" spans="1:30" x14ac:dyDescent="0.2">
      <c r="A364">
        <v>13140</v>
      </c>
      <c r="B364" s="1">
        <v>42315</v>
      </c>
      <c r="C364" s="4">
        <f>VLOOKUP(B364, Dates!$A$1:$B$1463, 2, FALSE)</f>
        <v>7</v>
      </c>
      <c r="D364">
        <v>2</v>
      </c>
      <c r="E364" s="1">
        <f t="shared" si="20"/>
        <v>42318</v>
      </c>
      <c r="F364">
        <v>1</v>
      </c>
      <c r="G364" t="s">
        <v>23</v>
      </c>
      <c r="H364" t="str">
        <f t="shared" si="21"/>
        <v>Other</v>
      </c>
      <c r="I364">
        <v>17</v>
      </c>
      <c r="J364">
        <v>295</v>
      </c>
      <c r="K364">
        <v>4</v>
      </c>
      <c r="L364" t="s">
        <v>46</v>
      </c>
      <c r="M364" t="s">
        <v>237</v>
      </c>
      <c r="N364" t="s">
        <v>313</v>
      </c>
      <c r="O364" t="s">
        <v>313</v>
      </c>
      <c r="Q364" t="s">
        <v>314</v>
      </c>
      <c r="R364" t="s">
        <v>241</v>
      </c>
      <c r="S364">
        <v>17</v>
      </c>
      <c r="T364" t="str">
        <f>VLOOKUP(S364, Products!$C$1:$D$60,2,FALSE)</f>
        <v>Cleats</v>
      </c>
      <c r="U364">
        <v>365</v>
      </c>
      <c r="V364" t="str">
        <f>VLOOKUP(U364, Products!$A$1:$B$60, 2, FALSE)</f>
        <v>Perfect Fitness Perfect Rip Deck</v>
      </c>
      <c r="W364" s="7">
        <v>59.990001679999999</v>
      </c>
      <c r="X364" s="7">
        <v>54.488929209402009</v>
      </c>
      <c r="Y364">
        <v>5</v>
      </c>
      <c r="Z364" s="7">
        <v>50.990001679999999</v>
      </c>
      <c r="AA364" s="7">
        <v>299.9500084</v>
      </c>
      <c r="AB364" s="7">
        <f t="shared" si="22"/>
        <v>248.96000672</v>
      </c>
      <c r="AC364" t="s">
        <v>30</v>
      </c>
      <c r="AD364" t="str">
        <f t="shared" si="23"/>
        <v>Cash Over 200</v>
      </c>
    </row>
    <row r="365" spans="1:30" x14ac:dyDescent="0.2">
      <c r="A365">
        <v>16444</v>
      </c>
      <c r="B365" s="1">
        <v>42245</v>
      </c>
      <c r="C365" s="4">
        <f>VLOOKUP(B365, Dates!$A$1:$B$1463, 2, FALSE)</f>
        <v>7</v>
      </c>
      <c r="D365">
        <v>2</v>
      </c>
      <c r="E365" s="1">
        <f t="shared" si="20"/>
        <v>42248</v>
      </c>
      <c r="F365">
        <v>1</v>
      </c>
      <c r="G365" t="s">
        <v>23</v>
      </c>
      <c r="H365" t="str">
        <f t="shared" si="21"/>
        <v>Other</v>
      </c>
      <c r="I365">
        <v>17</v>
      </c>
      <c r="J365">
        <v>9011</v>
      </c>
      <c r="K365">
        <v>4</v>
      </c>
      <c r="L365" t="s">
        <v>46</v>
      </c>
      <c r="M365" t="s">
        <v>237</v>
      </c>
      <c r="N365" t="s">
        <v>276</v>
      </c>
      <c r="O365" t="s">
        <v>239</v>
      </c>
      <c r="Q365" t="s">
        <v>240</v>
      </c>
      <c r="R365" t="s">
        <v>241</v>
      </c>
      <c r="S365">
        <v>17</v>
      </c>
      <c r="T365" t="str">
        <f>VLOOKUP(S365, Products!$C$1:$D$60,2,FALSE)</f>
        <v>Cleats</v>
      </c>
      <c r="U365">
        <v>365</v>
      </c>
      <c r="V365" t="str">
        <f>VLOOKUP(U365, Products!$A$1:$B$60, 2, FALSE)</f>
        <v>Perfect Fitness Perfect Rip Deck</v>
      </c>
      <c r="W365" s="7">
        <v>59.990001679999999</v>
      </c>
      <c r="X365" s="7">
        <v>54.488929209402009</v>
      </c>
      <c r="Y365">
        <v>5</v>
      </c>
      <c r="Z365" s="7">
        <v>53.990001679999999</v>
      </c>
      <c r="AA365" s="7">
        <v>299.9500084</v>
      </c>
      <c r="AB365" s="7">
        <f t="shared" si="22"/>
        <v>245.96000672</v>
      </c>
      <c r="AC365" t="s">
        <v>30</v>
      </c>
      <c r="AD365" t="str">
        <f t="shared" si="23"/>
        <v>Cash Over 200</v>
      </c>
    </row>
    <row r="366" spans="1:30" x14ac:dyDescent="0.2">
      <c r="A366">
        <v>15766</v>
      </c>
      <c r="B366" s="1">
        <v>42235</v>
      </c>
      <c r="C366" s="4">
        <f>VLOOKUP(B366, Dates!$A$1:$B$1463, 2, FALSE)</f>
        <v>4</v>
      </c>
      <c r="D366">
        <v>2</v>
      </c>
      <c r="E366" s="1">
        <f t="shared" si="20"/>
        <v>42237</v>
      </c>
      <c r="F366">
        <v>0</v>
      </c>
      <c r="G366" t="s">
        <v>23</v>
      </c>
      <c r="H366" t="str">
        <f t="shared" si="21"/>
        <v>Other</v>
      </c>
      <c r="I366">
        <v>26</v>
      </c>
      <c r="J366">
        <v>6416</v>
      </c>
      <c r="K366">
        <v>5</v>
      </c>
      <c r="L366" t="s">
        <v>31</v>
      </c>
      <c r="M366" t="s">
        <v>237</v>
      </c>
      <c r="N366" t="s">
        <v>353</v>
      </c>
      <c r="O366" t="s">
        <v>354</v>
      </c>
      <c r="Q366" t="s">
        <v>263</v>
      </c>
      <c r="R366" t="s">
        <v>264</v>
      </c>
      <c r="S366">
        <v>26</v>
      </c>
      <c r="T366" t="str">
        <f>VLOOKUP(S366, Products!$C$1:$D$60,2,FALSE)</f>
        <v>Girls' Apparel</v>
      </c>
      <c r="U366">
        <v>572</v>
      </c>
      <c r="V366" t="str">
        <f>VLOOKUP(U366, Products!$A$1:$B$60, 2, FALSE)</f>
        <v>TYR Boys' Team Digi Jammer</v>
      </c>
      <c r="W366" s="7">
        <v>39.990001679999999</v>
      </c>
      <c r="X366" s="7">
        <v>30.892751576250003</v>
      </c>
      <c r="Y366">
        <v>5</v>
      </c>
      <c r="Z366" s="7">
        <v>4</v>
      </c>
      <c r="AA366" s="7">
        <v>199.9500084</v>
      </c>
      <c r="AB366" s="7">
        <f t="shared" si="22"/>
        <v>195.9500084</v>
      </c>
      <c r="AC366" t="s">
        <v>30</v>
      </c>
      <c r="AD366" t="str">
        <f t="shared" si="23"/>
        <v>Cash Not Over 200</v>
      </c>
    </row>
    <row r="367" spans="1:30" x14ac:dyDescent="0.2">
      <c r="A367">
        <v>65030</v>
      </c>
      <c r="B367" s="1">
        <v>42924</v>
      </c>
      <c r="C367" s="4">
        <f>VLOOKUP(B367, Dates!$A$1:$B$1463, 2, FALSE)</f>
        <v>7</v>
      </c>
      <c r="D367">
        <v>2</v>
      </c>
      <c r="E367" s="1">
        <f t="shared" si="20"/>
        <v>42927</v>
      </c>
      <c r="F367">
        <v>1</v>
      </c>
      <c r="G367" t="s">
        <v>23</v>
      </c>
      <c r="H367" t="str">
        <f t="shared" si="21"/>
        <v>Other</v>
      </c>
      <c r="I367">
        <v>24</v>
      </c>
      <c r="J367">
        <v>3570</v>
      </c>
      <c r="K367">
        <v>5</v>
      </c>
      <c r="L367" t="s">
        <v>31</v>
      </c>
      <c r="M367" t="s">
        <v>237</v>
      </c>
      <c r="N367" t="s">
        <v>245</v>
      </c>
      <c r="O367" t="s">
        <v>246</v>
      </c>
      <c r="Q367" t="s">
        <v>244</v>
      </c>
      <c r="R367" t="s">
        <v>241</v>
      </c>
      <c r="S367">
        <v>24</v>
      </c>
      <c r="T367" t="str">
        <f>VLOOKUP(S367, Products!$C$1:$D$60,2,FALSE)</f>
        <v>Women's Apparel</v>
      </c>
      <c r="U367">
        <v>502</v>
      </c>
      <c r="V367" t="str">
        <f>VLOOKUP(U367, Products!$A$1:$B$60, 2, FALSE)</f>
        <v>Nike Men's Dri-FIT Victory Golf Polo</v>
      </c>
      <c r="W367" s="7">
        <v>50</v>
      </c>
      <c r="X367" s="7">
        <v>43.678035218757444</v>
      </c>
      <c r="Y367">
        <v>5</v>
      </c>
      <c r="Z367" s="7">
        <v>22.5</v>
      </c>
      <c r="AA367" s="7">
        <v>250</v>
      </c>
      <c r="AB367" s="7">
        <f t="shared" si="22"/>
        <v>227.5</v>
      </c>
      <c r="AC367" t="s">
        <v>30</v>
      </c>
      <c r="AD367" t="str">
        <f t="shared" si="23"/>
        <v>Cash Over 200</v>
      </c>
    </row>
    <row r="368" spans="1:30" x14ac:dyDescent="0.2">
      <c r="A368">
        <v>14454</v>
      </c>
      <c r="B368" s="1">
        <v>42215</v>
      </c>
      <c r="C368" s="4">
        <f>VLOOKUP(B368, Dates!$A$1:$B$1463, 2, FALSE)</f>
        <v>5</v>
      </c>
      <c r="D368">
        <v>2</v>
      </c>
      <c r="E368" s="1">
        <f t="shared" si="20"/>
        <v>42219</v>
      </c>
      <c r="F368">
        <v>1</v>
      </c>
      <c r="G368" t="s">
        <v>23</v>
      </c>
      <c r="H368" t="str">
        <f t="shared" si="21"/>
        <v>Other</v>
      </c>
      <c r="I368">
        <v>24</v>
      </c>
      <c r="J368">
        <v>1577</v>
      </c>
      <c r="K368">
        <v>5</v>
      </c>
      <c r="L368" t="s">
        <v>31</v>
      </c>
      <c r="M368" t="s">
        <v>237</v>
      </c>
      <c r="N368" t="s">
        <v>358</v>
      </c>
      <c r="O368" t="s">
        <v>250</v>
      </c>
      <c r="Q368" t="s">
        <v>251</v>
      </c>
      <c r="R368" t="s">
        <v>252</v>
      </c>
      <c r="S368">
        <v>24</v>
      </c>
      <c r="T368" t="str">
        <f>VLOOKUP(S368, Products!$C$1:$D$60,2,FALSE)</f>
        <v>Women's Apparel</v>
      </c>
      <c r="U368">
        <v>502</v>
      </c>
      <c r="V368" t="str">
        <f>VLOOKUP(U368, Products!$A$1:$B$60, 2, FALSE)</f>
        <v>Nike Men's Dri-FIT Victory Golf Polo</v>
      </c>
      <c r="W368" s="7">
        <v>50</v>
      </c>
      <c r="X368" s="7">
        <v>43.678035218757444</v>
      </c>
      <c r="Y368">
        <v>5</v>
      </c>
      <c r="Z368" s="7">
        <v>25</v>
      </c>
      <c r="AA368" s="7">
        <v>250</v>
      </c>
      <c r="AB368" s="7">
        <f t="shared" si="22"/>
        <v>225</v>
      </c>
      <c r="AC368" t="s">
        <v>30</v>
      </c>
      <c r="AD368" t="str">
        <f t="shared" si="23"/>
        <v>Cash Over 200</v>
      </c>
    </row>
    <row r="369" spans="1:30" x14ac:dyDescent="0.2">
      <c r="A369">
        <v>13736</v>
      </c>
      <c r="B369" s="1">
        <v>42205</v>
      </c>
      <c r="C369" s="4">
        <f>VLOOKUP(B369, Dates!$A$1:$B$1463, 2, FALSE)</f>
        <v>2</v>
      </c>
      <c r="D369">
        <v>2</v>
      </c>
      <c r="E369" s="1">
        <f t="shared" si="20"/>
        <v>42207</v>
      </c>
      <c r="F369">
        <v>0</v>
      </c>
      <c r="G369" t="s">
        <v>23</v>
      </c>
      <c r="H369" t="str">
        <f t="shared" si="21"/>
        <v>Other</v>
      </c>
      <c r="I369">
        <v>24</v>
      </c>
      <c r="J369">
        <v>1086</v>
      </c>
      <c r="K369">
        <v>5</v>
      </c>
      <c r="L369" t="s">
        <v>31</v>
      </c>
      <c r="M369" t="s">
        <v>237</v>
      </c>
      <c r="N369" t="s">
        <v>351</v>
      </c>
      <c r="O369" t="s">
        <v>250</v>
      </c>
      <c r="Q369" t="s">
        <v>251</v>
      </c>
      <c r="R369" t="s">
        <v>252</v>
      </c>
      <c r="S369">
        <v>24</v>
      </c>
      <c r="T369" t="str">
        <f>VLOOKUP(S369, Products!$C$1:$D$60,2,FALSE)</f>
        <v>Women's Apparel</v>
      </c>
      <c r="U369">
        <v>502</v>
      </c>
      <c r="V369" t="str">
        <f>VLOOKUP(U369, Products!$A$1:$B$60, 2, FALSE)</f>
        <v>Nike Men's Dri-FIT Victory Golf Polo</v>
      </c>
      <c r="W369" s="7">
        <v>50</v>
      </c>
      <c r="X369" s="7">
        <v>43.678035218757444</v>
      </c>
      <c r="Y369">
        <v>5</v>
      </c>
      <c r="Z369" s="7">
        <v>25</v>
      </c>
      <c r="AA369" s="7">
        <v>250</v>
      </c>
      <c r="AB369" s="7">
        <f t="shared" si="22"/>
        <v>225</v>
      </c>
      <c r="AC369" t="s">
        <v>30</v>
      </c>
      <c r="AD369" t="str">
        <f t="shared" si="23"/>
        <v>Cash Over 200</v>
      </c>
    </row>
    <row r="370" spans="1:30" x14ac:dyDescent="0.2">
      <c r="A370">
        <v>67979</v>
      </c>
      <c r="B370" s="1">
        <v>42997</v>
      </c>
      <c r="C370" s="4">
        <f>VLOOKUP(B370, Dates!$A$1:$B$1463, 2, FALSE)</f>
        <v>3</v>
      </c>
      <c r="D370">
        <v>2</v>
      </c>
      <c r="E370" s="1">
        <f t="shared" si="20"/>
        <v>42999</v>
      </c>
      <c r="F370">
        <v>1</v>
      </c>
      <c r="G370" t="s">
        <v>23</v>
      </c>
      <c r="H370" t="str">
        <f t="shared" si="21"/>
        <v>Other</v>
      </c>
      <c r="I370">
        <v>29</v>
      </c>
      <c r="J370">
        <v>1568</v>
      </c>
      <c r="K370">
        <v>5</v>
      </c>
      <c r="L370" t="s">
        <v>31</v>
      </c>
      <c r="M370" t="s">
        <v>237</v>
      </c>
      <c r="N370" t="s">
        <v>291</v>
      </c>
      <c r="O370" t="s">
        <v>292</v>
      </c>
      <c r="Q370" t="s">
        <v>244</v>
      </c>
      <c r="R370" t="s">
        <v>241</v>
      </c>
      <c r="S370">
        <v>29</v>
      </c>
      <c r="T370" t="str">
        <f>VLOOKUP(S370, Products!$C$1:$D$60,2,FALSE)</f>
        <v>Shop By Sport</v>
      </c>
      <c r="U370">
        <v>627</v>
      </c>
      <c r="V370" t="str">
        <f>VLOOKUP(U370, Products!$A$1:$B$60, 2, FALSE)</f>
        <v>Under Armour Girls' Toddler Spine Surge Runni</v>
      </c>
      <c r="W370" s="7">
        <v>39.990001679999999</v>
      </c>
      <c r="X370" s="7">
        <v>34.198098313835338</v>
      </c>
      <c r="Y370">
        <v>5</v>
      </c>
      <c r="Z370" s="7">
        <v>20</v>
      </c>
      <c r="AA370" s="7">
        <v>199.9500084</v>
      </c>
      <c r="AB370" s="7">
        <f t="shared" si="22"/>
        <v>179.9500084</v>
      </c>
      <c r="AC370" t="s">
        <v>30</v>
      </c>
      <c r="AD370" t="str">
        <f t="shared" si="23"/>
        <v>Cash Not Over 200</v>
      </c>
    </row>
    <row r="371" spans="1:30" x14ac:dyDescent="0.2">
      <c r="A371">
        <v>65030</v>
      </c>
      <c r="B371" s="1">
        <v>42924</v>
      </c>
      <c r="C371" s="4">
        <f>VLOOKUP(B371, Dates!$A$1:$B$1463, 2, FALSE)</f>
        <v>7</v>
      </c>
      <c r="D371">
        <v>2</v>
      </c>
      <c r="E371" s="1">
        <f t="shared" si="20"/>
        <v>42927</v>
      </c>
      <c r="F371">
        <v>1</v>
      </c>
      <c r="G371" t="s">
        <v>23</v>
      </c>
      <c r="H371" t="str">
        <f t="shared" si="21"/>
        <v>Other</v>
      </c>
      <c r="I371">
        <v>24</v>
      </c>
      <c r="J371">
        <v>3570</v>
      </c>
      <c r="K371">
        <v>5</v>
      </c>
      <c r="L371" t="s">
        <v>31</v>
      </c>
      <c r="M371" t="s">
        <v>237</v>
      </c>
      <c r="N371" t="s">
        <v>245</v>
      </c>
      <c r="O371" t="s">
        <v>246</v>
      </c>
      <c r="Q371" t="s">
        <v>244</v>
      </c>
      <c r="R371" t="s">
        <v>241</v>
      </c>
      <c r="S371">
        <v>24</v>
      </c>
      <c r="T371" t="str">
        <f>VLOOKUP(S371, Products!$C$1:$D$60,2,FALSE)</f>
        <v>Women's Apparel</v>
      </c>
      <c r="U371">
        <v>502</v>
      </c>
      <c r="V371" t="str">
        <f>VLOOKUP(U371, Products!$A$1:$B$60, 2, FALSE)</f>
        <v>Nike Men's Dri-FIT Victory Golf Polo</v>
      </c>
      <c r="W371" s="7">
        <v>50</v>
      </c>
      <c r="X371" s="7">
        <v>43.678035218757444</v>
      </c>
      <c r="Y371">
        <v>5</v>
      </c>
      <c r="Z371" s="7">
        <v>25</v>
      </c>
      <c r="AA371" s="7">
        <v>250</v>
      </c>
      <c r="AB371" s="7">
        <f t="shared" si="22"/>
        <v>225</v>
      </c>
      <c r="AC371" t="s">
        <v>30</v>
      </c>
      <c r="AD371" t="str">
        <f t="shared" si="23"/>
        <v>Cash Over 200</v>
      </c>
    </row>
    <row r="372" spans="1:30" x14ac:dyDescent="0.2">
      <c r="A372">
        <v>66275</v>
      </c>
      <c r="B372" s="1">
        <v>42972</v>
      </c>
      <c r="C372" s="4">
        <f>VLOOKUP(B372, Dates!$A$1:$B$1463, 2, FALSE)</f>
        <v>6</v>
      </c>
      <c r="D372">
        <v>2</v>
      </c>
      <c r="E372" s="1">
        <f t="shared" si="20"/>
        <v>42976</v>
      </c>
      <c r="F372">
        <v>1</v>
      </c>
      <c r="G372" t="s">
        <v>23</v>
      </c>
      <c r="H372" t="str">
        <f t="shared" si="21"/>
        <v>Other</v>
      </c>
      <c r="I372">
        <v>24</v>
      </c>
      <c r="J372">
        <v>9029</v>
      </c>
      <c r="K372">
        <v>5</v>
      </c>
      <c r="L372" t="s">
        <v>31</v>
      </c>
      <c r="M372" t="s">
        <v>237</v>
      </c>
      <c r="N372" t="s">
        <v>356</v>
      </c>
      <c r="O372" t="s">
        <v>357</v>
      </c>
      <c r="Q372" t="s">
        <v>248</v>
      </c>
      <c r="R372" t="s">
        <v>241</v>
      </c>
      <c r="S372">
        <v>24</v>
      </c>
      <c r="T372" t="str">
        <f>VLOOKUP(S372, Products!$C$1:$D$60,2,FALSE)</f>
        <v>Women's Apparel</v>
      </c>
      <c r="U372">
        <v>502</v>
      </c>
      <c r="V372" t="str">
        <f>VLOOKUP(U372, Products!$A$1:$B$60, 2, FALSE)</f>
        <v>Nike Men's Dri-FIT Victory Golf Polo</v>
      </c>
      <c r="W372" s="7">
        <v>50</v>
      </c>
      <c r="X372" s="7">
        <v>43.678035218757444</v>
      </c>
      <c r="Y372">
        <v>5</v>
      </c>
      <c r="Z372" s="7">
        <v>37.5</v>
      </c>
      <c r="AA372" s="7">
        <v>250</v>
      </c>
      <c r="AB372" s="7">
        <f t="shared" si="22"/>
        <v>212.5</v>
      </c>
      <c r="AC372" t="s">
        <v>30</v>
      </c>
      <c r="AD372" t="str">
        <f t="shared" si="23"/>
        <v>Cash Over 200</v>
      </c>
    </row>
    <row r="373" spans="1:30" x14ac:dyDescent="0.2">
      <c r="A373">
        <v>65264</v>
      </c>
      <c r="B373" s="1">
        <v>43016</v>
      </c>
      <c r="C373" s="4">
        <f>VLOOKUP(B373, Dates!$A$1:$B$1463, 2, FALSE)</f>
        <v>1</v>
      </c>
      <c r="D373">
        <v>2</v>
      </c>
      <c r="E373" s="1">
        <f t="shared" si="20"/>
        <v>43018</v>
      </c>
      <c r="F373">
        <v>1</v>
      </c>
      <c r="G373" t="s">
        <v>23</v>
      </c>
      <c r="H373" t="str">
        <f t="shared" si="21"/>
        <v>Other</v>
      </c>
      <c r="I373">
        <v>24</v>
      </c>
      <c r="J373">
        <v>9047</v>
      </c>
      <c r="K373">
        <v>5</v>
      </c>
      <c r="L373" t="s">
        <v>31</v>
      </c>
      <c r="M373" t="s">
        <v>237</v>
      </c>
      <c r="N373" t="s">
        <v>359</v>
      </c>
      <c r="O373" t="s">
        <v>239</v>
      </c>
      <c r="Q373" t="s">
        <v>240</v>
      </c>
      <c r="R373" t="s">
        <v>241</v>
      </c>
      <c r="S373">
        <v>24</v>
      </c>
      <c r="T373" t="str">
        <f>VLOOKUP(S373, Products!$C$1:$D$60,2,FALSE)</f>
        <v>Women's Apparel</v>
      </c>
      <c r="U373">
        <v>502</v>
      </c>
      <c r="V373" t="str">
        <f>VLOOKUP(U373, Products!$A$1:$B$60, 2, FALSE)</f>
        <v>Nike Men's Dri-FIT Victory Golf Polo</v>
      </c>
      <c r="W373" s="7">
        <v>50</v>
      </c>
      <c r="X373" s="7">
        <v>43.678035218757444</v>
      </c>
      <c r="Y373">
        <v>5</v>
      </c>
      <c r="Z373" s="7">
        <v>37.5</v>
      </c>
      <c r="AA373" s="7">
        <v>250</v>
      </c>
      <c r="AB373" s="7">
        <f t="shared" si="22"/>
        <v>212.5</v>
      </c>
      <c r="AC373" t="s">
        <v>30</v>
      </c>
      <c r="AD373" t="str">
        <f t="shared" si="23"/>
        <v>Cash Over 200</v>
      </c>
    </row>
    <row r="374" spans="1:30" x14ac:dyDescent="0.2">
      <c r="A374">
        <v>11936</v>
      </c>
      <c r="B374" s="1">
        <v>42179</v>
      </c>
      <c r="C374" s="4">
        <f>VLOOKUP(B374, Dates!$A$1:$B$1463, 2, FALSE)</f>
        <v>4</v>
      </c>
      <c r="D374">
        <v>2</v>
      </c>
      <c r="E374" s="1">
        <f t="shared" si="20"/>
        <v>42181</v>
      </c>
      <c r="F374">
        <v>0</v>
      </c>
      <c r="G374" t="s">
        <v>23</v>
      </c>
      <c r="H374" t="str">
        <f t="shared" si="21"/>
        <v>Other</v>
      </c>
      <c r="I374">
        <v>26</v>
      </c>
      <c r="J374">
        <v>724</v>
      </c>
      <c r="K374">
        <v>5</v>
      </c>
      <c r="L374" t="s">
        <v>31</v>
      </c>
      <c r="M374" t="s">
        <v>237</v>
      </c>
      <c r="N374" t="s">
        <v>348</v>
      </c>
      <c r="O374" t="s">
        <v>243</v>
      </c>
      <c r="Q374" t="s">
        <v>244</v>
      </c>
      <c r="R374" t="s">
        <v>241</v>
      </c>
      <c r="S374">
        <v>26</v>
      </c>
      <c r="T374" t="str">
        <f>VLOOKUP(S374, Products!$C$1:$D$60,2,FALSE)</f>
        <v>Girls' Apparel</v>
      </c>
      <c r="U374">
        <v>565</v>
      </c>
      <c r="V374" t="str">
        <f>VLOOKUP(U374, Products!$A$1:$B$60, 2, FALSE)</f>
        <v>adidas Youth Germany Black/Red Away Match Soc</v>
      </c>
      <c r="W374" s="7">
        <v>70</v>
      </c>
      <c r="X374" s="7">
        <v>62.759999940857142</v>
      </c>
      <c r="Y374">
        <v>5</v>
      </c>
      <c r="Z374" s="7">
        <v>59.5</v>
      </c>
      <c r="AA374" s="7">
        <v>350</v>
      </c>
      <c r="AB374" s="7">
        <f t="shared" si="22"/>
        <v>290.5</v>
      </c>
      <c r="AC374" t="s">
        <v>30</v>
      </c>
      <c r="AD374" t="str">
        <f t="shared" si="23"/>
        <v>Cash Over 200</v>
      </c>
    </row>
    <row r="375" spans="1:30" x14ac:dyDescent="0.2">
      <c r="A375">
        <v>13890</v>
      </c>
      <c r="B375" s="1">
        <v>42207</v>
      </c>
      <c r="C375" s="4">
        <f>VLOOKUP(B375, Dates!$A$1:$B$1463, 2, FALSE)</f>
        <v>4</v>
      </c>
      <c r="D375">
        <v>2</v>
      </c>
      <c r="E375" s="1">
        <f t="shared" si="20"/>
        <v>42209</v>
      </c>
      <c r="F375">
        <v>1</v>
      </c>
      <c r="G375" t="s">
        <v>23</v>
      </c>
      <c r="H375" t="str">
        <f t="shared" si="21"/>
        <v>Other</v>
      </c>
      <c r="I375">
        <v>24</v>
      </c>
      <c r="J375">
        <v>9120</v>
      </c>
      <c r="K375">
        <v>5</v>
      </c>
      <c r="L375" t="s">
        <v>31</v>
      </c>
      <c r="M375" t="s">
        <v>237</v>
      </c>
      <c r="N375" t="s">
        <v>345</v>
      </c>
      <c r="O375" t="s">
        <v>346</v>
      </c>
      <c r="Q375" t="s">
        <v>240</v>
      </c>
      <c r="R375" t="s">
        <v>241</v>
      </c>
      <c r="S375">
        <v>24</v>
      </c>
      <c r="T375" t="str">
        <f>VLOOKUP(S375, Products!$C$1:$D$60,2,FALSE)</f>
        <v>Women's Apparel</v>
      </c>
      <c r="U375">
        <v>502</v>
      </c>
      <c r="V375" t="str">
        <f>VLOOKUP(U375, Products!$A$1:$B$60, 2, FALSE)</f>
        <v>Nike Men's Dri-FIT Victory Golf Polo</v>
      </c>
      <c r="W375" s="7">
        <v>50</v>
      </c>
      <c r="X375" s="7">
        <v>43.678035218757444</v>
      </c>
      <c r="Y375">
        <v>5</v>
      </c>
      <c r="Z375" s="7">
        <v>45</v>
      </c>
      <c r="AA375" s="7">
        <v>250</v>
      </c>
      <c r="AB375" s="7">
        <f t="shared" si="22"/>
        <v>205</v>
      </c>
      <c r="AC375" t="s">
        <v>30</v>
      </c>
      <c r="AD375" t="str">
        <f t="shared" si="23"/>
        <v>Cash Over 200</v>
      </c>
    </row>
    <row r="376" spans="1:30" x14ac:dyDescent="0.2">
      <c r="A376">
        <v>51226</v>
      </c>
      <c r="B376" s="1">
        <v>42752</v>
      </c>
      <c r="C376" s="4">
        <f>VLOOKUP(B376, Dates!$A$1:$B$1463, 2, FALSE)</f>
        <v>3</v>
      </c>
      <c r="D376">
        <v>2</v>
      </c>
      <c r="E376" s="1">
        <f t="shared" si="20"/>
        <v>42754</v>
      </c>
      <c r="F376">
        <v>0</v>
      </c>
      <c r="G376" t="s">
        <v>23</v>
      </c>
      <c r="H376" t="str">
        <f t="shared" si="21"/>
        <v>Other</v>
      </c>
      <c r="I376">
        <v>36</v>
      </c>
      <c r="J376">
        <v>7603</v>
      </c>
      <c r="K376">
        <v>6</v>
      </c>
      <c r="L376" t="s">
        <v>35</v>
      </c>
      <c r="M376" t="s">
        <v>237</v>
      </c>
      <c r="N376" t="s">
        <v>360</v>
      </c>
      <c r="O376" t="s">
        <v>360</v>
      </c>
      <c r="Q376" t="s">
        <v>344</v>
      </c>
      <c r="R376" t="s">
        <v>320</v>
      </c>
      <c r="S376">
        <v>36</v>
      </c>
      <c r="T376" t="str">
        <f>VLOOKUP(S376, Products!$C$1:$D$60,2,FALSE)</f>
        <v>Golf Balls</v>
      </c>
      <c r="U376">
        <v>804</v>
      </c>
      <c r="V376" t="str">
        <f>VLOOKUP(U376, Products!$A$1:$B$60, 2, FALSE)</f>
        <v>Glove It Women's Imperial Golf Glove</v>
      </c>
      <c r="W376" s="7">
        <v>19.989999770000001</v>
      </c>
      <c r="X376" s="7">
        <v>13.643874764125</v>
      </c>
      <c r="Y376">
        <v>5</v>
      </c>
      <c r="Z376" s="7">
        <v>3</v>
      </c>
      <c r="AA376" s="7">
        <v>99.94999885</v>
      </c>
      <c r="AB376" s="7">
        <f t="shared" si="22"/>
        <v>96.94999885</v>
      </c>
      <c r="AC376" t="s">
        <v>30</v>
      </c>
      <c r="AD376" t="str">
        <f t="shared" si="23"/>
        <v>Cash Not Over 200</v>
      </c>
    </row>
    <row r="377" spans="1:30" x14ac:dyDescent="0.2">
      <c r="A377">
        <v>67753</v>
      </c>
      <c r="B377" s="1">
        <v>42994</v>
      </c>
      <c r="C377" s="4">
        <f>VLOOKUP(B377, Dates!$A$1:$B$1463, 2, FALSE)</f>
        <v>7</v>
      </c>
      <c r="D377">
        <v>2</v>
      </c>
      <c r="E377" s="1">
        <f t="shared" si="20"/>
        <v>42997</v>
      </c>
      <c r="F377">
        <v>1</v>
      </c>
      <c r="G377" t="s">
        <v>23</v>
      </c>
      <c r="H377" t="str">
        <f t="shared" si="21"/>
        <v>Other</v>
      </c>
      <c r="I377">
        <v>10</v>
      </c>
      <c r="J377">
        <v>1566</v>
      </c>
      <c r="K377">
        <v>3</v>
      </c>
      <c r="L377" t="s">
        <v>24</v>
      </c>
      <c r="M377" t="s">
        <v>237</v>
      </c>
      <c r="N377" t="s">
        <v>361</v>
      </c>
      <c r="O377" t="s">
        <v>362</v>
      </c>
      <c r="Q377" t="s">
        <v>248</v>
      </c>
      <c r="R377" t="s">
        <v>241</v>
      </c>
      <c r="S377">
        <v>10</v>
      </c>
      <c r="T377" t="str">
        <f>VLOOKUP(S377, Products!$C$1:$D$60,2,FALSE)</f>
        <v>Strength Training</v>
      </c>
      <c r="U377">
        <v>203</v>
      </c>
      <c r="V377" t="str">
        <f>VLOOKUP(U377, Products!$A$1:$B$60, 2, FALSE)</f>
        <v>GoPro HERO3+ Black Edition Camera</v>
      </c>
      <c r="W377" s="7">
        <v>399.98999020000002</v>
      </c>
      <c r="X377" s="7">
        <v>294.3899917</v>
      </c>
      <c r="Y377">
        <v>1</v>
      </c>
      <c r="Z377" s="7">
        <v>48</v>
      </c>
      <c r="AA377" s="7">
        <v>399.98999020000002</v>
      </c>
      <c r="AB377" s="7">
        <f t="shared" si="22"/>
        <v>351.98999020000002</v>
      </c>
      <c r="AC377" t="s">
        <v>45</v>
      </c>
      <c r="AD377" t="str">
        <f t="shared" si="23"/>
        <v>Non Cash Payment</v>
      </c>
    </row>
    <row r="378" spans="1:30" x14ac:dyDescent="0.2">
      <c r="A378">
        <v>15421</v>
      </c>
      <c r="B378" s="1">
        <v>42230</v>
      </c>
      <c r="C378" s="4">
        <f>VLOOKUP(B378, Dates!$A$1:$B$1463, 2, FALSE)</f>
        <v>6</v>
      </c>
      <c r="D378">
        <v>2</v>
      </c>
      <c r="E378" s="1">
        <f t="shared" si="20"/>
        <v>42234</v>
      </c>
      <c r="F378">
        <v>0</v>
      </c>
      <c r="G378" t="s">
        <v>23</v>
      </c>
      <c r="H378" t="str">
        <f t="shared" si="21"/>
        <v>Other</v>
      </c>
      <c r="I378">
        <v>9</v>
      </c>
      <c r="J378">
        <v>2918</v>
      </c>
      <c r="K378">
        <v>3</v>
      </c>
      <c r="L378" t="s">
        <v>24</v>
      </c>
      <c r="M378" t="s">
        <v>237</v>
      </c>
      <c r="N378" t="s">
        <v>363</v>
      </c>
      <c r="O378" t="s">
        <v>364</v>
      </c>
      <c r="Q378" t="s">
        <v>263</v>
      </c>
      <c r="R378" t="s">
        <v>264</v>
      </c>
      <c r="S378">
        <v>9</v>
      </c>
      <c r="T378" t="str">
        <f>VLOOKUP(S378, Products!$C$1:$D$60,2,FALSE)</f>
        <v>Cardio Equipment</v>
      </c>
      <c r="U378">
        <v>191</v>
      </c>
      <c r="V378" t="str">
        <f>VLOOKUP(U378, Products!$A$1:$B$60, 2, FALSE)</f>
        <v>Nike Men's Free 5.0+ Running Shoe</v>
      </c>
      <c r="W378" s="7">
        <v>99.989997860000003</v>
      </c>
      <c r="X378" s="7">
        <v>95.114003926871064</v>
      </c>
      <c r="Y378">
        <v>1</v>
      </c>
      <c r="Z378" s="7">
        <v>13</v>
      </c>
      <c r="AA378" s="7">
        <v>99.989997860000003</v>
      </c>
      <c r="AB378" s="7">
        <f t="shared" si="22"/>
        <v>86.989997860000003</v>
      </c>
      <c r="AC378" t="s">
        <v>45</v>
      </c>
      <c r="AD378" t="str">
        <f t="shared" si="23"/>
        <v>Non Cash Payment</v>
      </c>
    </row>
    <row r="379" spans="1:30" x14ac:dyDescent="0.2">
      <c r="A379">
        <v>13225</v>
      </c>
      <c r="B379" s="1">
        <v>42198</v>
      </c>
      <c r="C379" s="4">
        <f>VLOOKUP(B379, Dates!$A$1:$B$1463, 2, FALSE)</f>
        <v>2</v>
      </c>
      <c r="D379">
        <v>2</v>
      </c>
      <c r="E379" s="1">
        <f t="shared" si="20"/>
        <v>42200</v>
      </c>
      <c r="F379">
        <v>1</v>
      </c>
      <c r="G379" t="s">
        <v>23</v>
      </c>
      <c r="H379" t="str">
        <f t="shared" si="21"/>
        <v>Other</v>
      </c>
      <c r="I379">
        <v>13</v>
      </c>
      <c r="J379">
        <v>1491</v>
      </c>
      <c r="K379">
        <v>3</v>
      </c>
      <c r="L379" t="s">
        <v>24</v>
      </c>
      <c r="M379" t="s">
        <v>237</v>
      </c>
      <c r="N379" t="s">
        <v>365</v>
      </c>
      <c r="O379" t="s">
        <v>366</v>
      </c>
      <c r="Q379" t="s">
        <v>367</v>
      </c>
      <c r="R379" t="s">
        <v>252</v>
      </c>
      <c r="S379">
        <v>13</v>
      </c>
      <c r="T379" t="str">
        <f>VLOOKUP(S379, Products!$C$1:$D$60,2,FALSE)</f>
        <v>Electronics</v>
      </c>
      <c r="U379">
        <v>273</v>
      </c>
      <c r="V379" t="str">
        <f>VLOOKUP(U379, Products!$A$1:$B$60, 2, FALSE)</f>
        <v>Under Armour Kids' Mercenary Slide</v>
      </c>
      <c r="W379" s="7">
        <v>27.989999770000001</v>
      </c>
      <c r="X379" s="7">
        <v>22.101999580000001</v>
      </c>
      <c r="Y379">
        <v>1</v>
      </c>
      <c r="Z379" s="7">
        <v>4.4800000190000002</v>
      </c>
      <c r="AA379" s="7">
        <v>27.989999770000001</v>
      </c>
      <c r="AB379" s="7">
        <f t="shared" si="22"/>
        <v>23.509999751000002</v>
      </c>
      <c r="AC379" t="s">
        <v>45</v>
      </c>
      <c r="AD379" t="str">
        <f t="shared" si="23"/>
        <v>Non Cash Payment</v>
      </c>
    </row>
    <row r="380" spans="1:30" x14ac:dyDescent="0.2">
      <c r="A380">
        <v>71362</v>
      </c>
      <c r="B380" s="1">
        <v>42927</v>
      </c>
      <c r="C380" s="4">
        <f>VLOOKUP(B380, Dates!$A$1:$B$1463, 2, FALSE)</f>
        <v>3</v>
      </c>
      <c r="D380">
        <v>2</v>
      </c>
      <c r="E380" s="1">
        <f t="shared" si="20"/>
        <v>42929</v>
      </c>
      <c r="F380">
        <v>1</v>
      </c>
      <c r="G380" t="s">
        <v>23</v>
      </c>
      <c r="H380" t="str">
        <f t="shared" si="21"/>
        <v>Other</v>
      </c>
      <c r="I380">
        <v>66</v>
      </c>
      <c r="J380">
        <v>14915</v>
      </c>
      <c r="K380">
        <v>4</v>
      </c>
      <c r="L380" t="s">
        <v>46</v>
      </c>
      <c r="M380" t="s">
        <v>237</v>
      </c>
      <c r="N380" t="s">
        <v>368</v>
      </c>
      <c r="O380" t="s">
        <v>369</v>
      </c>
      <c r="Q380" t="s">
        <v>263</v>
      </c>
      <c r="R380" t="s">
        <v>264</v>
      </c>
      <c r="S380">
        <v>66</v>
      </c>
      <c r="T380" t="str">
        <f>VLOOKUP(S380, Products!$C$1:$D$60,2,FALSE)</f>
        <v>Crafts</v>
      </c>
      <c r="U380">
        <v>1353</v>
      </c>
      <c r="V380" t="str">
        <f>VLOOKUP(U380, Products!$A$1:$B$60, 2, FALSE)</f>
        <v>Porcelain crafts</v>
      </c>
      <c r="W380" s="7">
        <v>461.48001099999999</v>
      </c>
      <c r="X380" s="7">
        <v>376.77167767999998</v>
      </c>
      <c r="Y380">
        <v>1</v>
      </c>
      <c r="Z380" s="7">
        <v>0</v>
      </c>
      <c r="AA380" s="7">
        <v>461.48001099999999</v>
      </c>
      <c r="AB380" s="7">
        <f t="shared" si="22"/>
        <v>461.48001099999999</v>
      </c>
      <c r="AC380" t="s">
        <v>45</v>
      </c>
      <c r="AD380" t="str">
        <f t="shared" si="23"/>
        <v>Non Cash Payment</v>
      </c>
    </row>
    <row r="381" spans="1:30" x14ac:dyDescent="0.2">
      <c r="A381">
        <v>13232</v>
      </c>
      <c r="B381" s="1">
        <v>42198</v>
      </c>
      <c r="C381" s="4">
        <f>VLOOKUP(B381, Dates!$A$1:$B$1463, 2, FALSE)</f>
        <v>2</v>
      </c>
      <c r="D381">
        <v>2</v>
      </c>
      <c r="E381" s="1">
        <f t="shared" si="20"/>
        <v>42200</v>
      </c>
      <c r="F381">
        <v>1</v>
      </c>
      <c r="G381" t="s">
        <v>23</v>
      </c>
      <c r="H381" t="str">
        <f t="shared" si="21"/>
        <v>Other</v>
      </c>
      <c r="I381">
        <v>18</v>
      </c>
      <c r="J381">
        <v>9619</v>
      </c>
      <c r="K381">
        <v>4</v>
      </c>
      <c r="L381" t="s">
        <v>46</v>
      </c>
      <c r="M381" t="s">
        <v>237</v>
      </c>
      <c r="N381" t="s">
        <v>370</v>
      </c>
      <c r="O381" t="s">
        <v>330</v>
      </c>
      <c r="Q381" t="s">
        <v>263</v>
      </c>
      <c r="R381" t="s">
        <v>264</v>
      </c>
      <c r="S381">
        <v>18</v>
      </c>
      <c r="T381" t="str">
        <f>VLOOKUP(S381, Products!$C$1:$D$60,2,FALSE)</f>
        <v>Men's Footwear</v>
      </c>
      <c r="U381">
        <v>403</v>
      </c>
      <c r="V381" t="str">
        <f>VLOOKUP(U381, Products!$A$1:$B$60, 2, FALSE)</f>
        <v>Nike Men's CJ Elite 2 TD Football Cleat</v>
      </c>
      <c r="W381" s="7">
        <v>129.9900055</v>
      </c>
      <c r="X381" s="7">
        <v>110.80340837177086</v>
      </c>
      <c r="Y381">
        <v>1</v>
      </c>
      <c r="Z381" s="7">
        <v>0</v>
      </c>
      <c r="AA381" s="7">
        <v>129.9900055</v>
      </c>
      <c r="AB381" s="7">
        <f t="shared" si="22"/>
        <v>129.9900055</v>
      </c>
      <c r="AC381" t="s">
        <v>45</v>
      </c>
      <c r="AD381" t="str">
        <f t="shared" si="23"/>
        <v>Non Cash Payment</v>
      </c>
    </row>
    <row r="382" spans="1:30" x14ac:dyDescent="0.2">
      <c r="A382">
        <v>67753</v>
      </c>
      <c r="B382" s="1">
        <v>42994</v>
      </c>
      <c r="C382" s="4">
        <f>VLOOKUP(B382, Dates!$A$1:$B$1463, 2, FALSE)</f>
        <v>7</v>
      </c>
      <c r="D382">
        <v>2</v>
      </c>
      <c r="E382" s="1">
        <f t="shared" si="20"/>
        <v>42997</v>
      </c>
      <c r="F382">
        <v>1</v>
      </c>
      <c r="G382" t="s">
        <v>23</v>
      </c>
      <c r="H382" t="str">
        <f t="shared" si="21"/>
        <v>Other</v>
      </c>
      <c r="I382">
        <v>17</v>
      </c>
      <c r="J382">
        <v>1566</v>
      </c>
      <c r="K382">
        <v>4</v>
      </c>
      <c r="L382" t="s">
        <v>46</v>
      </c>
      <c r="M382" t="s">
        <v>237</v>
      </c>
      <c r="N382" t="s">
        <v>361</v>
      </c>
      <c r="O382" t="s">
        <v>362</v>
      </c>
      <c r="Q382" t="s">
        <v>248</v>
      </c>
      <c r="R382" t="s">
        <v>241</v>
      </c>
      <c r="S382">
        <v>17</v>
      </c>
      <c r="T382" t="str">
        <f>VLOOKUP(S382, Products!$C$1:$D$60,2,FALSE)</f>
        <v>Cleats</v>
      </c>
      <c r="U382">
        <v>364</v>
      </c>
      <c r="V382" t="str">
        <f>VLOOKUP(U382, Products!$A$1:$B$60, 2, FALSE)</f>
        <v>Total Gym 1400</v>
      </c>
      <c r="W382" s="7">
        <v>299.98999020000002</v>
      </c>
      <c r="X382" s="7">
        <v>155.98999020000002</v>
      </c>
      <c r="Y382">
        <v>1</v>
      </c>
      <c r="Z382" s="7">
        <v>0</v>
      </c>
      <c r="AA382" s="7">
        <v>299.98999020000002</v>
      </c>
      <c r="AB382" s="7">
        <f t="shared" si="22"/>
        <v>299.98999020000002</v>
      </c>
      <c r="AC382" t="s">
        <v>45</v>
      </c>
      <c r="AD382" t="str">
        <f t="shared" si="23"/>
        <v>Non Cash Payment</v>
      </c>
    </row>
    <row r="383" spans="1:30" x14ac:dyDescent="0.2">
      <c r="A383">
        <v>68879</v>
      </c>
      <c r="B383" s="1">
        <v>42776</v>
      </c>
      <c r="C383" s="4">
        <f>VLOOKUP(B383, Dates!$A$1:$B$1463, 2, FALSE)</f>
        <v>6</v>
      </c>
      <c r="D383">
        <v>2</v>
      </c>
      <c r="E383" s="1">
        <f t="shared" si="20"/>
        <v>42780</v>
      </c>
      <c r="F383">
        <v>1</v>
      </c>
      <c r="G383" t="s">
        <v>23</v>
      </c>
      <c r="H383" t="str">
        <f t="shared" si="21"/>
        <v>Other</v>
      </c>
      <c r="I383">
        <v>18</v>
      </c>
      <c r="J383">
        <v>778</v>
      </c>
      <c r="K383">
        <v>4</v>
      </c>
      <c r="L383" t="s">
        <v>46</v>
      </c>
      <c r="M383" t="s">
        <v>237</v>
      </c>
      <c r="N383" t="s">
        <v>303</v>
      </c>
      <c r="O383" t="s">
        <v>243</v>
      </c>
      <c r="Q383" t="s">
        <v>244</v>
      </c>
      <c r="R383" t="s">
        <v>241</v>
      </c>
      <c r="S383">
        <v>18</v>
      </c>
      <c r="T383" t="str">
        <f>VLOOKUP(S383, Products!$C$1:$D$60,2,FALSE)</f>
        <v>Men's Footwear</v>
      </c>
      <c r="U383">
        <v>403</v>
      </c>
      <c r="V383" t="str">
        <f>VLOOKUP(U383, Products!$A$1:$B$60, 2, FALSE)</f>
        <v>Nike Men's CJ Elite 2 TD Football Cleat</v>
      </c>
      <c r="W383" s="7">
        <v>129.9900055</v>
      </c>
      <c r="X383" s="7">
        <v>110.80340837177086</v>
      </c>
      <c r="Y383">
        <v>1</v>
      </c>
      <c r="Z383" s="7">
        <v>0</v>
      </c>
      <c r="AA383" s="7">
        <v>129.9900055</v>
      </c>
      <c r="AB383" s="7">
        <f t="shared" si="22"/>
        <v>129.9900055</v>
      </c>
      <c r="AC383" t="s">
        <v>45</v>
      </c>
      <c r="AD383" t="str">
        <f t="shared" si="23"/>
        <v>Non Cash Payment</v>
      </c>
    </row>
    <row r="384" spans="1:30" x14ac:dyDescent="0.2">
      <c r="A384">
        <v>65487</v>
      </c>
      <c r="B384" s="1">
        <v>42960</v>
      </c>
      <c r="C384" s="4">
        <f>VLOOKUP(B384, Dates!$A$1:$B$1463, 2, FALSE)</f>
        <v>1</v>
      </c>
      <c r="D384">
        <v>2</v>
      </c>
      <c r="E384" s="1">
        <f t="shared" si="20"/>
        <v>42962</v>
      </c>
      <c r="F384">
        <v>1</v>
      </c>
      <c r="G384" t="s">
        <v>23</v>
      </c>
      <c r="H384" t="str">
        <f t="shared" si="21"/>
        <v>Other</v>
      </c>
      <c r="I384">
        <v>18</v>
      </c>
      <c r="J384">
        <v>2363</v>
      </c>
      <c r="K384">
        <v>4</v>
      </c>
      <c r="L384" t="s">
        <v>46</v>
      </c>
      <c r="M384" t="s">
        <v>237</v>
      </c>
      <c r="N384" t="s">
        <v>371</v>
      </c>
      <c r="O384" t="s">
        <v>288</v>
      </c>
      <c r="Q384" t="s">
        <v>244</v>
      </c>
      <c r="R384" t="s">
        <v>241</v>
      </c>
      <c r="S384">
        <v>18</v>
      </c>
      <c r="T384" t="str">
        <f>VLOOKUP(S384, Products!$C$1:$D$60,2,FALSE)</f>
        <v>Men's Footwear</v>
      </c>
      <c r="U384">
        <v>403</v>
      </c>
      <c r="V384" t="str">
        <f>VLOOKUP(U384, Products!$A$1:$B$60, 2, FALSE)</f>
        <v>Nike Men's CJ Elite 2 TD Football Cleat</v>
      </c>
      <c r="W384" s="7">
        <v>129.9900055</v>
      </c>
      <c r="X384" s="7">
        <v>110.80340837177086</v>
      </c>
      <c r="Y384">
        <v>1</v>
      </c>
      <c r="Z384" s="7">
        <v>0</v>
      </c>
      <c r="AA384" s="7">
        <v>129.9900055</v>
      </c>
      <c r="AB384" s="7">
        <f t="shared" si="22"/>
        <v>129.9900055</v>
      </c>
      <c r="AC384" t="s">
        <v>45</v>
      </c>
      <c r="AD384" t="str">
        <f t="shared" si="23"/>
        <v>Non Cash Payment</v>
      </c>
    </row>
    <row r="385" spans="1:30" x14ac:dyDescent="0.2">
      <c r="A385">
        <v>65105</v>
      </c>
      <c r="B385" s="1">
        <v>42955</v>
      </c>
      <c r="C385" s="4">
        <f>VLOOKUP(B385, Dates!$A$1:$B$1463, 2, FALSE)</f>
        <v>3</v>
      </c>
      <c r="D385">
        <v>2</v>
      </c>
      <c r="E385" s="1">
        <f t="shared" si="20"/>
        <v>42957</v>
      </c>
      <c r="F385">
        <v>1</v>
      </c>
      <c r="G385" t="s">
        <v>23</v>
      </c>
      <c r="H385" t="str">
        <f t="shared" si="21"/>
        <v>Other</v>
      </c>
      <c r="I385">
        <v>18</v>
      </c>
      <c r="J385">
        <v>5898</v>
      </c>
      <c r="K385">
        <v>4</v>
      </c>
      <c r="L385" t="s">
        <v>46</v>
      </c>
      <c r="M385" t="s">
        <v>237</v>
      </c>
      <c r="N385" t="s">
        <v>276</v>
      </c>
      <c r="O385" t="s">
        <v>239</v>
      </c>
      <c r="Q385" t="s">
        <v>240</v>
      </c>
      <c r="R385" t="s">
        <v>241</v>
      </c>
      <c r="S385">
        <v>18</v>
      </c>
      <c r="T385" t="str">
        <f>VLOOKUP(S385, Products!$C$1:$D$60,2,FALSE)</f>
        <v>Men's Footwear</v>
      </c>
      <c r="U385">
        <v>403</v>
      </c>
      <c r="V385" t="str">
        <f>VLOOKUP(U385, Products!$A$1:$B$60, 2, FALSE)</f>
        <v>Nike Men's CJ Elite 2 TD Football Cleat</v>
      </c>
      <c r="W385" s="7">
        <v>129.9900055</v>
      </c>
      <c r="X385" s="7">
        <v>110.80340837177086</v>
      </c>
      <c r="Y385">
        <v>1</v>
      </c>
      <c r="Z385" s="7">
        <v>0</v>
      </c>
      <c r="AA385" s="7">
        <v>129.9900055</v>
      </c>
      <c r="AB385" s="7">
        <f t="shared" si="22"/>
        <v>129.9900055</v>
      </c>
      <c r="AC385" t="s">
        <v>45</v>
      </c>
      <c r="AD385" t="str">
        <f t="shared" si="23"/>
        <v>Non Cash Payment</v>
      </c>
    </row>
    <row r="386" spans="1:30" x14ac:dyDescent="0.2">
      <c r="A386">
        <v>14837</v>
      </c>
      <c r="B386" s="1">
        <v>42132</v>
      </c>
      <c r="C386" s="4">
        <f>VLOOKUP(B386, Dates!$A$1:$B$1463, 2, FALSE)</f>
        <v>6</v>
      </c>
      <c r="D386">
        <v>2</v>
      </c>
      <c r="E386" s="1">
        <f t="shared" si="20"/>
        <v>42136</v>
      </c>
      <c r="F386">
        <v>1</v>
      </c>
      <c r="G386" t="s">
        <v>23</v>
      </c>
      <c r="H386" t="str">
        <f t="shared" si="21"/>
        <v>Other</v>
      </c>
      <c r="I386">
        <v>18</v>
      </c>
      <c r="J386">
        <v>1948</v>
      </c>
      <c r="K386">
        <v>4</v>
      </c>
      <c r="L386" t="s">
        <v>46</v>
      </c>
      <c r="M386" t="s">
        <v>237</v>
      </c>
      <c r="N386" t="s">
        <v>355</v>
      </c>
      <c r="O386" t="s">
        <v>355</v>
      </c>
      <c r="Q386" t="s">
        <v>240</v>
      </c>
      <c r="R386" t="s">
        <v>241</v>
      </c>
      <c r="S386">
        <v>18</v>
      </c>
      <c r="T386" t="str">
        <f>VLOOKUP(S386, Products!$C$1:$D$60,2,FALSE)</f>
        <v>Men's Footwear</v>
      </c>
      <c r="U386">
        <v>403</v>
      </c>
      <c r="V386" t="str">
        <f>VLOOKUP(U386, Products!$A$1:$B$60, 2, FALSE)</f>
        <v>Nike Men's CJ Elite 2 TD Football Cleat</v>
      </c>
      <c r="W386" s="7">
        <v>129.9900055</v>
      </c>
      <c r="X386" s="7">
        <v>110.80340837177086</v>
      </c>
      <c r="Y386">
        <v>1</v>
      </c>
      <c r="Z386" s="7">
        <v>0</v>
      </c>
      <c r="AA386" s="7">
        <v>129.9900055</v>
      </c>
      <c r="AB386" s="7">
        <f t="shared" si="22"/>
        <v>129.9900055</v>
      </c>
      <c r="AC386" t="s">
        <v>45</v>
      </c>
      <c r="AD386" t="str">
        <f t="shared" si="23"/>
        <v>Non Cash Payment</v>
      </c>
    </row>
    <row r="387" spans="1:30" x14ac:dyDescent="0.2">
      <c r="A387">
        <v>46224</v>
      </c>
      <c r="B387" s="1">
        <v>42501</v>
      </c>
      <c r="C387" s="4">
        <f>VLOOKUP(B387, Dates!$A$1:$B$1463, 2, FALSE)</f>
        <v>4</v>
      </c>
      <c r="D387">
        <v>2</v>
      </c>
      <c r="E387" s="1">
        <f t="shared" ref="E387:E450" si="24">WORKDAY(B387, D387)</f>
        <v>42503</v>
      </c>
      <c r="F387">
        <v>1</v>
      </c>
      <c r="G387" t="s">
        <v>23</v>
      </c>
      <c r="H387" t="str">
        <f t="shared" ref="H387:H450" si="25">IF(AND(F387=0,G387="Same Day"), "Same Day - On Time", "Other")</f>
        <v>Other</v>
      </c>
      <c r="I387">
        <v>17</v>
      </c>
      <c r="J387">
        <v>1820</v>
      </c>
      <c r="K387">
        <v>4</v>
      </c>
      <c r="L387" t="s">
        <v>46</v>
      </c>
      <c r="M387" t="s">
        <v>237</v>
      </c>
      <c r="N387" t="s">
        <v>372</v>
      </c>
      <c r="O387" t="s">
        <v>372</v>
      </c>
      <c r="Q387" t="s">
        <v>373</v>
      </c>
      <c r="R387" t="s">
        <v>320</v>
      </c>
      <c r="S387">
        <v>17</v>
      </c>
      <c r="T387" t="str">
        <f>VLOOKUP(S387, Products!$C$1:$D$60,2,FALSE)</f>
        <v>Cleats</v>
      </c>
      <c r="U387">
        <v>365</v>
      </c>
      <c r="V387" t="str">
        <f>VLOOKUP(U387, Products!$A$1:$B$60, 2, FALSE)</f>
        <v>Perfect Fitness Perfect Rip Deck</v>
      </c>
      <c r="W387" s="7">
        <v>59.990001679999999</v>
      </c>
      <c r="X387" s="7">
        <v>54.488929209402009</v>
      </c>
      <c r="Y387">
        <v>1</v>
      </c>
      <c r="Z387" s="7">
        <v>0.60000002399999997</v>
      </c>
      <c r="AA387" s="7">
        <v>59.990001679999999</v>
      </c>
      <c r="AB387" s="7">
        <f t="shared" ref="AB387:AB450" si="26">AA387-Z387</f>
        <v>59.390001655999995</v>
      </c>
      <c r="AC387" t="s">
        <v>45</v>
      </c>
      <c r="AD387" t="str">
        <f t="shared" ref="AD387:AD450" si="27">IF(AND(AC387="CASH",AB387&gt;200),"Cash Over 200",IF(AC387&lt;&gt;"CASH","Non Cash Payment","Cash Not Over 200"))</f>
        <v>Non Cash Payment</v>
      </c>
    </row>
    <row r="388" spans="1:30" x14ac:dyDescent="0.2">
      <c r="A388">
        <v>71217</v>
      </c>
      <c r="B388" s="1">
        <v>42866</v>
      </c>
      <c r="C388" s="4">
        <f>VLOOKUP(B388, Dates!$A$1:$B$1463, 2, FALSE)</f>
        <v>5</v>
      </c>
      <c r="D388">
        <v>2</v>
      </c>
      <c r="E388" s="1">
        <f t="shared" si="24"/>
        <v>42870</v>
      </c>
      <c r="F388">
        <v>1</v>
      </c>
      <c r="G388" t="s">
        <v>23</v>
      </c>
      <c r="H388" t="str">
        <f t="shared" si="25"/>
        <v>Other</v>
      </c>
      <c r="I388">
        <v>66</v>
      </c>
      <c r="J388">
        <v>14770</v>
      </c>
      <c r="K388">
        <v>4</v>
      </c>
      <c r="L388" t="s">
        <v>46</v>
      </c>
      <c r="M388" t="s">
        <v>237</v>
      </c>
      <c r="N388" t="s">
        <v>275</v>
      </c>
      <c r="O388" t="s">
        <v>250</v>
      </c>
      <c r="Q388" t="s">
        <v>251</v>
      </c>
      <c r="R388" t="s">
        <v>252</v>
      </c>
      <c r="S388">
        <v>66</v>
      </c>
      <c r="T388" t="str">
        <f>VLOOKUP(S388, Products!$C$1:$D$60,2,FALSE)</f>
        <v>Crafts</v>
      </c>
      <c r="U388">
        <v>1353</v>
      </c>
      <c r="V388" t="str">
        <f>VLOOKUP(U388, Products!$A$1:$B$60, 2, FALSE)</f>
        <v>Porcelain crafts</v>
      </c>
      <c r="W388" s="7">
        <v>461.48001099999999</v>
      </c>
      <c r="X388" s="7">
        <v>376.77167767999998</v>
      </c>
      <c r="Y388">
        <v>1</v>
      </c>
      <c r="Z388" s="7">
        <v>4.6100001339999999</v>
      </c>
      <c r="AA388" s="7">
        <v>461.48001099999999</v>
      </c>
      <c r="AB388" s="7">
        <f t="shared" si="26"/>
        <v>456.87001086599997</v>
      </c>
      <c r="AC388" t="s">
        <v>45</v>
      </c>
      <c r="AD388" t="str">
        <f t="shared" si="27"/>
        <v>Non Cash Payment</v>
      </c>
    </row>
    <row r="389" spans="1:30" x14ac:dyDescent="0.2">
      <c r="A389">
        <v>63972</v>
      </c>
      <c r="B389" s="1">
        <v>42938</v>
      </c>
      <c r="C389" s="4">
        <f>VLOOKUP(B389, Dates!$A$1:$B$1463, 2, FALSE)</f>
        <v>7</v>
      </c>
      <c r="D389">
        <v>2</v>
      </c>
      <c r="E389" s="1">
        <f t="shared" si="24"/>
        <v>42941</v>
      </c>
      <c r="F389">
        <v>1</v>
      </c>
      <c r="G389" t="s">
        <v>23</v>
      </c>
      <c r="H389" t="str">
        <f t="shared" si="25"/>
        <v>Other</v>
      </c>
      <c r="I389">
        <v>18</v>
      </c>
      <c r="J389">
        <v>1962</v>
      </c>
      <c r="K389">
        <v>4</v>
      </c>
      <c r="L389" t="s">
        <v>46</v>
      </c>
      <c r="M389" t="s">
        <v>237</v>
      </c>
      <c r="N389" t="s">
        <v>374</v>
      </c>
      <c r="O389" t="s">
        <v>250</v>
      </c>
      <c r="Q389" t="s">
        <v>251</v>
      </c>
      <c r="R389" t="s">
        <v>252</v>
      </c>
      <c r="S389">
        <v>18</v>
      </c>
      <c r="T389" t="str">
        <f>VLOOKUP(S389, Products!$C$1:$D$60,2,FALSE)</f>
        <v>Men's Footwear</v>
      </c>
      <c r="U389">
        <v>403</v>
      </c>
      <c r="V389" t="str">
        <f>VLOOKUP(U389, Products!$A$1:$B$60, 2, FALSE)</f>
        <v>Nike Men's CJ Elite 2 TD Football Cleat</v>
      </c>
      <c r="W389" s="7">
        <v>129.9900055</v>
      </c>
      <c r="X389" s="7">
        <v>110.80340837177086</v>
      </c>
      <c r="Y389">
        <v>1</v>
      </c>
      <c r="Z389" s="7">
        <v>1.2999999520000001</v>
      </c>
      <c r="AA389" s="7">
        <v>129.9900055</v>
      </c>
      <c r="AB389" s="7">
        <f t="shared" si="26"/>
        <v>128.69000554799999</v>
      </c>
      <c r="AC389" t="s">
        <v>45</v>
      </c>
      <c r="AD389" t="str">
        <f t="shared" si="27"/>
        <v>Non Cash Payment</v>
      </c>
    </row>
    <row r="390" spans="1:30" x14ac:dyDescent="0.2">
      <c r="A390">
        <v>19200</v>
      </c>
      <c r="B390" s="1">
        <v>42226</v>
      </c>
      <c r="C390" s="4">
        <f>VLOOKUP(B390, Dates!$A$1:$B$1463, 2, FALSE)</f>
        <v>2</v>
      </c>
      <c r="D390">
        <v>2</v>
      </c>
      <c r="E390" s="1">
        <f t="shared" si="24"/>
        <v>42228</v>
      </c>
      <c r="F390">
        <v>1</v>
      </c>
      <c r="G390" t="s">
        <v>23</v>
      </c>
      <c r="H390" t="str">
        <f t="shared" si="25"/>
        <v>Other</v>
      </c>
      <c r="I390">
        <v>18</v>
      </c>
      <c r="J390">
        <v>7175</v>
      </c>
      <c r="K390">
        <v>4</v>
      </c>
      <c r="L390" t="s">
        <v>46</v>
      </c>
      <c r="M390" t="s">
        <v>237</v>
      </c>
      <c r="N390" t="s">
        <v>375</v>
      </c>
      <c r="O390" t="s">
        <v>250</v>
      </c>
      <c r="Q390" t="s">
        <v>251</v>
      </c>
      <c r="R390" t="s">
        <v>252</v>
      </c>
      <c r="S390">
        <v>18</v>
      </c>
      <c r="T390" t="str">
        <f>VLOOKUP(S390, Products!$C$1:$D$60,2,FALSE)</f>
        <v>Men's Footwear</v>
      </c>
      <c r="U390">
        <v>403</v>
      </c>
      <c r="V390" t="str">
        <f>VLOOKUP(U390, Products!$A$1:$B$60, 2, FALSE)</f>
        <v>Nike Men's CJ Elite 2 TD Football Cleat</v>
      </c>
      <c r="W390" s="7">
        <v>129.9900055</v>
      </c>
      <c r="X390" s="7">
        <v>110.80340837177086</v>
      </c>
      <c r="Y390">
        <v>1</v>
      </c>
      <c r="Z390" s="7">
        <v>1.2999999520000001</v>
      </c>
      <c r="AA390" s="7">
        <v>129.9900055</v>
      </c>
      <c r="AB390" s="7">
        <f t="shared" si="26"/>
        <v>128.69000554799999</v>
      </c>
      <c r="AC390" t="s">
        <v>45</v>
      </c>
      <c r="AD390" t="str">
        <f t="shared" si="27"/>
        <v>Non Cash Payment</v>
      </c>
    </row>
    <row r="391" spans="1:30" x14ac:dyDescent="0.2">
      <c r="A391">
        <v>18009</v>
      </c>
      <c r="B391" s="1">
        <v>42267</v>
      </c>
      <c r="C391" s="4">
        <f>VLOOKUP(B391, Dates!$A$1:$B$1463, 2, FALSE)</f>
        <v>1</v>
      </c>
      <c r="D391">
        <v>2</v>
      </c>
      <c r="E391" s="1">
        <f t="shared" si="24"/>
        <v>42269</v>
      </c>
      <c r="F391">
        <v>1</v>
      </c>
      <c r="G391" t="s">
        <v>23</v>
      </c>
      <c r="H391" t="str">
        <f t="shared" si="25"/>
        <v>Other</v>
      </c>
      <c r="I391">
        <v>18</v>
      </c>
      <c r="J391">
        <v>1222</v>
      </c>
      <c r="K391">
        <v>4</v>
      </c>
      <c r="L391" t="s">
        <v>46</v>
      </c>
      <c r="M391" t="s">
        <v>237</v>
      </c>
      <c r="N391" t="s">
        <v>376</v>
      </c>
      <c r="O391" t="s">
        <v>250</v>
      </c>
      <c r="Q391" t="s">
        <v>251</v>
      </c>
      <c r="R391" t="s">
        <v>252</v>
      </c>
      <c r="S391">
        <v>18</v>
      </c>
      <c r="T391" t="str">
        <f>VLOOKUP(S391, Products!$C$1:$D$60,2,FALSE)</f>
        <v>Men's Footwear</v>
      </c>
      <c r="U391">
        <v>403</v>
      </c>
      <c r="V391" t="str">
        <f>VLOOKUP(U391, Products!$A$1:$B$60, 2, FALSE)</f>
        <v>Nike Men's CJ Elite 2 TD Football Cleat</v>
      </c>
      <c r="W391" s="7">
        <v>129.9900055</v>
      </c>
      <c r="X391" s="7">
        <v>110.80340837177086</v>
      </c>
      <c r="Y391">
        <v>1</v>
      </c>
      <c r="Z391" s="7">
        <v>1.2999999520000001</v>
      </c>
      <c r="AA391" s="7">
        <v>129.9900055</v>
      </c>
      <c r="AB391" s="7">
        <f t="shared" si="26"/>
        <v>128.69000554799999</v>
      </c>
      <c r="AC391" t="s">
        <v>45</v>
      </c>
      <c r="AD391" t="str">
        <f t="shared" si="27"/>
        <v>Non Cash Payment</v>
      </c>
    </row>
    <row r="392" spans="1:30" x14ac:dyDescent="0.2">
      <c r="A392">
        <v>10831</v>
      </c>
      <c r="B392" s="1">
        <v>42222</v>
      </c>
      <c r="C392" s="4">
        <f>VLOOKUP(B392, Dates!$A$1:$B$1463, 2, FALSE)</f>
        <v>5</v>
      </c>
      <c r="D392">
        <v>2</v>
      </c>
      <c r="E392" s="1">
        <f t="shared" si="24"/>
        <v>42226</v>
      </c>
      <c r="F392">
        <v>0</v>
      </c>
      <c r="G392" t="s">
        <v>23</v>
      </c>
      <c r="H392" t="str">
        <f t="shared" si="25"/>
        <v>Other</v>
      </c>
      <c r="I392">
        <v>18</v>
      </c>
      <c r="J392">
        <v>487</v>
      </c>
      <c r="K392">
        <v>4</v>
      </c>
      <c r="L392" t="s">
        <v>46</v>
      </c>
      <c r="M392" t="s">
        <v>237</v>
      </c>
      <c r="N392" t="s">
        <v>377</v>
      </c>
      <c r="O392" t="s">
        <v>378</v>
      </c>
      <c r="Q392" t="s">
        <v>367</v>
      </c>
      <c r="R392" t="s">
        <v>252</v>
      </c>
      <c r="S392">
        <v>18</v>
      </c>
      <c r="T392" t="str">
        <f>VLOOKUP(S392, Products!$C$1:$D$60,2,FALSE)</f>
        <v>Men's Footwear</v>
      </c>
      <c r="U392">
        <v>403</v>
      </c>
      <c r="V392" t="str">
        <f>VLOOKUP(U392, Products!$A$1:$B$60, 2, FALSE)</f>
        <v>Nike Men's CJ Elite 2 TD Football Cleat</v>
      </c>
      <c r="W392" s="7">
        <v>129.9900055</v>
      </c>
      <c r="X392" s="7">
        <v>110.80340837177086</v>
      </c>
      <c r="Y392">
        <v>1</v>
      </c>
      <c r="Z392" s="7">
        <v>1.2999999520000001</v>
      </c>
      <c r="AA392" s="7">
        <v>129.9900055</v>
      </c>
      <c r="AB392" s="7">
        <f t="shared" si="26"/>
        <v>128.69000554799999</v>
      </c>
      <c r="AC392" t="s">
        <v>45</v>
      </c>
      <c r="AD392" t="str">
        <f t="shared" si="27"/>
        <v>Non Cash Payment</v>
      </c>
    </row>
    <row r="393" spans="1:30" x14ac:dyDescent="0.2">
      <c r="A393">
        <v>68107</v>
      </c>
      <c r="B393" s="1">
        <v>42999</v>
      </c>
      <c r="C393" s="4">
        <f>VLOOKUP(B393, Dates!$A$1:$B$1463, 2, FALSE)</f>
        <v>5</v>
      </c>
      <c r="D393">
        <v>2</v>
      </c>
      <c r="E393" s="1">
        <f t="shared" si="24"/>
        <v>43003</v>
      </c>
      <c r="F393">
        <v>1</v>
      </c>
      <c r="G393" t="s">
        <v>23</v>
      </c>
      <c r="H393" t="str">
        <f t="shared" si="25"/>
        <v>Other</v>
      </c>
      <c r="I393">
        <v>18</v>
      </c>
      <c r="J393">
        <v>2217</v>
      </c>
      <c r="K393">
        <v>4</v>
      </c>
      <c r="L393" t="s">
        <v>46</v>
      </c>
      <c r="M393" t="s">
        <v>237</v>
      </c>
      <c r="N393" t="s">
        <v>379</v>
      </c>
      <c r="O393" t="s">
        <v>305</v>
      </c>
      <c r="Q393" t="s">
        <v>283</v>
      </c>
      <c r="R393" t="s">
        <v>264</v>
      </c>
      <c r="S393">
        <v>18</v>
      </c>
      <c r="T393" t="str">
        <f>VLOOKUP(S393, Products!$C$1:$D$60,2,FALSE)</f>
        <v>Men's Footwear</v>
      </c>
      <c r="U393">
        <v>403</v>
      </c>
      <c r="V393" t="str">
        <f>VLOOKUP(U393, Products!$A$1:$B$60, 2, FALSE)</f>
        <v>Nike Men's CJ Elite 2 TD Football Cleat</v>
      </c>
      <c r="W393" s="7">
        <v>129.9900055</v>
      </c>
      <c r="X393" s="7">
        <v>110.80340837177086</v>
      </c>
      <c r="Y393">
        <v>1</v>
      </c>
      <c r="Z393" s="7">
        <v>1.2999999520000001</v>
      </c>
      <c r="AA393" s="7">
        <v>129.9900055</v>
      </c>
      <c r="AB393" s="7">
        <f t="shared" si="26"/>
        <v>128.69000554799999</v>
      </c>
      <c r="AC393" t="s">
        <v>45</v>
      </c>
      <c r="AD393" t="str">
        <f t="shared" si="27"/>
        <v>Non Cash Payment</v>
      </c>
    </row>
    <row r="394" spans="1:30" x14ac:dyDescent="0.2">
      <c r="A394">
        <v>15421</v>
      </c>
      <c r="B394" s="1">
        <v>42230</v>
      </c>
      <c r="C394" s="4">
        <f>VLOOKUP(B394, Dates!$A$1:$B$1463, 2, FALSE)</f>
        <v>6</v>
      </c>
      <c r="D394">
        <v>2</v>
      </c>
      <c r="E394" s="1">
        <f t="shared" si="24"/>
        <v>42234</v>
      </c>
      <c r="F394">
        <v>0</v>
      </c>
      <c r="G394" t="s">
        <v>23</v>
      </c>
      <c r="H394" t="str">
        <f t="shared" si="25"/>
        <v>Other</v>
      </c>
      <c r="I394">
        <v>18</v>
      </c>
      <c r="J394">
        <v>2918</v>
      </c>
      <c r="K394">
        <v>4</v>
      </c>
      <c r="L394" t="s">
        <v>46</v>
      </c>
      <c r="M394" t="s">
        <v>237</v>
      </c>
      <c r="N394" t="s">
        <v>363</v>
      </c>
      <c r="O394" t="s">
        <v>364</v>
      </c>
      <c r="Q394" t="s">
        <v>263</v>
      </c>
      <c r="R394" t="s">
        <v>264</v>
      </c>
      <c r="S394">
        <v>18</v>
      </c>
      <c r="T394" t="str">
        <f>VLOOKUP(S394, Products!$C$1:$D$60,2,FALSE)</f>
        <v>Men's Footwear</v>
      </c>
      <c r="U394">
        <v>403</v>
      </c>
      <c r="V394" t="str">
        <f>VLOOKUP(U394, Products!$A$1:$B$60, 2, FALSE)</f>
        <v>Nike Men's CJ Elite 2 TD Football Cleat</v>
      </c>
      <c r="W394" s="7">
        <v>129.9900055</v>
      </c>
      <c r="X394" s="7">
        <v>110.80340837177086</v>
      </c>
      <c r="Y394">
        <v>1</v>
      </c>
      <c r="Z394" s="7">
        <v>1.2999999520000001</v>
      </c>
      <c r="AA394" s="7">
        <v>129.9900055</v>
      </c>
      <c r="AB394" s="7">
        <f t="shared" si="26"/>
        <v>128.69000554799999</v>
      </c>
      <c r="AC394" t="s">
        <v>45</v>
      </c>
      <c r="AD394" t="str">
        <f t="shared" si="27"/>
        <v>Non Cash Payment</v>
      </c>
    </row>
    <row r="395" spans="1:30" x14ac:dyDescent="0.2">
      <c r="A395">
        <v>71271</v>
      </c>
      <c r="B395" s="1">
        <v>42897</v>
      </c>
      <c r="C395" s="4">
        <f>VLOOKUP(B395, Dates!$A$1:$B$1463, 2, FALSE)</f>
        <v>1</v>
      </c>
      <c r="D395">
        <v>2</v>
      </c>
      <c r="E395" s="1">
        <f t="shared" si="24"/>
        <v>42899</v>
      </c>
      <c r="F395">
        <v>0</v>
      </c>
      <c r="G395" t="s">
        <v>23</v>
      </c>
      <c r="H395" t="str">
        <f t="shared" si="25"/>
        <v>Other</v>
      </c>
      <c r="I395">
        <v>66</v>
      </c>
      <c r="J395">
        <v>14824</v>
      </c>
      <c r="K395">
        <v>4</v>
      </c>
      <c r="L395" t="s">
        <v>46</v>
      </c>
      <c r="M395" t="s">
        <v>237</v>
      </c>
      <c r="N395" t="s">
        <v>338</v>
      </c>
      <c r="O395" t="s">
        <v>243</v>
      </c>
      <c r="Q395" t="s">
        <v>244</v>
      </c>
      <c r="R395" t="s">
        <v>241</v>
      </c>
      <c r="S395">
        <v>66</v>
      </c>
      <c r="T395" t="str">
        <f>VLOOKUP(S395, Products!$C$1:$D$60,2,FALSE)</f>
        <v>Crafts</v>
      </c>
      <c r="U395">
        <v>1353</v>
      </c>
      <c r="V395" t="str">
        <f>VLOOKUP(U395, Products!$A$1:$B$60, 2, FALSE)</f>
        <v>Porcelain crafts</v>
      </c>
      <c r="W395" s="7">
        <v>461.48001099999999</v>
      </c>
      <c r="X395" s="7">
        <v>376.77167767999998</v>
      </c>
      <c r="Y395">
        <v>1</v>
      </c>
      <c r="Z395" s="7">
        <v>4.6100001339999999</v>
      </c>
      <c r="AA395" s="7">
        <v>461.48001099999999</v>
      </c>
      <c r="AB395" s="7">
        <f t="shared" si="26"/>
        <v>456.87001086599997</v>
      </c>
      <c r="AC395" t="s">
        <v>45</v>
      </c>
      <c r="AD395" t="str">
        <f t="shared" si="27"/>
        <v>Non Cash Payment</v>
      </c>
    </row>
    <row r="396" spans="1:30" x14ac:dyDescent="0.2">
      <c r="A396">
        <v>68879</v>
      </c>
      <c r="B396" s="1">
        <v>42776</v>
      </c>
      <c r="C396" s="4">
        <f>VLOOKUP(B396, Dates!$A$1:$B$1463, 2, FALSE)</f>
        <v>6</v>
      </c>
      <c r="D396">
        <v>2</v>
      </c>
      <c r="E396" s="1">
        <f t="shared" si="24"/>
        <v>42780</v>
      </c>
      <c r="F396">
        <v>1</v>
      </c>
      <c r="G396" t="s">
        <v>23</v>
      </c>
      <c r="H396" t="str">
        <f t="shared" si="25"/>
        <v>Other</v>
      </c>
      <c r="I396">
        <v>18</v>
      </c>
      <c r="J396">
        <v>778</v>
      </c>
      <c r="K396">
        <v>4</v>
      </c>
      <c r="L396" t="s">
        <v>46</v>
      </c>
      <c r="M396" t="s">
        <v>237</v>
      </c>
      <c r="N396" t="s">
        <v>303</v>
      </c>
      <c r="O396" t="s">
        <v>243</v>
      </c>
      <c r="Q396" t="s">
        <v>244</v>
      </c>
      <c r="R396" t="s">
        <v>241</v>
      </c>
      <c r="S396">
        <v>18</v>
      </c>
      <c r="T396" t="str">
        <f>VLOOKUP(S396, Products!$C$1:$D$60,2,FALSE)</f>
        <v>Men's Footwear</v>
      </c>
      <c r="U396">
        <v>403</v>
      </c>
      <c r="V396" t="str">
        <f>VLOOKUP(U396, Products!$A$1:$B$60, 2, FALSE)</f>
        <v>Nike Men's CJ Elite 2 TD Football Cleat</v>
      </c>
      <c r="W396" s="7">
        <v>129.9900055</v>
      </c>
      <c r="X396" s="7">
        <v>110.80340837177086</v>
      </c>
      <c r="Y396">
        <v>1</v>
      </c>
      <c r="Z396" s="7">
        <v>1.2999999520000001</v>
      </c>
      <c r="AA396" s="7">
        <v>129.9900055</v>
      </c>
      <c r="AB396" s="7">
        <f t="shared" si="26"/>
        <v>128.69000554799999</v>
      </c>
      <c r="AC396" t="s">
        <v>45</v>
      </c>
      <c r="AD396" t="str">
        <f t="shared" si="27"/>
        <v>Non Cash Payment</v>
      </c>
    </row>
    <row r="397" spans="1:30" x14ac:dyDescent="0.2">
      <c r="A397">
        <v>65487</v>
      </c>
      <c r="B397" s="1">
        <v>42960</v>
      </c>
      <c r="C397" s="4">
        <f>VLOOKUP(B397, Dates!$A$1:$B$1463, 2, FALSE)</f>
        <v>1</v>
      </c>
      <c r="D397">
        <v>2</v>
      </c>
      <c r="E397" s="1">
        <f t="shared" si="24"/>
        <v>42962</v>
      </c>
      <c r="F397">
        <v>1</v>
      </c>
      <c r="G397" t="s">
        <v>23</v>
      </c>
      <c r="H397" t="str">
        <f t="shared" si="25"/>
        <v>Other</v>
      </c>
      <c r="I397">
        <v>18</v>
      </c>
      <c r="J397">
        <v>2363</v>
      </c>
      <c r="K397">
        <v>4</v>
      </c>
      <c r="L397" t="s">
        <v>46</v>
      </c>
      <c r="M397" t="s">
        <v>237</v>
      </c>
      <c r="N397" t="s">
        <v>371</v>
      </c>
      <c r="O397" t="s">
        <v>288</v>
      </c>
      <c r="Q397" t="s">
        <v>244</v>
      </c>
      <c r="R397" t="s">
        <v>241</v>
      </c>
      <c r="S397">
        <v>18</v>
      </c>
      <c r="T397" t="str">
        <f>VLOOKUP(S397, Products!$C$1:$D$60,2,FALSE)</f>
        <v>Men's Footwear</v>
      </c>
      <c r="U397">
        <v>403</v>
      </c>
      <c r="V397" t="str">
        <f>VLOOKUP(U397, Products!$A$1:$B$60, 2, FALSE)</f>
        <v>Nike Men's CJ Elite 2 TD Football Cleat</v>
      </c>
      <c r="W397" s="7">
        <v>129.9900055</v>
      </c>
      <c r="X397" s="7">
        <v>110.80340837177086</v>
      </c>
      <c r="Y397">
        <v>1</v>
      </c>
      <c r="Z397" s="7">
        <v>1.2999999520000001</v>
      </c>
      <c r="AA397" s="7">
        <v>129.9900055</v>
      </c>
      <c r="AB397" s="7">
        <f t="shared" si="26"/>
        <v>128.69000554799999</v>
      </c>
      <c r="AC397" t="s">
        <v>45</v>
      </c>
      <c r="AD397" t="str">
        <f t="shared" si="27"/>
        <v>Non Cash Payment</v>
      </c>
    </row>
    <row r="398" spans="1:30" x14ac:dyDescent="0.2">
      <c r="A398">
        <v>16953</v>
      </c>
      <c r="B398" s="1">
        <v>42133</v>
      </c>
      <c r="C398" s="4">
        <f>VLOOKUP(B398, Dates!$A$1:$B$1463, 2, FALSE)</f>
        <v>7</v>
      </c>
      <c r="D398">
        <v>2</v>
      </c>
      <c r="E398" s="1">
        <f t="shared" si="24"/>
        <v>42136</v>
      </c>
      <c r="F398">
        <v>1</v>
      </c>
      <c r="G398" t="s">
        <v>23</v>
      </c>
      <c r="H398" t="str">
        <f t="shared" si="25"/>
        <v>Other</v>
      </c>
      <c r="I398">
        <v>18</v>
      </c>
      <c r="J398">
        <v>2078</v>
      </c>
      <c r="K398">
        <v>4</v>
      </c>
      <c r="L398" t="s">
        <v>46</v>
      </c>
      <c r="M398" t="s">
        <v>237</v>
      </c>
      <c r="N398" t="s">
        <v>380</v>
      </c>
      <c r="O398" t="s">
        <v>239</v>
      </c>
      <c r="Q398" t="s">
        <v>240</v>
      </c>
      <c r="R398" t="s">
        <v>241</v>
      </c>
      <c r="S398">
        <v>18</v>
      </c>
      <c r="T398" t="str">
        <f>VLOOKUP(S398, Products!$C$1:$D$60,2,FALSE)</f>
        <v>Men's Footwear</v>
      </c>
      <c r="U398">
        <v>403</v>
      </c>
      <c r="V398" t="str">
        <f>VLOOKUP(U398, Products!$A$1:$B$60, 2, FALSE)</f>
        <v>Nike Men's CJ Elite 2 TD Football Cleat</v>
      </c>
      <c r="W398" s="7">
        <v>129.9900055</v>
      </c>
      <c r="X398" s="7">
        <v>110.80340837177086</v>
      </c>
      <c r="Y398">
        <v>1</v>
      </c>
      <c r="Z398" s="7">
        <v>1.2999999520000001</v>
      </c>
      <c r="AA398" s="7">
        <v>129.9900055</v>
      </c>
      <c r="AB398" s="7">
        <f t="shared" si="26"/>
        <v>128.69000554799999</v>
      </c>
      <c r="AC398" t="s">
        <v>45</v>
      </c>
      <c r="AD398" t="str">
        <f t="shared" si="27"/>
        <v>Non Cash Payment</v>
      </c>
    </row>
    <row r="399" spans="1:30" x14ac:dyDescent="0.2">
      <c r="A399">
        <v>49664</v>
      </c>
      <c r="B399" s="1">
        <v>42729</v>
      </c>
      <c r="C399" s="4">
        <f>VLOOKUP(B399, Dates!$A$1:$B$1463, 2, FALSE)</f>
        <v>1</v>
      </c>
      <c r="D399">
        <v>2</v>
      </c>
      <c r="E399" s="1">
        <f t="shared" si="24"/>
        <v>42731</v>
      </c>
      <c r="F399">
        <v>1</v>
      </c>
      <c r="G399" t="s">
        <v>23</v>
      </c>
      <c r="H399" t="str">
        <f t="shared" si="25"/>
        <v>Other</v>
      </c>
      <c r="I399">
        <v>17</v>
      </c>
      <c r="J399">
        <v>10497</v>
      </c>
      <c r="K399">
        <v>4</v>
      </c>
      <c r="L399" t="s">
        <v>46</v>
      </c>
      <c r="M399" t="s">
        <v>237</v>
      </c>
      <c r="N399" t="s">
        <v>381</v>
      </c>
      <c r="O399" t="s">
        <v>382</v>
      </c>
      <c r="Q399" t="s">
        <v>373</v>
      </c>
      <c r="R399" t="s">
        <v>320</v>
      </c>
      <c r="S399">
        <v>17</v>
      </c>
      <c r="T399" t="str">
        <f>VLOOKUP(S399, Products!$C$1:$D$60,2,FALSE)</f>
        <v>Cleats</v>
      </c>
      <c r="U399">
        <v>365</v>
      </c>
      <c r="V399" t="str">
        <f>VLOOKUP(U399, Products!$A$1:$B$60, 2, FALSE)</f>
        <v>Perfect Fitness Perfect Rip Deck</v>
      </c>
      <c r="W399" s="7">
        <v>59.990001679999999</v>
      </c>
      <c r="X399" s="7">
        <v>54.488929209402009</v>
      </c>
      <c r="Y399">
        <v>1</v>
      </c>
      <c r="Z399" s="7">
        <v>1.2000000479999999</v>
      </c>
      <c r="AA399" s="7">
        <v>59.990001679999999</v>
      </c>
      <c r="AB399" s="7">
        <f t="shared" si="26"/>
        <v>58.790001631999999</v>
      </c>
      <c r="AC399" t="s">
        <v>45</v>
      </c>
      <c r="AD399" t="str">
        <f t="shared" si="27"/>
        <v>Non Cash Payment</v>
      </c>
    </row>
    <row r="400" spans="1:30" x14ac:dyDescent="0.2">
      <c r="A400">
        <v>16446</v>
      </c>
      <c r="B400" s="1">
        <v>42245</v>
      </c>
      <c r="C400" s="4">
        <f>VLOOKUP(B400, Dates!$A$1:$B$1463, 2, FALSE)</f>
        <v>7</v>
      </c>
      <c r="D400">
        <v>2</v>
      </c>
      <c r="E400" s="1">
        <f t="shared" si="24"/>
        <v>42248</v>
      </c>
      <c r="F400">
        <v>0</v>
      </c>
      <c r="G400" t="s">
        <v>23</v>
      </c>
      <c r="H400" t="str">
        <f t="shared" si="25"/>
        <v>Other</v>
      </c>
      <c r="I400">
        <v>18</v>
      </c>
      <c r="J400">
        <v>4695</v>
      </c>
      <c r="K400">
        <v>4</v>
      </c>
      <c r="L400" t="s">
        <v>46</v>
      </c>
      <c r="M400" t="s">
        <v>237</v>
      </c>
      <c r="N400" t="s">
        <v>383</v>
      </c>
      <c r="O400" t="s">
        <v>250</v>
      </c>
      <c r="Q400" t="s">
        <v>251</v>
      </c>
      <c r="R400" t="s">
        <v>252</v>
      </c>
      <c r="S400">
        <v>18</v>
      </c>
      <c r="T400" t="str">
        <f>VLOOKUP(S400, Products!$C$1:$D$60,2,FALSE)</f>
        <v>Men's Footwear</v>
      </c>
      <c r="U400">
        <v>403</v>
      </c>
      <c r="V400" t="str">
        <f>VLOOKUP(U400, Products!$A$1:$B$60, 2, FALSE)</f>
        <v>Nike Men's CJ Elite 2 TD Football Cleat</v>
      </c>
      <c r="W400" s="7">
        <v>129.9900055</v>
      </c>
      <c r="X400" s="7">
        <v>110.80340837177086</v>
      </c>
      <c r="Y400">
        <v>1</v>
      </c>
      <c r="Z400" s="7">
        <v>2.5999999049999998</v>
      </c>
      <c r="AA400" s="7">
        <v>129.9900055</v>
      </c>
      <c r="AB400" s="7">
        <f t="shared" si="26"/>
        <v>127.39000559499999</v>
      </c>
      <c r="AC400" t="s">
        <v>45</v>
      </c>
      <c r="AD400" t="str">
        <f t="shared" si="27"/>
        <v>Non Cash Payment</v>
      </c>
    </row>
    <row r="401" spans="1:30" x14ac:dyDescent="0.2">
      <c r="A401">
        <v>10831</v>
      </c>
      <c r="B401" s="1">
        <v>42222</v>
      </c>
      <c r="C401" s="4">
        <f>VLOOKUP(B401, Dates!$A$1:$B$1463, 2, FALSE)</f>
        <v>5</v>
      </c>
      <c r="D401">
        <v>2</v>
      </c>
      <c r="E401" s="1">
        <f t="shared" si="24"/>
        <v>42226</v>
      </c>
      <c r="F401">
        <v>0</v>
      </c>
      <c r="G401" t="s">
        <v>23</v>
      </c>
      <c r="H401" t="str">
        <f t="shared" si="25"/>
        <v>Other</v>
      </c>
      <c r="I401">
        <v>18</v>
      </c>
      <c r="J401">
        <v>487</v>
      </c>
      <c r="K401">
        <v>4</v>
      </c>
      <c r="L401" t="s">
        <v>46</v>
      </c>
      <c r="M401" t="s">
        <v>237</v>
      </c>
      <c r="N401" t="s">
        <v>377</v>
      </c>
      <c r="O401" t="s">
        <v>378</v>
      </c>
      <c r="Q401" t="s">
        <v>367</v>
      </c>
      <c r="R401" t="s">
        <v>252</v>
      </c>
      <c r="S401">
        <v>18</v>
      </c>
      <c r="T401" t="str">
        <f>VLOOKUP(S401, Products!$C$1:$D$60,2,FALSE)</f>
        <v>Men's Footwear</v>
      </c>
      <c r="U401">
        <v>403</v>
      </c>
      <c r="V401" t="str">
        <f>VLOOKUP(U401, Products!$A$1:$B$60, 2, FALSE)</f>
        <v>Nike Men's CJ Elite 2 TD Football Cleat</v>
      </c>
      <c r="W401" s="7">
        <v>129.9900055</v>
      </c>
      <c r="X401" s="7">
        <v>110.80340837177086</v>
      </c>
      <c r="Y401">
        <v>1</v>
      </c>
      <c r="Z401" s="7">
        <v>2.5999999049999998</v>
      </c>
      <c r="AA401" s="7">
        <v>129.9900055</v>
      </c>
      <c r="AB401" s="7">
        <f t="shared" si="26"/>
        <v>127.39000559499999</v>
      </c>
      <c r="AC401" t="s">
        <v>45</v>
      </c>
      <c r="AD401" t="str">
        <f t="shared" si="27"/>
        <v>Non Cash Payment</v>
      </c>
    </row>
    <row r="402" spans="1:30" x14ac:dyDescent="0.2">
      <c r="A402">
        <v>14960</v>
      </c>
      <c r="B402" s="1">
        <v>42193</v>
      </c>
      <c r="C402" s="4">
        <f>VLOOKUP(B402, Dates!$A$1:$B$1463, 2, FALSE)</f>
        <v>4</v>
      </c>
      <c r="D402">
        <v>2</v>
      </c>
      <c r="E402" s="1">
        <f t="shared" si="24"/>
        <v>42195</v>
      </c>
      <c r="F402">
        <v>1</v>
      </c>
      <c r="G402" t="s">
        <v>23</v>
      </c>
      <c r="H402" t="str">
        <f t="shared" si="25"/>
        <v>Other</v>
      </c>
      <c r="I402">
        <v>17</v>
      </c>
      <c r="J402">
        <v>9857</v>
      </c>
      <c r="K402">
        <v>4</v>
      </c>
      <c r="L402" t="s">
        <v>46</v>
      </c>
      <c r="M402" t="s">
        <v>237</v>
      </c>
      <c r="N402" t="s">
        <v>258</v>
      </c>
      <c r="O402" t="s">
        <v>259</v>
      </c>
      <c r="Q402" t="s">
        <v>244</v>
      </c>
      <c r="R402" t="s">
        <v>241</v>
      </c>
      <c r="S402">
        <v>17</v>
      </c>
      <c r="T402" t="str">
        <f>VLOOKUP(S402, Products!$C$1:$D$60,2,FALSE)</f>
        <v>Cleats</v>
      </c>
      <c r="U402">
        <v>365</v>
      </c>
      <c r="V402" t="str">
        <f>VLOOKUP(U402, Products!$A$1:$B$60, 2, FALSE)</f>
        <v>Perfect Fitness Perfect Rip Deck</v>
      </c>
      <c r="W402" s="7">
        <v>59.990001679999999</v>
      </c>
      <c r="X402" s="7">
        <v>54.488929209402009</v>
      </c>
      <c r="Y402">
        <v>1</v>
      </c>
      <c r="Z402" s="7">
        <v>1.2000000479999999</v>
      </c>
      <c r="AA402" s="7">
        <v>59.990001679999999</v>
      </c>
      <c r="AB402" s="7">
        <f t="shared" si="26"/>
        <v>58.790001631999999</v>
      </c>
      <c r="AC402" t="s">
        <v>45</v>
      </c>
      <c r="AD402" t="str">
        <f t="shared" si="27"/>
        <v>Non Cash Payment</v>
      </c>
    </row>
    <row r="403" spans="1:30" x14ac:dyDescent="0.2">
      <c r="A403">
        <v>18005</v>
      </c>
      <c r="B403" s="1">
        <v>42267</v>
      </c>
      <c r="C403" s="4">
        <f>VLOOKUP(B403, Dates!$A$1:$B$1463, 2, FALSE)</f>
        <v>1</v>
      </c>
      <c r="D403">
        <v>2</v>
      </c>
      <c r="E403" s="1">
        <f t="shared" si="24"/>
        <v>42269</v>
      </c>
      <c r="F403">
        <v>1</v>
      </c>
      <c r="G403" t="s">
        <v>23</v>
      </c>
      <c r="H403" t="str">
        <f t="shared" si="25"/>
        <v>Other</v>
      </c>
      <c r="I403">
        <v>18</v>
      </c>
      <c r="J403">
        <v>2168</v>
      </c>
      <c r="K403">
        <v>4</v>
      </c>
      <c r="L403" t="s">
        <v>46</v>
      </c>
      <c r="M403" t="s">
        <v>237</v>
      </c>
      <c r="N403" t="s">
        <v>376</v>
      </c>
      <c r="O403" t="s">
        <v>250</v>
      </c>
      <c r="Q403" t="s">
        <v>251</v>
      </c>
      <c r="R403" t="s">
        <v>252</v>
      </c>
      <c r="S403">
        <v>18</v>
      </c>
      <c r="T403" t="str">
        <f>VLOOKUP(S403, Products!$C$1:$D$60,2,FALSE)</f>
        <v>Men's Footwear</v>
      </c>
      <c r="U403">
        <v>403</v>
      </c>
      <c r="V403" t="str">
        <f>VLOOKUP(U403, Products!$A$1:$B$60, 2, FALSE)</f>
        <v>Nike Men's CJ Elite 2 TD Football Cleat</v>
      </c>
      <c r="W403" s="7">
        <v>129.9900055</v>
      </c>
      <c r="X403" s="7">
        <v>110.80340837177086</v>
      </c>
      <c r="Y403">
        <v>1</v>
      </c>
      <c r="Z403" s="7">
        <v>3.9000000950000002</v>
      </c>
      <c r="AA403" s="7">
        <v>129.9900055</v>
      </c>
      <c r="AB403" s="7">
        <f t="shared" si="26"/>
        <v>126.090005405</v>
      </c>
      <c r="AC403" t="s">
        <v>45</v>
      </c>
      <c r="AD403" t="str">
        <f t="shared" si="27"/>
        <v>Non Cash Payment</v>
      </c>
    </row>
    <row r="404" spans="1:30" x14ac:dyDescent="0.2">
      <c r="A404">
        <v>10831</v>
      </c>
      <c r="B404" s="1">
        <v>42222</v>
      </c>
      <c r="C404" s="4">
        <f>VLOOKUP(B404, Dates!$A$1:$B$1463, 2, FALSE)</f>
        <v>5</v>
      </c>
      <c r="D404">
        <v>2</v>
      </c>
      <c r="E404" s="1">
        <f t="shared" si="24"/>
        <v>42226</v>
      </c>
      <c r="F404">
        <v>0</v>
      </c>
      <c r="G404" t="s">
        <v>23</v>
      </c>
      <c r="H404" t="str">
        <f t="shared" si="25"/>
        <v>Other</v>
      </c>
      <c r="I404">
        <v>18</v>
      </c>
      <c r="J404">
        <v>487</v>
      </c>
      <c r="K404">
        <v>4</v>
      </c>
      <c r="L404" t="s">
        <v>46</v>
      </c>
      <c r="M404" t="s">
        <v>237</v>
      </c>
      <c r="N404" t="s">
        <v>377</v>
      </c>
      <c r="O404" t="s">
        <v>378</v>
      </c>
      <c r="Q404" t="s">
        <v>367</v>
      </c>
      <c r="R404" t="s">
        <v>252</v>
      </c>
      <c r="S404">
        <v>18</v>
      </c>
      <c r="T404" t="str">
        <f>VLOOKUP(S404, Products!$C$1:$D$60,2,FALSE)</f>
        <v>Men's Footwear</v>
      </c>
      <c r="U404">
        <v>403</v>
      </c>
      <c r="V404" t="str">
        <f>VLOOKUP(U404, Products!$A$1:$B$60, 2, FALSE)</f>
        <v>Nike Men's CJ Elite 2 TD Football Cleat</v>
      </c>
      <c r="W404" s="7">
        <v>129.9900055</v>
      </c>
      <c r="X404" s="7">
        <v>110.80340837177086</v>
      </c>
      <c r="Y404">
        <v>1</v>
      </c>
      <c r="Z404" s="7">
        <v>3.9000000950000002</v>
      </c>
      <c r="AA404" s="7">
        <v>129.9900055</v>
      </c>
      <c r="AB404" s="7">
        <f t="shared" si="26"/>
        <v>126.090005405</v>
      </c>
      <c r="AC404" t="s">
        <v>45</v>
      </c>
      <c r="AD404" t="str">
        <f t="shared" si="27"/>
        <v>Non Cash Payment</v>
      </c>
    </row>
    <row r="405" spans="1:30" x14ac:dyDescent="0.2">
      <c r="A405">
        <v>12804</v>
      </c>
      <c r="B405" s="1">
        <v>42162</v>
      </c>
      <c r="C405" s="4">
        <f>VLOOKUP(B405, Dates!$A$1:$B$1463, 2, FALSE)</f>
        <v>1</v>
      </c>
      <c r="D405">
        <v>2</v>
      </c>
      <c r="E405" s="1">
        <f t="shared" si="24"/>
        <v>42164</v>
      </c>
      <c r="F405">
        <v>1</v>
      </c>
      <c r="G405" t="s">
        <v>23</v>
      </c>
      <c r="H405" t="str">
        <f t="shared" si="25"/>
        <v>Other</v>
      </c>
      <c r="I405">
        <v>17</v>
      </c>
      <c r="J405">
        <v>4078</v>
      </c>
      <c r="K405">
        <v>4</v>
      </c>
      <c r="L405" t="s">
        <v>46</v>
      </c>
      <c r="M405" t="s">
        <v>237</v>
      </c>
      <c r="N405" t="s">
        <v>363</v>
      </c>
      <c r="O405" t="s">
        <v>364</v>
      </c>
      <c r="Q405" t="s">
        <v>263</v>
      </c>
      <c r="R405" t="s">
        <v>264</v>
      </c>
      <c r="S405">
        <v>17</v>
      </c>
      <c r="T405" t="str">
        <f>VLOOKUP(S405, Products!$C$1:$D$60,2,FALSE)</f>
        <v>Cleats</v>
      </c>
      <c r="U405">
        <v>365</v>
      </c>
      <c r="V405" t="str">
        <f>VLOOKUP(U405, Products!$A$1:$B$60, 2, FALSE)</f>
        <v>Perfect Fitness Perfect Rip Deck</v>
      </c>
      <c r="W405" s="7">
        <v>59.990001679999999</v>
      </c>
      <c r="X405" s="7">
        <v>54.488929209402009</v>
      </c>
      <c r="Y405">
        <v>1</v>
      </c>
      <c r="Z405" s="7">
        <v>1.7999999520000001</v>
      </c>
      <c r="AA405" s="7">
        <v>59.990001679999999</v>
      </c>
      <c r="AB405" s="7">
        <f t="shared" si="26"/>
        <v>58.190001727999999</v>
      </c>
      <c r="AC405" t="s">
        <v>45</v>
      </c>
      <c r="AD405" t="str">
        <f t="shared" si="27"/>
        <v>Non Cash Payment</v>
      </c>
    </row>
    <row r="406" spans="1:30" x14ac:dyDescent="0.2">
      <c r="A406">
        <v>14651</v>
      </c>
      <c r="B406" s="1">
        <v>42043</v>
      </c>
      <c r="C406" s="4">
        <f>VLOOKUP(B406, Dates!$A$1:$B$1463, 2, FALSE)</f>
        <v>1</v>
      </c>
      <c r="D406">
        <v>2</v>
      </c>
      <c r="E406" s="1">
        <f t="shared" si="24"/>
        <v>42045</v>
      </c>
      <c r="F406">
        <v>0</v>
      </c>
      <c r="G406" t="s">
        <v>23</v>
      </c>
      <c r="H406" t="str">
        <f t="shared" si="25"/>
        <v>Other</v>
      </c>
      <c r="I406">
        <v>18</v>
      </c>
      <c r="J406">
        <v>11887</v>
      </c>
      <c r="K406">
        <v>4</v>
      </c>
      <c r="L406" t="s">
        <v>46</v>
      </c>
      <c r="M406" t="s">
        <v>237</v>
      </c>
      <c r="N406" t="s">
        <v>384</v>
      </c>
      <c r="O406" t="s">
        <v>316</v>
      </c>
      <c r="Q406" t="s">
        <v>244</v>
      </c>
      <c r="R406" t="s">
        <v>241</v>
      </c>
      <c r="S406">
        <v>18</v>
      </c>
      <c r="T406" t="str">
        <f>VLOOKUP(S406, Products!$C$1:$D$60,2,FALSE)</f>
        <v>Men's Footwear</v>
      </c>
      <c r="U406">
        <v>403</v>
      </c>
      <c r="V406" t="str">
        <f>VLOOKUP(U406, Products!$A$1:$B$60, 2, FALSE)</f>
        <v>Nike Men's CJ Elite 2 TD Football Cleat</v>
      </c>
      <c r="W406" s="7">
        <v>129.9900055</v>
      </c>
      <c r="X406" s="7">
        <v>110.80340837177086</v>
      </c>
      <c r="Y406">
        <v>1</v>
      </c>
      <c r="Z406" s="7">
        <v>3.9000000950000002</v>
      </c>
      <c r="AA406" s="7">
        <v>129.9900055</v>
      </c>
      <c r="AB406" s="7">
        <f t="shared" si="26"/>
        <v>126.090005405</v>
      </c>
      <c r="AC406" t="s">
        <v>45</v>
      </c>
      <c r="AD406" t="str">
        <f t="shared" si="27"/>
        <v>Non Cash Payment</v>
      </c>
    </row>
    <row r="407" spans="1:30" x14ac:dyDescent="0.2">
      <c r="A407">
        <v>10990</v>
      </c>
      <c r="B407" s="1">
        <v>42283</v>
      </c>
      <c r="C407" s="4">
        <f>VLOOKUP(B407, Dates!$A$1:$B$1463, 2, FALSE)</f>
        <v>3</v>
      </c>
      <c r="D407">
        <v>2</v>
      </c>
      <c r="E407" s="1">
        <f t="shared" si="24"/>
        <v>42285</v>
      </c>
      <c r="F407">
        <v>1</v>
      </c>
      <c r="G407" t="s">
        <v>23</v>
      </c>
      <c r="H407" t="str">
        <f t="shared" si="25"/>
        <v>Other</v>
      </c>
      <c r="I407">
        <v>18</v>
      </c>
      <c r="J407">
        <v>6588</v>
      </c>
      <c r="K407">
        <v>4</v>
      </c>
      <c r="L407" t="s">
        <v>46</v>
      </c>
      <c r="M407" t="s">
        <v>237</v>
      </c>
      <c r="N407" t="s">
        <v>355</v>
      </c>
      <c r="O407" t="s">
        <v>355</v>
      </c>
      <c r="Q407" t="s">
        <v>240</v>
      </c>
      <c r="R407" t="s">
        <v>241</v>
      </c>
      <c r="S407">
        <v>18</v>
      </c>
      <c r="T407" t="str">
        <f>VLOOKUP(S407, Products!$C$1:$D$60,2,FALSE)</f>
        <v>Men's Footwear</v>
      </c>
      <c r="U407">
        <v>403</v>
      </c>
      <c r="V407" t="str">
        <f>VLOOKUP(U407, Products!$A$1:$B$60, 2, FALSE)</f>
        <v>Nike Men's CJ Elite 2 TD Football Cleat</v>
      </c>
      <c r="W407" s="7">
        <v>129.9900055</v>
      </c>
      <c r="X407" s="7">
        <v>110.80340837177086</v>
      </c>
      <c r="Y407">
        <v>1</v>
      </c>
      <c r="Z407" s="7">
        <v>3.9000000950000002</v>
      </c>
      <c r="AA407" s="7">
        <v>129.9900055</v>
      </c>
      <c r="AB407" s="7">
        <f t="shared" si="26"/>
        <v>126.090005405</v>
      </c>
      <c r="AC407" t="s">
        <v>45</v>
      </c>
      <c r="AD407" t="str">
        <f t="shared" si="27"/>
        <v>Non Cash Payment</v>
      </c>
    </row>
    <row r="408" spans="1:30" x14ac:dyDescent="0.2">
      <c r="A408">
        <v>65609</v>
      </c>
      <c r="B408" s="1">
        <v>42962</v>
      </c>
      <c r="C408" s="4">
        <f>VLOOKUP(B408, Dates!$A$1:$B$1463, 2, FALSE)</f>
        <v>3</v>
      </c>
      <c r="D408">
        <v>2</v>
      </c>
      <c r="E408" s="1">
        <f t="shared" si="24"/>
        <v>42964</v>
      </c>
      <c r="F408">
        <v>1</v>
      </c>
      <c r="G408" t="s">
        <v>23</v>
      </c>
      <c r="H408" t="str">
        <f t="shared" si="25"/>
        <v>Other</v>
      </c>
      <c r="I408">
        <v>18</v>
      </c>
      <c r="J408">
        <v>7167</v>
      </c>
      <c r="K408">
        <v>4</v>
      </c>
      <c r="L408" t="s">
        <v>46</v>
      </c>
      <c r="M408" t="s">
        <v>237</v>
      </c>
      <c r="N408" t="s">
        <v>385</v>
      </c>
      <c r="O408" t="s">
        <v>357</v>
      </c>
      <c r="Q408" t="s">
        <v>248</v>
      </c>
      <c r="R408" t="s">
        <v>241</v>
      </c>
      <c r="S408">
        <v>18</v>
      </c>
      <c r="T408" t="str">
        <f>VLOOKUP(S408, Products!$C$1:$D$60,2,FALSE)</f>
        <v>Men's Footwear</v>
      </c>
      <c r="U408">
        <v>403</v>
      </c>
      <c r="V408" t="str">
        <f>VLOOKUP(U408, Products!$A$1:$B$60, 2, FALSE)</f>
        <v>Nike Men's CJ Elite 2 TD Football Cleat</v>
      </c>
      <c r="W408" s="7">
        <v>129.9900055</v>
      </c>
      <c r="X408" s="7">
        <v>110.80340837177086</v>
      </c>
      <c r="Y408">
        <v>1</v>
      </c>
      <c r="Z408" s="7">
        <v>5.1999998090000004</v>
      </c>
      <c r="AA408" s="7">
        <v>129.9900055</v>
      </c>
      <c r="AB408" s="7">
        <f t="shared" si="26"/>
        <v>124.79000569099999</v>
      </c>
      <c r="AC408" t="s">
        <v>45</v>
      </c>
      <c r="AD408" t="str">
        <f t="shared" si="27"/>
        <v>Non Cash Payment</v>
      </c>
    </row>
    <row r="409" spans="1:30" x14ac:dyDescent="0.2">
      <c r="A409">
        <v>17878</v>
      </c>
      <c r="B409" s="1">
        <v>42265</v>
      </c>
      <c r="C409" s="4">
        <f>VLOOKUP(B409, Dates!$A$1:$B$1463, 2, FALSE)</f>
        <v>6</v>
      </c>
      <c r="D409">
        <v>2</v>
      </c>
      <c r="E409" s="1">
        <f t="shared" si="24"/>
        <v>42269</v>
      </c>
      <c r="F409">
        <v>1</v>
      </c>
      <c r="G409" t="s">
        <v>23</v>
      </c>
      <c r="H409" t="str">
        <f t="shared" si="25"/>
        <v>Other</v>
      </c>
      <c r="I409">
        <v>18</v>
      </c>
      <c r="J409">
        <v>1459</v>
      </c>
      <c r="K409">
        <v>4</v>
      </c>
      <c r="L409" t="s">
        <v>46</v>
      </c>
      <c r="M409" t="s">
        <v>237</v>
      </c>
      <c r="N409" t="s">
        <v>339</v>
      </c>
      <c r="O409" t="s">
        <v>259</v>
      </c>
      <c r="Q409" t="s">
        <v>244</v>
      </c>
      <c r="R409" t="s">
        <v>241</v>
      </c>
      <c r="S409">
        <v>18</v>
      </c>
      <c r="T409" t="str">
        <f>VLOOKUP(S409, Products!$C$1:$D$60,2,FALSE)</f>
        <v>Men's Footwear</v>
      </c>
      <c r="U409">
        <v>403</v>
      </c>
      <c r="V409" t="str">
        <f>VLOOKUP(U409, Products!$A$1:$B$60, 2, FALSE)</f>
        <v>Nike Men's CJ Elite 2 TD Football Cleat</v>
      </c>
      <c r="W409" s="7">
        <v>129.9900055</v>
      </c>
      <c r="X409" s="7">
        <v>110.80340837177086</v>
      </c>
      <c r="Y409">
        <v>1</v>
      </c>
      <c r="Z409" s="7">
        <v>5.1999998090000004</v>
      </c>
      <c r="AA409" s="7">
        <v>129.9900055</v>
      </c>
      <c r="AB409" s="7">
        <f t="shared" si="26"/>
        <v>124.79000569099999</v>
      </c>
      <c r="AC409" t="s">
        <v>45</v>
      </c>
      <c r="AD409" t="str">
        <f t="shared" si="27"/>
        <v>Non Cash Payment</v>
      </c>
    </row>
    <row r="410" spans="1:30" x14ac:dyDescent="0.2">
      <c r="A410">
        <v>16998</v>
      </c>
      <c r="B410" s="1">
        <v>42164</v>
      </c>
      <c r="C410" s="4">
        <f>VLOOKUP(B410, Dates!$A$1:$B$1463, 2, FALSE)</f>
        <v>3</v>
      </c>
      <c r="D410">
        <v>2</v>
      </c>
      <c r="E410" s="1">
        <f t="shared" si="24"/>
        <v>42166</v>
      </c>
      <c r="F410">
        <v>1</v>
      </c>
      <c r="G410" t="s">
        <v>23</v>
      </c>
      <c r="H410" t="str">
        <f t="shared" si="25"/>
        <v>Other</v>
      </c>
      <c r="I410">
        <v>18</v>
      </c>
      <c r="J410">
        <v>548</v>
      </c>
      <c r="K410">
        <v>4</v>
      </c>
      <c r="L410" t="s">
        <v>46</v>
      </c>
      <c r="M410" t="s">
        <v>237</v>
      </c>
      <c r="N410" t="s">
        <v>311</v>
      </c>
      <c r="O410" t="s">
        <v>312</v>
      </c>
      <c r="Q410" t="s">
        <v>248</v>
      </c>
      <c r="R410" t="s">
        <v>241</v>
      </c>
      <c r="S410">
        <v>18</v>
      </c>
      <c r="T410" t="str">
        <f>VLOOKUP(S410, Products!$C$1:$D$60,2,FALSE)</f>
        <v>Men's Footwear</v>
      </c>
      <c r="U410">
        <v>403</v>
      </c>
      <c r="V410" t="str">
        <f>VLOOKUP(U410, Products!$A$1:$B$60, 2, FALSE)</f>
        <v>Nike Men's CJ Elite 2 TD Football Cleat</v>
      </c>
      <c r="W410" s="7">
        <v>129.9900055</v>
      </c>
      <c r="X410" s="7">
        <v>110.80340837177086</v>
      </c>
      <c r="Y410">
        <v>1</v>
      </c>
      <c r="Z410" s="7">
        <v>5.1999998090000004</v>
      </c>
      <c r="AA410" s="7">
        <v>129.9900055</v>
      </c>
      <c r="AB410" s="7">
        <f t="shared" si="26"/>
        <v>124.79000569099999</v>
      </c>
      <c r="AC410" t="s">
        <v>45</v>
      </c>
      <c r="AD410" t="str">
        <f t="shared" si="27"/>
        <v>Non Cash Payment</v>
      </c>
    </row>
    <row r="411" spans="1:30" x14ac:dyDescent="0.2">
      <c r="A411">
        <v>13970</v>
      </c>
      <c r="B411" s="1">
        <v>42208</v>
      </c>
      <c r="C411" s="4">
        <f>VLOOKUP(B411, Dates!$A$1:$B$1463, 2, FALSE)</f>
        <v>5</v>
      </c>
      <c r="D411">
        <v>2</v>
      </c>
      <c r="E411" s="1">
        <f t="shared" si="24"/>
        <v>42212</v>
      </c>
      <c r="F411">
        <v>1</v>
      </c>
      <c r="G411" t="s">
        <v>23</v>
      </c>
      <c r="H411" t="str">
        <f t="shared" si="25"/>
        <v>Other</v>
      </c>
      <c r="I411">
        <v>18</v>
      </c>
      <c r="J411">
        <v>5224</v>
      </c>
      <c r="K411">
        <v>4</v>
      </c>
      <c r="L411" t="s">
        <v>46</v>
      </c>
      <c r="M411" t="s">
        <v>237</v>
      </c>
      <c r="N411" t="s">
        <v>386</v>
      </c>
      <c r="O411" t="s">
        <v>255</v>
      </c>
      <c r="Q411" t="s">
        <v>244</v>
      </c>
      <c r="R411" t="s">
        <v>241</v>
      </c>
      <c r="S411">
        <v>18</v>
      </c>
      <c r="T411" t="str">
        <f>VLOOKUP(S411, Products!$C$1:$D$60,2,FALSE)</f>
        <v>Men's Footwear</v>
      </c>
      <c r="U411">
        <v>403</v>
      </c>
      <c r="V411" t="str">
        <f>VLOOKUP(U411, Products!$A$1:$B$60, 2, FALSE)</f>
        <v>Nike Men's CJ Elite 2 TD Football Cleat</v>
      </c>
      <c r="W411" s="7">
        <v>129.9900055</v>
      </c>
      <c r="X411" s="7">
        <v>110.80340837177086</v>
      </c>
      <c r="Y411">
        <v>1</v>
      </c>
      <c r="Z411" s="7">
        <v>5.1999998090000004</v>
      </c>
      <c r="AA411" s="7">
        <v>129.9900055</v>
      </c>
      <c r="AB411" s="7">
        <f t="shared" si="26"/>
        <v>124.79000569099999</v>
      </c>
      <c r="AC411" t="s">
        <v>45</v>
      </c>
      <c r="AD411" t="str">
        <f t="shared" si="27"/>
        <v>Non Cash Payment</v>
      </c>
    </row>
    <row r="412" spans="1:30" x14ac:dyDescent="0.2">
      <c r="A412">
        <v>10990</v>
      </c>
      <c r="B412" s="1">
        <v>42283</v>
      </c>
      <c r="C412" s="4">
        <f>VLOOKUP(B412, Dates!$A$1:$B$1463, 2, FALSE)</f>
        <v>3</v>
      </c>
      <c r="D412">
        <v>2</v>
      </c>
      <c r="E412" s="1">
        <f t="shared" si="24"/>
        <v>42285</v>
      </c>
      <c r="F412">
        <v>1</v>
      </c>
      <c r="G412" t="s">
        <v>23</v>
      </c>
      <c r="H412" t="str">
        <f t="shared" si="25"/>
        <v>Other</v>
      </c>
      <c r="I412">
        <v>18</v>
      </c>
      <c r="J412">
        <v>6588</v>
      </c>
      <c r="K412">
        <v>4</v>
      </c>
      <c r="L412" t="s">
        <v>46</v>
      </c>
      <c r="M412" t="s">
        <v>237</v>
      </c>
      <c r="N412" t="s">
        <v>355</v>
      </c>
      <c r="O412" t="s">
        <v>355</v>
      </c>
      <c r="Q412" t="s">
        <v>240</v>
      </c>
      <c r="R412" t="s">
        <v>241</v>
      </c>
      <c r="S412">
        <v>18</v>
      </c>
      <c r="T412" t="str">
        <f>VLOOKUP(S412, Products!$C$1:$D$60,2,FALSE)</f>
        <v>Men's Footwear</v>
      </c>
      <c r="U412">
        <v>403</v>
      </c>
      <c r="V412" t="str">
        <f>VLOOKUP(U412, Products!$A$1:$B$60, 2, FALSE)</f>
        <v>Nike Men's CJ Elite 2 TD Football Cleat</v>
      </c>
      <c r="W412" s="7">
        <v>129.9900055</v>
      </c>
      <c r="X412" s="7">
        <v>110.80340837177086</v>
      </c>
      <c r="Y412">
        <v>1</v>
      </c>
      <c r="Z412" s="7">
        <v>5.1999998090000004</v>
      </c>
      <c r="AA412" s="7">
        <v>129.9900055</v>
      </c>
      <c r="AB412" s="7">
        <f t="shared" si="26"/>
        <v>124.79000569099999</v>
      </c>
      <c r="AC412" t="s">
        <v>45</v>
      </c>
      <c r="AD412" t="str">
        <f t="shared" si="27"/>
        <v>Non Cash Payment</v>
      </c>
    </row>
    <row r="413" spans="1:30" x14ac:dyDescent="0.2">
      <c r="A413">
        <v>13614</v>
      </c>
      <c r="B413" s="1">
        <v>42203</v>
      </c>
      <c r="C413" s="4">
        <f>VLOOKUP(B413, Dates!$A$1:$B$1463, 2, FALSE)</f>
        <v>7</v>
      </c>
      <c r="D413">
        <v>2</v>
      </c>
      <c r="E413" s="1">
        <f t="shared" si="24"/>
        <v>42206</v>
      </c>
      <c r="F413">
        <v>1</v>
      </c>
      <c r="G413" t="s">
        <v>23</v>
      </c>
      <c r="H413" t="str">
        <f t="shared" si="25"/>
        <v>Other</v>
      </c>
      <c r="I413">
        <v>17</v>
      </c>
      <c r="J413">
        <v>2686</v>
      </c>
      <c r="K413">
        <v>4</v>
      </c>
      <c r="L413" t="s">
        <v>46</v>
      </c>
      <c r="M413" t="s">
        <v>237</v>
      </c>
      <c r="N413" t="s">
        <v>387</v>
      </c>
      <c r="O413" t="s">
        <v>357</v>
      </c>
      <c r="Q413" t="s">
        <v>248</v>
      </c>
      <c r="R413" t="s">
        <v>241</v>
      </c>
      <c r="S413">
        <v>17</v>
      </c>
      <c r="T413" t="str">
        <f>VLOOKUP(S413, Products!$C$1:$D$60,2,FALSE)</f>
        <v>Cleats</v>
      </c>
      <c r="U413">
        <v>365</v>
      </c>
      <c r="V413" t="str">
        <f>VLOOKUP(U413, Products!$A$1:$B$60, 2, FALSE)</f>
        <v>Perfect Fitness Perfect Rip Deck</v>
      </c>
      <c r="W413" s="7">
        <v>59.990001679999999</v>
      </c>
      <c r="X413" s="7">
        <v>54.488929209402009</v>
      </c>
      <c r="Y413">
        <v>1</v>
      </c>
      <c r="Z413" s="7">
        <v>3</v>
      </c>
      <c r="AA413" s="7">
        <v>59.990001679999999</v>
      </c>
      <c r="AB413" s="7">
        <f t="shared" si="26"/>
        <v>56.990001679999999</v>
      </c>
      <c r="AC413" t="s">
        <v>45</v>
      </c>
      <c r="AD413" t="str">
        <f t="shared" si="27"/>
        <v>Non Cash Payment</v>
      </c>
    </row>
    <row r="414" spans="1:30" x14ac:dyDescent="0.2">
      <c r="A414">
        <v>44388</v>
      </c>
      <c r="B414" s="1">
        <v>42623</v>
      </c>
      <c r="C414" s="4">
        <f>VLOOKUP(B414, Dates!$A$1:$B$1463, 2, FALSE)</f>
        <v>7</v>
      </c>
      <c r="D414">
        <v>2</v>
      </c>
      <c r="E414" s="1">
        <f t="shared" si="24"/>
        <v>42626</v>
      </c>
      <c r="F414">
        <v>1</v>
      </c>
      <c r="G414" t="s">
        <v>23</v>
      </c>
      <c r="H414" t="str">
        <f t="shared" si="25"/>
        <v>Other</v>
      </c>
      <c r="I414">
        <v>18</v>
      </c>
      <c r="J414">
        <v>468</v>
      </c>
      <c r="K414">
        <v>4</v>
      </c>
      <c r="L414" t="s">
        <v>46</v>
      </c>
      <c r="M414" t="s">
        <v>237</v>
      </c>
      <c r="N414" t="s">
        <v>388</v>
      </c>
      <c r="O414" t="s">
        <v>388</v>
      </c>
      <c r="Q414" t="s">
        <v>335</v>
      </c>
      <c r="R414" t="s">
        <v>320</v>
      </c>
      <c r="S414">
        <v>18</v>
      </c>
      <c r="T414" t="str">
        <f>VLOOKUP(S414, Products!$C$1:$D$60,2,FALSE)</f>
        <v>Men's Footwear</v>
      </c>
      <c r="U414">
        <v>403</v>
      </c>
      <c r="V414" t="str">
        <f>VLOOKUP(U414, Products!$A$1:$B$60, 2, FALSE)</f>
        <v>Nike Men's CJ Elite 2 TD Football Cleat</v>
      </c>
      <c r="W414" s="7">
        <v>129.9900055</v>
      </c>
      <c r="X414" s="7">
        <v>110.80340837177086</v>
      </c>
      <c r="Y414">
        <v>1</v>
      </c>
      <c r="Z414" s="7">
        <v>7.1500000950000002</v>
      </c>
      <c r="AA414" s="7">
        <v>129.9900055</v>
      </c>
      <c r="AB414" s="7">
        <f t="shared" si="26"/>
        <v>122.840005405</v>
      </c>
      <c r="AC414" t="s">
        <v>45</v>
      </c>
      <c r="AD414" t="str">
        <f t="shared" si="27"/>
        <v>Non Cash Payment</v>
      </c>
    </row>
    <row r="415" spans="1:30" x14ac:dyDescent="0.2">
      <c r="A415">
        <v>13050</v>
      </c>
      <c r="B415" s="1">
        <v>42284</v>
      </c>
      <c r="C415" s="4">
        <f>VLOOKUP(B415, Dates!$A$1:$B$1463, 2, FALSE)</f>
        <v>4</v>
      </c>
      <c r="D415">
        <v>2</v>
      </c>
      <c r="E415" s="1">
        <f t="shared" si="24"/>
        <v>42286</v>
      </c>
      <c r="F415">
        <v>1</v>
      </c>
      <c r="G415" t="s">
        <v>23</v>
      </c>
      <c r="H415" t="str">
        <f t="shared" si="25"/>
        <v>Other</v>
      </c>
      <c r="I415">
        <v>17</v>
      </c>
      <c r="J415">
        <v>8456</v>
      </c>
      <c r="K415">
        <v>4</v>
      </c>
      <c r="L415" t="s">
        <v>46</v>
      </c>
      <c r="M415" t="s">
        <v>237</v>
      </c>
      <c r="N415" t="s">
        <v>306</v>
      </c>
      <c r="O415" t="s">
        <v>306</v>
      </c>
      <c r="Q415" t="s">
        <v>307</v>
      </c>
      <c r="R415" t="s">
        <v>252</v>
      </c>
      <c r="S415">
        <v>17</v>
      </c>
      <c r="T415" t="str">
        <f>VLOOKUP(S415, Products!$C$1:$D$60,2,FALSE)</f>
        <v>Cleats</v>
      </c>
      <c r="U415">
        <v>365</v>
      </c>
      <c r="V415" t="str">
        <f>VLOOKUP(U415, Products!$A$1:$B$60, 2, FALSE)</f>
        <v>Perfect Fitness Perfect Rip Deck</v>
      </c>
      <c r="W415" s="7">
        <v>59.990001679999999</v>
      </c>
      <c r="X415" s="7">
        <v>54.488929209402009</v>
      </c>
      <c r="Y415">
        <v>1</v>
      </c>
      <c r="Z415" s="7">
        <v>3.2999999519999998</v>
      </c>
      <c r="AA415" s="7">
        <v>59.990001679999999</v>
      </c>
      <c r="AB415" s="7">
        <f t="shared" si="26"/>
        <v>56.690001727999999</v>
      </c>
      <c r="AC415" t="s">
        <v>45</v>
      </c>
      <c r="AD415" t="str">
        <f t="shared" si="27"/>
        <v>Non Cash Payment</v>
      </c>
    </row>
    <row r="416" spans="1:30" x14ac:dyDescent="0.2">
      <c r="A416">
        <v>12613</v>
      </c>
      <c r="B416" s="1">
        <v>42101</v>
      </c>
      <c r="C416" s="4">
        <f>VLOOKUP(B416, Dates!$A$1:$B$1463, 2, FALSE)</f>
        <v>3</v>
      </c>
      <c r="D416">
        <v>2</v>
      </c>
      <c r="E416" s="1">
        <f t="shared" si="24"/>
        <v>42103</v>
      </c>
      <c r="F416">
        <v>1</v>
      </c>
      <c r="G416" t="s">
        <v>23</v>
      </c>
      <c r="H416" t="str">
        <f t="shared" si="25"/>
        <v>Other</v>
      </c>
      <c r="I416">
        <v>18</v>
      </c>
      <c r="J416">
        <v>1260</v>
      </c>
      <c r="K416">
        <v>4</v>
      </c>
      <c r="L416" t="s">
        <v>46</v>
      </c>
      <c r="M416" t="s">
        <v>237</v>
      </c>
      <c r="N416" t="s">
        <v>389</v>
      </c>
      <c r="O416" t="s">
        <v>389</v>
      </c>
      <c r="Q416" t="s">
        <v>390</v>
      </c>
      <c r="R416" t="s">
        <v>252</v>
      </c>
      <c r="S416">
        <v>18</v>
      </c>
      <c r="T416" t="str">
        <f>VLOOKUP(S416, Products!$C$1:$D$60,2,FALSE)</f>
        <v>Men's Footwear</v>
      </c>
      <c r="U416">
        <v>403</v>
      </c>
      <c r="V416" t="str">
        <f>VLOOKUP(U416, Products!$A$1:$B$60, 2, FALSE)</f>
        <v>Nike Men's CJ Elite 2 TD Football Cleat</v>
      </c>
      <c r="W416" s="7">
        <v>129.9900055</v>
      </c>
      <c r="X416" s="7">
        <v>110.80340837177086</v>
      </c>
      <c r="Y416">
        <v>1</v>
      </c>
      <c r="Z416" s="7">
        <v>7.1500000950000002</v>
      </c>
      <c r="AA416" s="7">
        <v>129.9900055</v>
      </c>
      <c r="AB416" s="7">
        <f t="shared" si="26"/>
        <v>122.840005405</v>
      </c>
      <c r="AC416" t="s">
        <v>45</v>
      </c>
      <c r="AD416" t="str">
        <f t="shared" si="27"/>
        <v>Non Cash Payment</v>
      </c>
    </row>
    <row r="417" spans="1:30" x14ac:dyDescent="0.2">
      <c r="A417">
        <v>66587</v>
      </c>
      <c r="B417" s="1">
        <v>42977</v>
      </c>
      <c r="C417" s="4">
        <f>VLOOKUP(B417, Dates!$A$1:$B$1463, 2, FALSE)</f>
        <v>4</v>
      </c>
      <c r="D417">
        <v>2</v>
      </c>
      <c r="E417" s="1">
        <f t="shared" si="24"/>
        <v>42979</v>
      </c>
      <c r="F417">
        <v>1</v>
      </c>
      <c r="G417" t="s">
        <v>23</v>
      </c>
      <c r="H417" t="str">
        <f t="shared" si="25"/>
        <v>Other</v>
      </c>
      <c r="I417">
        <v>18</v>
      </c>
      <c r="J417">
        <v>3050</v>
      </c>
      <c r="K417">
        <v>4</v>
      </c>
      <c r="L417" t="s">
        <v>46</v>
      </c>
      <c r="M417" t="s">
        <v>237</v>
      </c>
      <c r="N417" t="s">
        <v>282</v>
      </c>
      <c r="O417" t="s">
        <v>282</v>
      </c>
      <c r="Q417" t="s">
        <v>283</v>
      </c>
      <c r="R417" t="s">
        <v>264</v>
      </c>
      <c r="S417">
        <v>18</v>
      </c>
      <c r="T417" t="str">
        <f>VLOOKUP(S417, Products!$C$1:$D$60,2,FALSE)</f>
        <v>Men's Footwear</v>
      </c>
      <c r="U417">
        <v>403</v>
      </c>
      <c r="V417" t="str">
        <f>VLOOKUP(U417, Products!$A$1:$B$60, 2, FALSE)</f>
        <v>Nike Men's CJ Elite 2 TD Football Cleat</v>
      </c>
      <c r="W417" s="7">
        <v>129.9900055</v>
      </c>
      <c r="X417" s="7">
        <v>110.80340837177086</v>
      </c>
      <c r="Y417">
        <v>1</v>
      </c>
      <c r="Z417" s="7">
        <v>7.1500000950000002</v>
      </c>
      <c r="AA417" s="7">
        <v>129.9900055</v>
      </c>
      <c r="AB417" s="7">
        <f t="shared" si="26"/>
        <v>122.840005405</v>
      </c>
      <c r="AC417" t="s">
        <v>45</v>
      </c>
      <c r="AD417" t="str">
        <f t="shared" si="27"/>
        <v>Non Cash Payment</v>
      </c>
    </row>
    <row r="418" spans="1:30" x14ac:dyDescent="0.2">
      <c r="A418">
        <v>62795</v>
      </c>
      <c r="B418" s="1">
        <v>42862</v>
      </c>
      <c r="C418" s="4">
        <f>VLOOKUP(B418, Dates!$A$1:$B$1463, 2, FALSE)</f>
        <v>1</v>
      </c>
      <c r="D418">
        <v>2</v>
      </c>
      <c r="E418" s="1">
        <f t="shared" si="24"/>
        <v>42864</v>
      </c>
      <c r="F418">
        <v>1</v>
      </c>
      <c r="G418" t="s">
        <v>23</v>
      </c>
      <c r="H418" t="str">
        <f t="shared" si="25"/>
        <v>Other</v>
      </c>
      <c r="I418">
        <v>18</v>
      </c>
      <c r="J418">
        <v>10308</v>
      </c>
      <c r="K418">
        <v>4</v>
      </c>
      <c r="L418" t="s">
        <v>46</v>
      </c>
      <c r="M418" t="s">
        <v>237</v>
      </c>
      <c r="N418" t="s">
        <v>391</v>
      </c>
      <c r="O418" t="s">
        <v>259</v>
      </c>
      <c r="Q418" t="s">
        <v>244</v>
      </c>
      <c r="R418" t="s">
        <v>241</v>
      </c>
      <c r="S418">
        <v>18</v>
      </c>
      <c r="T418" t="str">
        <f>VLOOKUP(S418, Products!$C$1:$D$60,2,FALSE)</f>
        <v>Men's Footwear</v>
      </c>
      <c r="U418">
        <v>403</v>
      </c>
      <c r="V418" t="str">
        <f>VLOOKUP(U418, Products!$A$1:$B$60, 2, FALSE)</f>
        <v>Nike Men's CJ Elite 2 TD Football Cleat</v>
      </c>
      <c r="W418" s="7">
        <v>129.9900055</v>
      </c>
      <c r="X418" s="7">
        <v>110.80340837177086</v>
      </c>
      <c r="Y418">
        <v>1</v>
      </c>
      <c r="Z418" s="7">
        <v>7.1500000950000002</v>
      </c>
      <c r="AA418" s="7">
        <v>129.9900055</v>
      </c>
      <c r="AB418" s="7">
        <f t="shared" si="26"/>
        <v>122.840005405</v>
      </c>
      <c r="AC418" t="s">
        <v>45</v>
      </c>
      <c r="AD418" t="str">
        <f t="shared" si="27"/>
        <v>Non Cash Payment</v>
      </c>
    </row>
    <row r="419" spans="1:30" x14ac:dyDescent="0.2">
      <c r="A419">
        <v>18950</v>
      </c>
      <c r="B419" s="1">
        <v>42104</v>
      </c>
      <c r="C419" s="4">
        <f>VLOOKUP(B419, Dates!$A$1:$B$1463, 2, FALSE)</f>
        <v>6</v>
      </c>
      <c r="D419">
        <v>2</v>
      </c>
      <c r="E419" s="1">
        <f t="shared" si="24"/>
        <v>42108</v>
      </c>
      <c r="F419">
        <v>1</v>
      </c>
      <c r="G419" t="s">
        <v>23</v>
      </c>
      <c r="H419" t="str">
        <f t="shared" si="25"/>
        <v>Other</v>
      </c>
      <c r="I419">
        <v>18</v>
      </c>
      <c r="J419">
        <v>6428</v>
      </c>
      <c r="K419">
        <v>4</v>
      </c>
      <c r="L419" t="s">
        <v>46</v>
      </c>
      <c r="M419" t="s">
        <v>237</v>
      </c>
      <c r="N419" t="s">
        <v>392</v>
      </c>
      <c r="O419" t="s">
        <v>322</v>
      </c>
      <c r="Q419" t="s">
        <v>244</v>
      </c>
      <c r="R419" t="s">
        <v>241</v>
      </c>
      <c r="S419">
        <v>18</v>
      </c>
      <c r="T419" t="str">
        <f>VLOOKUP(S419, Products!$C$1:$D$60,2,FALSE)</f>
        <v>Men's Footwear</v>
      </c>
      <c r="U419">
        <v>403</v>
      </c>
      <c r="V419" t="str">
        <f>VLOOKUP(U419, Products!$A$1:$B$60, 2, FALSE)</f>
        <v>Nike Men's CJ Elite 2 TD Football Cleat</v>
      </c>
      <c r="W419" s="7">
        <v>129.9900055</v>
      </c>
      <c r="X419" s="7">
        <v>110.80340837177086</v>
      </c>
      <c r="Y419">
        <v>1</v>
      </c>
      <c r="Z419" s="7">
        <v>7.1500000950000002</v>
      </c>
      <c r="AA419" s="7">
        <v>129.9900055</v>
      </c>
      <c r="AB419" s="7">
        <f t="shared" si="26"/>
        <v>122.840005405</v>
      </c>
      <c r="AC419" t="s">
        <v>45</v>
      </c>
      <c r="AD419" t="str">
        <f t="shared" si="27"/>
        <v>Non Cash Payment</v>
      </c>
    </row>
    <row r="420" spans="1:30" x14ac:dyDescent="0.2">
      <c r="A420">
        <v>19610</v>
      </c>
      <c r="B420" s="1">
        <v>42291</v>
      </c>
      <c r="C420" s="4">
        <f>VLOOKUP(B420, Dates!$A$1:$B$1463, 2, FALSE)</f>
        <v>4</v>
      </c>
      <c r="D420">
        <v>2</v>
      </c>
      <c r="E420" s="1">
        <f t="shared" si="24"/>
        <v>42293</v>
      </c>
      <c r="F420">
        <v>1</v>
      </c>
      <c r="G420" t="s">
        <v>23</v>
      </c>
      <c r="H420" t="str">
        <f t="shared" si="25"/>
        <v>Other</v>
      </c>
      <c r="I420">
        <v>18</v>
      </c>
      <c r="J420">
        <v>387</v>
      </c>
      <c r="K420">
        <v>4</v>
      </c>
      <c r="L420" t="s">
        <v>46</v>
      </c>
      <c r="M420" t="s">
        <v>237</v>
      </c>
      <c r="N420" t="s">
        <v>393</v>
      </c>
      <c r="O420" t="s">
        <v>394</v>
      </c>
      <c r="Q420" t="s">
        <v>263</v>
      </c>
      <c r="R420" t="s">
        <v>264</v>
      </c>
      <c r="S420">
        <v>18</v>
      </c>
      <c r="T420" t="str">
        <f>VLOOKUP(S420, Products!$C$1:$D$60,2,FALSE)</f>
        <v>Men's Footwear</v>
      </c>
      <c r="U420">
        <v>403</v>
      </c>
      <c r="V420" t="str">
        <f>VLOOKUP(U420, Products!$A$1:$B$60, 2, FALSE)</f>
        <v>Nike Men's CJ Elite 2 TD Football Cleat</v>
      </c>
      <c r="W420" s="7">
        <v>129.9900055</v>
      </c>
      <c r="X420" s="7">
        <v>110.80340837177086</v>
      </c>
      <c r="Y420">
        <v>1</v>
      </c>
      <c r="Z420" s="7">
        <v>9.1000003809999992</v>
      </c>
      <c r="AA420" s="7">
        <v>129.9900055</v>
      </c>
      <c r="AB420" s="7">
        <f t="shared" si="26"/>
        <v>120.89000511899999</v>
      </c>
      <c r="AC420" t="s">
        <v>45</v>
      </c>
      <c r="AD420" t="str">
        <f t="shared" si="27"/>
        <v>Non Cash Payment</v>
      </c>
    </row>
    <row r="421" spans="1:30" x14ac:dyDescent="0.2">
      <c r="A421">
        <v>65011</v>
      </c>
      <c r="B421" s="1">
        <v>42894</v>
      </c>
      <c r="C421" s="4">
        <f>VLOOKUP(B421, Dates!$A$1:$B$1463, 2, FALSE)</f>
        <v>5</v>
      </c>
      <c r="D421">
        <v>2</v>
      </c>
      <c r="E421" s="1">
        <f t="shared" si="24"/>
        <v>42898</v>
      </c>
      <c r="F421">
        <v>0</v>
      </c>
      <c r="G421" t="s">
        <v>23</v>
      </c>
      <c r="H421" t="str">
        <f t="shared" si="25"/>
        <v>Other</v>
      </c>
      <c r="I421">
        <v>18</v>
      </c>
      <c r="J421">
        <v>2270</v>
      </c>
      <c r="K421">
        <v>4</v>
      </c>
      <c r="L421" t="s">
        <v>46</v>
      </c>
      <c r="M421" t="s">
        <v>237</v>
      </c>
      <c r="N421" t="s">
        <v>395</v>
      </c>
      <c r="O421" t="s">
        <v>396</v>
      </c>
      <c r="Q421" t="s">
        <v>240</v>
      </c>
      <c r="R421" t="s">
        <v>241</v>
      </c>
      <c r="S421">
        <v>18</v>
      </c>
      <c r="T421" t="str">
        <f>VLOOKUP(S421, Products!$C$1:$D$60,2,FALSE)</f>
        <v>Men's Footwear</v>
      </c>
      <c r="U421">
        <v>403</v>
      </c>
      <c r="V421" t="str">
        <f>VLOOKUP(U421, Products!$A$1:$B$60, 2, FALSE)</f>
        <v>Nike Men's CJ Elite 2 TD Football Cleat</v>
      </c>
      <c r="W421" s="7">
        <v>129.9900055</v>
      </c>
      <c r="X421" s="7">
        <v>110.80340837177086</v>
      </c>
      <c r="Y421">
        <v>1</v>
      </c>
      <c r="Z421" s="7">
        <v>9.1000003809999992</v>
      </c>
      <c r="AA421" s="7">
        <v>129.9900055</v>
      </c>
      <c r="AB421" s="7">
        <f t="shared" si="26"/>
        <v>120.89000511899999</v>
      </c>
      <c r="AC421" t="s">
        <v>45</v>
      </c>
      <c r="AD421" t="str">
        <f t="shared" si="27"/>
        <v>Non Cash Payment</v>
      </c>
    </row>
    <row r="422" spans="1:30" x14ac:dyDescent="0.2">
      <c r="A422">
        <v>19380</v>
      </c>
      <c r="B422" s="1">
        <v>42287</v>
      </c>
      <c r="C422" s="4">
        <f>VLOOKUP(B422, Dates!$A$1:$B$1463, 2, FALSE)</f>
        <v>7</v>
      </c>
      <c r="D422">
        <v>2</v>
      </c>
      <c r="E422" s="1">
        <f t="shared" si="24"/>
        <v>42290</v>
      </c>
      <c r="F422">
        <v>1</v>
      </c>
      <c r="G422" t="s">
        <v>23</v>
      </c>
      <c r="H422" t="str">
        <f t="shared" si="25"/>
        <v>Other</v>
      </c>
      <c r="I422">
        <v>18</v>
      </c>
      <c r="J422">
        <v>482</v>
      </c>
      <c r="K422">
        <v>4</v>
      </c>
      <c r="L422" t="s">
        <v>46</v>
      </c>
      <c r="M422" t="s">
        <v>237</v>
      </c>
      <c r="N422" t="s">
        <v>397</v>
      </c>
      <c r="O422" t="s">
        <v>243</v>
      </c>
      <c r="Q422" t="s">
        <v>244</v>
      </c>
      <c r="R422" t="s">
        <v>241</v>
      </c>
      <c r="S422">
        <v>18</v>
      </c>
      <c r="T422" t="str">
        <f>VLOOKUP(S422, Products!$C$1:$D$60,2,FALSE)</f>
        <v>Men's Footwear</v>
      </c>
      <c r="U422">
        <v>403</v>
      </c>
      <c r="V422" t="str">
        <f>VLOOKUP(U422, Products!$A$1:$B$60, 2, FALSE)</f>
        <v>Nike Men's CJ Elite 2 TD Football Cleat</v>
      </c>
      <c r="W422" s="7">
        <v>129.9900055</v>
      </c>
      <c r="X422" s="7">
        <v>110.80340837177086</v>
      </c>
      <c r="Y422">
        <v>1</v>
      </c>
      <c r="Z422" s="7">
        <v>9.1000003809999992</v>
      </c>
      <c r="AA422" s="7">
        <v>129.9900055</v>
      </c>
      <c r="AB422" s="7">
        <f t="shared" si="26"/>
        <v>120.89000511899999</v>
      </c>
      <c r="AC422" t="s">
        <v>45</v>
      </c>
      <c r="AD422" t="str">
        <f t="shared" si="27"/>
        <v>Non Cash Payment</v>
      </c>
    </row>
    <row r="423" spans="1:30" x14ac:dyDescent="0.2">
      <c r="A423">
        <v>65005</v>
      </c>
      <c r="B423" s="1">
        <v>42894</v>
      </c>
      <c r="C423" s="4">
        <f>VLOOKUP(B423, Dates!$A$1:$B$1463, 2, FALSE)</f>
        <v>5</v>
      </c>
      <c r="D423">
        <v>2</v>
      </c>
      <c r="E423" s="1">
        <f t="shared" si="24"/>
        <v>42898</v>
      </c>
      <c r="F423">
        <v>1</v>
      </c>
      <c r="G423" t="s">
        <v>23</v>
      </c>
      <c r="H423" t="str">
        <f t="shared" si="25"/>
        <v>Other</v>
      </c>
      <c r="I423">
        <v>18</v>
      </c>
      <c r="J423">
        <v>1956</v>
      </c>
      <c r="K423">
        <v>4</v>
      </c>
      <c r="L423" t="s">
        <v>46</v>
      </c>
      <c r="M423" t="s">
        <v>237</v>
      </c>
      <c r="N423" t="s">
        <v>398</v>
      </c>
      <c r="O423" t="s">
        <v>250</v>
      </c>
      <c r="Q423" t="s">
        <v>251</v>
      </c>
      <c r="R423" t="s">
        <v>252</v>
      </c>
      <c r="S423">
        <v>18</v>
      </c>
      <c r="T423" t="str">
        <f>VLOOKUP(S423, Products!$C$1:$D$60,2,FALSE)</f>
        <v>Men's Footwear</v>
      </c>
      <c r="U423">
        <v>403</v>
      </c>
      <c r="V423" t="str">
        <f>VLOOKUP(U423, Products!$A$1:$B$60, 2, FALSE)</f>
        <v>Nike Men's CJ Elite 2 TD Football Cleat</v>
      </c>
      <c r="W423" s="7">
        <v>129.9900055</v>
      </c>
      <c r="X423" s="7">
        <v>110.80340837177086</v>
      </c>
      <c r="Y423">
        <v>1</v>
      </c>
      <c r="Z423" s="7">
        <v>11.69999981</v>
      </c>
      <c r="AA423" s="7">
        <v>129.9900055</v>
      </c>
      <c r="AB423" s="7">
        <f t="shared" si="26"/>
        <v>118.29000569</v>
      </c>
      <c r="AC423" t="s">
        <v>45</v>
      </c>
      <c r="AD423" t="str">
        <f t="shared" si="27"/>
        <v>Non Cash Payment</v>
      </c>
    </row>
    <row r="424" spans="1:30" x14ac:dyDescent="0.2">
      <c r="A424">
        <v>20085</v>
      </c>
      <c r="B424" s="1">
        <v>42298</v>
      </c>
      <c r="C424" s="4">
        <f>VLOOKUP(B424, Dates!$A$1:$B$1463, 2, FALSE)</f>
        <v>4</v>
      </c>
      <c r="D424">
        <v>2</v>
      </c>
      <c r="E424" s="1">
        <f t="shared" si="24"/>
        <v>42300</v>
      </c>
      <c r="F424">
        <v>1</v>
      </c>
      <c r="G424" t="s">
        <v>23</v>
      </c>
      <c r="H424" t="str">
        <f t="shared" si="25"/>
        <v>Other</v>
      </c>
      <c r="I424">
        <v>18</v>
      </c>
      <c r="J424">
        <v>7466</v>
      </c>
      <c r="K424">
        <v>4</v>
      </c>
      <c r="L424" t="s">
        <v>46</v>
      </c>
      <c r="M424" t="s">
        <v>237</v>
      </c>
      <c r="N424" t="s">
        <v>399</v>
      </c>
      <c r="O424" t="s">
        <v>250</v>
      </c>
      <c r="Q424" t="s">
        <v>251</v>
      </c>
      <c r="R424" t="s">
        <v>252</v>
      </c>
      <c r="S424">
        <v>18</v>
      </c>
      <c r="T424" t="str">
        <f>VLOOKUP(S424, Products!$C$1:$D$60,2,FALSE)</f>
        <v>Men's Footwear</v>
      </c>
      <c r="U424">
        <v>403</v>
      </c>
      <c r="V424" t="str">
        <f>VLOOKUP(U424, Products!$A$1:$B$60, 2, FALSE)</f>
        <v>Nike Men's CJ Elite 2 TD Football Cleat</v>
      </c>
      <c r="W424" s="7">
        <v>129.9900055</v>
      </c>
      <c r="X424" s="7">
        <v>110.80340837177086</v>
      </c>
      <c r="Y424">
        <v>1</v>
      </c>
      <c r="Z424" s="7">
        <v>11.69999981</v>
      </c>
      <c r="AA424" s="7">
        <v>129.9900055</v>
      </c>
      <c r="AB424" s="7">
        <f t="shared" si="26"/>
        <v>118.29000569</v>
      </c>
      <c r="AC424" t="s">
        <v>45</v>
      </c>
      <c r="AD424" t="str">
        <f t="shared" si="27"/>
        <v>Non Cash Payment</v>
      </c>
    </row>
    <row r="425" spans="1:30" x14ac:dyDescent="0.2">
      <c r="A425">
        <v>18245</v>
      </c>
      <c r="B425" s="1">
        <v>42271</v>
      </c>
      <c r="C425" s="4">
        <f>VLOOKUP(B425, Dates!$A$1:$B$1463, 2, FALSE)</f>
        <v>5</v>
      </c>
      <c r="D425">
        <v>2</v>
      </c>
      <c r="E425" s="1">
        <f t="shared" si="24"/>
        <v>42275</v>
      </c>
      <c r="F425">
        <v>1</v>
      </c>
      <c r="G425" t="s">
        <v>23</v>
      </c>
      <c r="H425" t="str">
        <f t="shared" si="25"/>
        <v>Other</v>
      </c>
      <c r="I425">
        <v>18</v>
      </c>
      <c r="J425">
        <v>8224</v>
      </c>
      <c r="K425">
        <v>4</v>
      </c>
      <c r="L425" t="s">
        <v>46</v>
      </c>
      <c r="M425" t="s">
        <v>237</v>
      </c>
      <c r="N425" t="s">
        <v>400</v>
      </c>
      <c r="O425" t="s">
        <v>250</v>
      </c>
      <c r="Q425" t="s">
        <v>251</v>
      </c>
      <c r="R425" t="s">
        <v>252</v>
      </c>
      <c r="S425">
        <v>18</v>
      </c>
      <c r="T425" t="str">
        <f>VLOOKUP(S425, Products!$C$1:$D$60,2,FALSE)</f>
        <v>Men's Footwear</v>
      </c>
      <c r="U425">
        <v>403</v>
      </c>
      <c r="V425" t="str">
        <f>VLOOKUP(U425, Products!$A$1:$B$60, 2, FALSE)</f>
        <v>Nike Men's CJ Elite 2 TD Football Cleat</v>
      </c>
      <c r="W425" s="7">
        <v>129.9900055</v>
      </c>
      <c r="X425" s="7">
        <v>110.80340837177086</v>
      </c>
      <c r="Y425">
        <v>1</v>
      </c>
      <c r="Z425" s="7">
        <v>11.69999981</v>
      </c>
      <c r="AA425" s="7">
        <v>129.9900055</v>
      </c>
      <c r="AB425" s="7">
        <f t="shared" si="26"/>
        <v>118.29000569</v>
      </c>
      <c r="AC425" t="s">
        <v>45</v>
      </c>
      <c r="AD425" t="str">
        <f t="shared" si="27"/>
        <v>Non Cash Payment</v>
      </c>
    </row>
    <row r="426" spans="1:30" x14ac:dyDescent="0.2">
      <c r="A426">
        <v>17810</v>
      </c>
      <c r="B426" s="1">
        <v>42264</v>
      </c>
      <c r="C426" s="4">
        <f>VLOOKUP(B426, Dates!$A$1:$B$1463, 2, FALSE)</f>
        <v>5</v>
      </c>
      <c r="D426">
        <v>2</v>
      </c>
      <c r="E426" s="1">
        <f t="shared" si="24"/>
        <v>42268</v>
      </c>
      <c r="F426">
        <v>1</v>
      </c>
      <c r="G426" t="s">
        <v>23</v>
      </c>
      <c r="H426" t="str">
        <f t="shared" si="25"/>
        <v>Other</v>
      </c>
      <c r="I426">
        <v>18</v>
      </c>
      <c r="J426">
        <v>6365</v>
      </c>
      <c r="K426">
        <v>4</v>
      </c>
      <c r="L426" t="s">
        <v>46</v>
      </c>
      <c r="M426" t="s">
        <v>237</v>
      </c>
      <c r="N426" t="s">
        <v>306</v>
      </c>
      <c r="O426" t="s">
        <v>306</v>
      </c>
      <c r="Q426" t="s">
        <v>307</v>
      </c>
      <c r="R426" t="s">
        <v>252</v>
      </c>
      <c r="S426">
        <v>18</v>
      </c>
      <c r="T426" t="str">
        <f>VLOOKUP(S426, Products!$C$1:$D$60,2,FALSE)</f>
        <v>Men's Footwear</v>
      </c>
      <c r="U426">
        <v>403</v>
      </c>
      <c r="V426" t="str">
        <f>VLOOKUP(U426, Products!$A$1:$B$60, 2, FALSE)</f>
        <v>Nike Men's CJ Elite 2 TD Football Cleat</v>
      </c>
      <c r="W426" s="7">
        <v>129.9900055</v>
      </c>
      <c r="X426" s="7">
        <v>110.80340837177086</v>
      </c>
      <c r="Y426">
        <v>1</v>
      </c>
      <c r="Z426" s="7">
        <v>11.69999981</v>
      </c>
      <c r="AA426" s="7">
        <v>129.9900055</v>
      </c>
      <c r="AB426" s="7">
        <f t="shared" si="26"/>
        <v>118.29000569</v>
      </c>
      <c r="AC426" t="s">
        <v>45</v>
      </c>
      <c r="AD426" t="str">
        <f t="shared" si="27"/>
        <v>Non Cash Payment</v>
      </c>
    </row>
    <row r="427" spans="1:30" x14ac:dyDescent="0.2">
      <c r="A427">
        <v>19817</v>
      </c>
      <c r="B427" s="1">
        <v>42294</v>
      </c>
      <c r="C427" s="4">
        <f>VLOOKUP(B427, Dates!$A$1:$B$1463, 2, FALSE)</f>
        <v>7</v>
      </c>
      <c r="D427">
        <v>2</v>
      </c>
      <c r="E427" s="1">
        <f t="shared" si="24"/>
        <v>42297</v>
      </c>
      <c r="F427">
        <v>1</v>
      </c>
      <c r="G427" t="s">
        <v>23</v>
      </c>
      <c r="H427" t="str">
        <f t="shared" si="25"/>
        <v>Other</v>
      </c>
      <c r="I427">
        <v>18</v>
      </c>
      <c r="J427">
        <v>3490</v>
      </c>
      <c r="K427">
        <v>4</v>
      </c>
      <c r="L427" t="s">
        <v>46</v>
      </c>
      <c r="M427" t="s">
        <v>237</v>
      </c>
      <c r="N427" t="s">
        <v>401</v>
      </c>
      <c r="O427" t="s">
        <v>286</v>
      </c>
      <c r="Q427" t="s">
        <v>283</v>
      </c>
      <c r="R427" t="s">
        <v>264</v>
      </c>
      <c r="S427">
        <v>18</v>
      </c>
      <c r="T427" t="str">
        <f>VLOOKUP(S427, Products!$C$1:$D$60,2,FALSE)</f>
        <v>Men's Footwear</v>
      </c>
      <c r="U427">
        <v>403</v>
      </c>
      <c r="V427" t="str">
        <f>VLOOKUP(U427, Products!$A$1:$B$60, 2, FALSE)</f>
        <v>Nike Men's CJ Elite 2 TD Football Cleat</v>
      </c>
      <c r="W427" s="7">
        <v>129.9900055</v>
      </c>
      <c r="X427" s="7">
        <v>110.80340837177086</v>
      </c>
      <c r="Y427">
        <v>1</v>
      </c>
      <c r="Z427" s="7">
        <v>11.69999981</v>
      </c>
      <c r="AA427" s="7">
        <v>129.9900055</v>
      </c>
      <c r="AB427" s="7">
        <f t="shared" si="26"/>
        <v>118.29000569</v>
      </c>
      <c r="AC427" t="s">
        <v>45</v>
      </c>
      <c r="AD427" t="str">
        <f t="shared" si="27"/>
        <v>Non Cash Payment</v>
      </c>
    </row>
    <row r="428" spans="1:30" x14ac:dyDescent="0.2">
      <c r="A428">
        <v>10444</v>
      </c>
      <c r="B428" s="1">
        <v>42041</v>
      </c>
      <c r="C428" s="4">
        <f>VLOOKUP(B428, Dates!$A$1:$B$1463, 2, FALSE)</f>
        <v>6</v>
      </c>
      <c r="D428">
        <v>2</v>
      </c>
      <c r="E428" s="1">
        <f t="shared" si="24"/>
        <v>42045</v>
      </c>
      <c r="F428">
        <v>1</v>
      </c>
      <c r="G428" t="s">
        <v>23</v>
      </c>
      <c r="H428" t="str">
        <f t="shared" si="25"/>
        <v>Other</v>
      </c>
      <c r="I428">
        <v>18</v>
      </c>
      <c r="J428">
        <v>1596</v>
      </c>
      <c r="K428">
        <v>4</v>
      </c>
      <c r="L428" t="s">
        <v>46</v>
      </c>
      <c r="M428" t="s">
        <v>237</v>
      </c>
      <c r="N428" t="s">
        <v>402</v>
      </c>
      <c r="O428" t="s">
        <v>286</v>
      </c>
      <c r="Q428" t="s">
        <v>283</v>
      </c>
      <c r="R428" t="s">
        <v>264</v>
      </c>
      <c r="S428">
        <v>18</v>
      </c>
      <c r="T428" t="str">
        <f>VLOOKUP(S428, Products!$C$1:$D$60,2,FALSE)</f>
        <v>Men's Footwear</v>
      </c>
      <c r="U428">
        <v>403</v>
      </c>
      <c r="V428" t="str">
        <f>VLOOKUP(U428, Products!$A$1:$B$60, 2, FALSE)</f>
        <v>Nike Men's CJ Elite 2 TD Football Cleat</v>
      </c>
      <c r="W428" s="7">
        <v>129.9900055</v>
      </c>
      <c r="X428" s="7">
        <v>110.80340837177086</v>
      </c>
      <c r="Y428">
        <v>1</v>
      </c>
      <c r="Z428" s="7">
        <v>11.69999981</v>
      </c>
      <c r="AA428" s="7">
        <v>129.9900055</v>
      </c>
      <c r="AB428" s="7">
        <f t="shared" si="26"/>
        <v>118.29000569</v>
      </c>
      <c r="AC428" t="s">
        <v>45</v>
      </c>
      <c r="AD428" t="str">
        <f t="shared" si="27"/>
        <v>Non Cash Payment</v>
      </c>
    </row>
    <row r="429" spans="1:30" x14ac:dyDescent="0.2">
      <c r="A429">
        <v>64637</v>
      </c>
      <c r="B429" s="1">
        <v>42743</v>
      </c>
      <c r="C429" s="4">
        <f>VLOOKUP(B429, Dates!$A$1:$B$1463, 2, FALSE)</f>
        <v>1</v>
      </c>
      <c r="D429">
        <v>2</v>
      </c>
      <c r="E429" s="1">
        <f t="shared" si="24"/>
        <v>42745</v>
      </c>
      <c r="F429">
        <v>1</v>
      </c>
      <c r="G429" t="s">
        <v>23</v>
      </c>
      <c r="H429" t="str">
        <f t="shared" si="25"/>
        <v>Other</v>
      </c>
      <c r="I429">
        <v>18</v>
      </c>
      <c r="J429">
        <v>9857</v>
      </c>
      <c r="K429">
        <v>4</v>
      </c>
      <c r="L429" t="s">
        <v>46</v>
      </c>
      <c r="M429" t="s">
        <v>237</v>
      </c>
      <c r="N429" t="s">
        <v>275</v>
      </c>
      <c r="O429" t="s">
        <v>250</v>
      </c>
      <c r="Q429" t="s">
        <v>251</v>
      </c>
      <c r="R429" t="s">
        <v>252</v>
      </c>
      <c r="S429">
        <v>18</v>
      </c>
      <c r="T429" t="str">
        <f>VLOOKUP(S429, Products!$C$1:$D$60,2,FALSE)</f>
        <v>Men's Footwear</v>
      </c>
      <c r="U429">
        <v>403</v>
      </c>
      <c r="V429" t="str">
        <f>VLOOKUP(U429, Products!$A$1:$B$60, 2, FALSE)</f>
        <v>Nike Men's CJ Elite 2 TD Football Cleat</v>
      </c>
      <c r="W429" s="7">
        <v>129.9900055</v>
      </c>
      <c r="X429" s="7">
        <v>110.80340837177086</v>
      </c>
      <c r="Y429">
        <v>1</v>
      </c>
      <c r="Z429" s="7">
        <v>13</v>
      </c>
      <c r="AA429" s="7">
        <v>129.9900055</v>
      </c>
      <c r="AB429" s="7">
        <f t="shared" si="26"/>
        <v>116.9900055</v>
      </c>
      <c r="AC429" t="s">
        <v>45</v>
      </c>
      <c r="AD429" t="str">
        <f t="shared" si="27"/>
        <v>Non Cash Payment</v>
      </c>
    </row>
    <row r="430" spans="1:30" x14ac:dyDescent="0.2">
      <c r="A430">
        <v>15269</v>
      </c>
      <c r="B430" s="1">
        <v>42316</v>
      </c>
      <c r="C430" s="4">
        <f>VLOOKUP(B430, Dates!$A$1:$B$1463, 2, FALSE)</f>
        <v>1</v>
      </c>
      <c r="D430">
        <v>2</v>
      </c>
      <c r="E430" s="1">
        <f t="shared" si="24"/>
        <v>42318</v>
      </c>
      <c r="F430">
        <v>1</v>
      </c>
      <c r="G430" t="s">
        <v>23</v>
      </c>
      <c r="H430" t="str">
        <f t="shared" si="25"/>
        <v>Other</v>
      </c>
      <c r="I430">
        <v>18</v>
      </c>
      <c r="J430">
        <v>3969</v>
      </c>
      <c r="K430">
        <v>4</v>
      </c>
      <c r="L430" t="s">
        <v>46</v>
      </c>
      <c r="M430" t="s">
        <v>237</v>
      </c>
      <c r="N430" t="s">
        <v>403</v>
      </c>
      <c r="O430" t="s">
        <v>403</v>
      </c>
      <c r="Q430" t="s">
        <v>404</v>
      </c>
      <c r="R430" t="s">
        <v>252</v>
      </c>
      <c r="S430">
        <v>18</v>
      </c>
      <c r="T430" t="str">
        <f>VLOOKUP(S430, Products!$C$1:$D$60,2,FALSE)</f>
        <v>Men's Footwear</v>
      </c>
      <c r="U430">
        <v>403</v>
      </c>
      <c r="V430" t="str">
        <f>VLOOKUP(U430, Products!$A$1:$B$60, 2, FALSE)</f>
        <v>Nike Men's CJ Elite 2 TD Football Cleat</v>
      </c>
      <c r="W430" s="7">
        <v>129.9900055</v>
      </c>
      <c r="X430" s="7">
        <v>110.80340837177086</v>
      </c>
      <c r="Y430">
        <v>1</v>
      </c>
      <c r="Z430" s="7">
        <v>13</v>
      </c>
      <c r="AA430" s="7">
        <v>129.9900055</v>
      </c>
      <c r="AB430" s="7">
        <f t="shared" si="26"/>
        <v>116.9900055</v>
      </c>
      <c r="AC430" t="s">
        <v>45</v>
      </c>
      <c r="AD430" t="str">
        <f t="shared" si="27"/>
        <v>Non Cash Payment</v>
      </c>
    </row>
    <row r="431" spans="1:30" x14ac:dyDescent="0.2">
      <c r="A431">
        <v>14064</v>
      </c>
      <c r="B431" s="1">
        <v>42210</v>
      </c>
      <c r="C431" s="4">
        <f>VLOOKUP(B431, Dates!$A$1:$B$1463, 2, FALSE)</f>
        <v>7</v>
      </c>
      <c r="D431">
        <v>2</v>
      </c>
      <c r="E431" s="1">
        <f t="shared" si="24"/>
        <v>42213</v>
      </c>
      <c r="F431">
        <v>1</v>
      </c>
      <c r="G431" t="s">
        <v>23</v>
      </c>
      <c r="H431" t="str">
        <f t="shared" si="25"/>
        <v>Other</v>
      </c>
      <c r="I431">
        <v>18</v>
      </c>
      <c r="J431">
        <v>9342</v>
      </c>
      <c r="K431">
        <v>4</v>
      </c>
      <c r="L431" t="s">
        <v>46</v>
      </c>
      <c r="M431" t="s">
        <v>237</v>
      </c>
      <c r="N431" t="s">
        <v>310</v>
      </c>
      <c r="O431" t="s">
        <v>250</v>
      </c>
      <c r="Q431" t="s">
        <v>251</v>
      </c>
      <c r="R431" t="s">
        <v>252</v>
      </c>
      <c r="S431">
        <v>18</v>
      </c>
      <c r="T431" t="str">
        <f>VLOOKUP(S431, Products!$C$1:$D$60,2,FALSE)</f>
        <v>Men's Footwear</v>
      </c>
      <c r="U431">
        <v>403</v>
      </c>
      <c r="V431" t="str">
        <f>VLOOKUP(U431, Products!$A$1:$B$60, 2, FALSE)</f>
        <v>Nike Men's CJ Elite 2 TD Football Cleat</v>
      </c>
      <c r="W431" s="7">
        <v>129.9900055</v>
      </c>
      <c r="X431" s="7">
        <v>110.80340837177086</v>
      </c>
      <c r="Y431">
        <v>1</v>
      </c>
      <c r="Z431" s="7">
        <v>13</v>
      </c>
      <c r="AA431" s="7">
        <v>129.9900055</v>
      </c>
      <c r="AB431" s="7">
        <f t="shared" si="26"/>
        <v>116.9900055</v>
      </c>
      <c r="AC431" t="s">
        <v>45</v>
      </c>
      <c r="AD431" t="str">
        <f t="shared" si="27"/>
        <v>Non Cash Payment</v>
      </c>
    </row>
    <row r="432" spans="1:30" x14ac:dyDescent="0.2">
      <c r="A432">
        <v>14551</v>
      </c>
      <c r="B432" s="1">
        <v>42012</v>
      </c>
      <c r="C432" s="4">
        <f>VLOOKUP(B432, Dates!$A$1:$B$1463, 2, FALSE)</f>
        <v>5</v>
      </c>
      <c r="D432">
        <v>2</v>
      </c>
      <c r="E432" s="1">
        <f t="shared" si="24"/>
        <v>42016</v>
      </c>
      <c r="F432">
        <v>0</v>
      </c>
      <c r="G432" t="s">
        <v>23</v>
      </c>
      <c r="H432" t="str">
        <f t="shared" si="25"/>
        <v>Other</v>
      </c>
      <c r="I432">
        <v>17</v>
      </c>
      <c r="J432">
        <v>2028</v>
      </c>
      <c r="K432">
        <v>4</v>
      </c>
      <c r="L432" t="s">
        <v>46</v>
      </c>
      <c r="M432" t="s">
        <v>237</v>
      </c>
      <c r="N432" t="s">
        <v>311</v>
      </c>
      <c r="O432" t="s">
        <v>312</v>
      </c>
      <c r="Q432" t="s">
        <v>248</v>
      </c>
      <c r="R432" t="s">
        <v>241</v>
      </c>
      <c r="S432">
        <v>17</v>
      </c>
      <c r="T432" t="str">
        <f>VLOOKUP(S432, Products!$C$1:$D$60,2,FALSE)</f>
        <v>Cleats</v>
      </c>
      <c r="U432">
        <v>365</v>
      </c>
      <c r="V432" t="str">
        <f>VLOOKUP(U432, Products!$A$1:$B$60, 2, FALSE)</f>
        <v>Perfect Fitness Perfect Rip Deck</v>
      </c>
      <c r="W432" s="7">
        <v>59.990001679999999</v>
      </c>
      <c r="X432" s="7">
        <v>54.488929209402009</v>
      </c>
      <c r="Y432">
        <v>1</v>
      </c>
      <c r="Z432" s="7">
        <v>6</v>
      </c>
      <c r="AA432" s="7">
        <v>59.990001679999999</v>
      </c>
      <c r="AB432" s="7">
        <f t="shared" si="26"/>
        <v>53.990001679999999</v>
      </c>
      <c r="AC432" t="s">
        <v>45</v>
      </c>
      <c r="AD432" t="str">
        <f t="shared" si="27"/>
        <v>Non Cash Payment</v>
      </c>
    </row>
    <row r="433" spans="1:30" x14ac:dyDescent="0.2">
      <c r="A433">
        <v>12698</v>
      </c>
      <c r="B433" s="1">
        <v>42131</v>
      </c>
      <c r="C433" s="4">
        <f>VLOOKUP(B433, Dates!$A$1:$B$1463, 2, FALSE)</f>
        <v>5</v>
      </c>
      <c r="D433">
        <v>2</v>
      </c>
      <c r="E433" s="1">
        <f t="shared" si="24"/>
        <v>42135</v>
      </c>
      <c r="F433">
        <v>1</v>
      </c>
      <c r="G433" t="s">
        <v>23</v>
      </c>
      <c r="H433" t="str">
        <f t="shared" si="25"/>
        <v>Other</v>
      </c>
      <c r="I433">
        <v>17</v>
      </c>
      <c r="J433">
        <v>3940</v>
      </c>
      <c r="K433">
        <v>4</v>
      </c>
      <c r="L433" t="s">
        <v>46</v>
      </c>
      <c r="M433" t="s">
        <v>237</v>
      </c>
      <c r="N433" t="s">
        <v>405</v>
      </c>
      <c r="O433" t="s">
        <v>288</v>
      </c>
      <c r="Q433" t="s">
        <v>244</v>
      </c>
      <c r="R433" t="s">
        <v>241</v>
      </c>
      <c r="S433">
        <v>17</v>
      </c>
      <c r="T433" t="str">
        <f>VLOOKUP(S433, Products!$C$1:$D$60,2,FALSE)</f>
        <v>Cleats</v>
      </c>
      <c r="U433">
        <v>365</v>
      </c>
      <c r="V433" t="str">
        <f>VLOOKUP(U433, Products!$A$1:$B$60, 2, FALSE)</f>
        <v>Perfect Fitness Perfect Rip Deck</v>
      </c>
      <c r="W433" s="7">
        <v>59.990001679999999</v>
      </c>
      <c r="X433" s="7">
        <v>54.488929209402009</v>
      </c>
      <c r="Y433">
        <v>1</v>
      </c>
      <c r="Z433" s="7">
        <v>6</v>
      </c>
      <c r="AA433" s="7">
        <v>59.990001679999999</v>
      </c>
      <c r="AB433" s="7">
        <f t="shared" si="26"/>
        <v>53.990001679999999</v>
      </c>
      <c r="AC433" t="s">
        <v>45</v>
      </c>
      <c r="AD433" t="str">
        <f t="shared" si="27"/>
        <v>Non Cash Payment</v>
      </c>
    </row>
    <row r="434" spans="1:30" x14ac:dyDescent="0.2">
      <c r="A434">
        <v>47758</v>
      </c>
      <c r="B434" s="1">
        <v>42702</v>
      </c>
      <c r="C434" s="4">
        <f>VLOOKUP(B434, Dates!$A$1:$B$1463, 2, FALSE)</f>
        <v>2</v>
      </c>
      <c r="D434">
        <v>2</v>
      </c>
      <c r="E434" s="1">
        <f t="shared" si="24"/>
        <v>42704</v>
      </c>
      <c r="F434">
        <v>1</v>
      </c>
      <c r="G434" t="s">
        <v>23</v>
      </c>
      <c r="H434" t="str">
        <f t="shared" si="25"/>
        <v>Other</v>
      </c>
      <c r="I434">
        <v>18</v>
      </c>
      <c r="J434">
        <v>8293</v>
      </c>
      <c r="K434">
        <v>4</v>
      </c>
      <c r="L434" t="s">
        <v>46</v>
      </c>
      <c r="M434" t="s">
        <v>237</v>
      </c>
      <c r="N434" t="s">
        <v>406</v>
      </c>
      <c r="O434" t="s">
        <v>406</v>
      </c>
      <c r="Q434" t="s">
        <v>407</v>
      </c>
      <c r="R434" t="s">
        <v>320</v>
      </c>
      <c r="S434">
        <v>18</v>
      </c>
      <c r="T434" t="str">
        <f>VLOOKUP(S434, Products!$C$1:$D$60,2,FALSE)</f>
        <v>Men's Footwear</v>
      </c>
      <c r="U434">
        <v>403</v>
      </c>
      <c r="V434" t="str">
        <f>VLOOKUP(U434, Products!$A$1:$B$60, 2, FALSE)</f>
        <v>Nike Men's CJ Elite 2 TD Football Cleat</v>
      </c>
      <c r="W434" s="7">
        <v>129.9900055</v>
      </c>
      <c r="X434" s="7">
        <v>110.80340837177086</v>
      </c>
      <c r="Y434">
        <v>1</v>
      </c>
      <c r="Z434" s="7">
        <v>15.600000380000001</v>
      </c>
      <c r="AA434" s="7">
        <v>129.9900055</v>
      </c>
      <c r="AB434" s="7">
        <f t="shared" si="26"/>
        <v>114.39000512</v>
      </c>
      <c r="AC434" t="s">
        <v>45</v>
      </c>
      <c r="AD434" t="str">
        <f t="shared" si="27"/>
        <v>Non Cash Payment</v>
      </c>
    </row>
    <row r="435" spans="1:30" x14ac:dyDescent="0.2">
      <c r="A435">
        <v>68220</v>
      </c>
      <c r="B435" s="1">
        <v>43000</v>
      </c>
      <c r="C435" s="4">
        <f>VLOOKUP(B435, Dates!$A$1:$B$1463, 2, FALSE)</f>
        <v>6</v>
      </c>
      <c r="D435">
        <v>2</v>
      </c>
      <c r="E435" s="1">
        <f t="shared" si="24"/>
        <v>43004</v>
      </c>
      <c r="F435">
        <v>1</v>
      </c>
      <c r="G435" t="s">
        <v>23</v>
      </c>
      <c r="H435" t="str">
        <f t="shared" si="25"/>
        <v>Other</v>
      </c>
      <c r="I435">
        <v>18</v>
      </c>
      <c r="J435">
        <v>9962</v>
      </c>
      <c r="K435">
        <v>4</v>
      </c>
      <c r="L435" t="s">
        <v>46</v>
      </c>
      <c r="M435" t="s">
        <v>237</v>
      </c>
      <c r="N435" t="s">
        <v>408</v>
      </c>
      <c r="O435" t="s">
        <v>306</v>
      </c>
      <c r="Q435" t="s">
        <v>307</v>
      </c>
      <c r="R435" t="s">
        <v>252</v>
      </c>
      <c r="S435">
        <v>18</v>
      </c>
      <c r="T435" t="str">
        <f>VLOOKUP(S435, Products!$C$1:$D$60,2,FALSE)</f>
        <v>Men's Footwear</v>
      </c>
      <c r="U435">
        <v>403</v>
      </c>
      <c r="V435" t="str">
        <f>VLOOKUP(U435, Products!$A$1:$B$60, 2, FALSE)</f>
        <v>Nike Men's CJ Elite 2 TD Football Cleat</v>
      </c>
      <c r="W435" s="7">
        <v>129.9900055</v>
      </c>
      <c r="X435" s="7">
        <v>110.80340837177086</v>
      </c>
      <c r="Y435">
        <v>1</v>
      </c>
      <c r="Z435" s="7">
        <v>15.600000380000001</v>
      </c>
      <c r="AA435" s="7">
        <v>129.9900055</v>
      </c>
      <c r="AB435" s="7">
        <f t="shared" si="26"/>
        <v>114.39000512</v>
      </c>
      <c r="AC435" t="s">
        <v>45</v>
      </c>
      <c r="AD435" t="str">
        <f t="shared" si="27"/>
        <v>Non Cash Payment</v>
      </c>
    </row>
    <row r="436" spans="1:30" x14ac:dyDescent="0.2">
      <c r="A436">
        <v>14730</v>
      </c>
      <c r="B436" s="1">
        <v>42102</v>
      </c>
      <c r="C436" s="4">
        <f>VLOOKUP(B436, Dates!$A$1:$B$1463, 2, FALSE)</f>
        <v>4</v>
      </c>
      <c r="D436">
        <v>2</v>
      </c>
      <c r="E436" s="1">
        <f t="shared" si="24"/>
        <v>42104</v>
      </c>
      <c r="F436">
        <v>1</v>
      </c>
      <c r="G436" t="s">
        <v>23</v>
      </c>
      <c r="H436" t="str">
        <f t="shared" si="25"/>
        <v>Other</v>
      </c>
      <c r="I436">
        <v>18</v>
      </c>
      <c r="J436">
        <v>8098</v>
      </c>
      <c r="K436">
        <v>4</v>
      </c>
      <c r="L436" t="s">
        <v>46</v>
      </c>
      <c r="M436" t="s">
        <v>237</v>
      </c>
      <c r="N436" t="s">
        <v>409</v>
      </c>
      <c r="O436" t="s">
        <v>250</v>
      </c>
      <c r="Q436" t="s">
        <v>251</v>
      </c>
      <c r="R436" t="s">
        <v>252</v>
      </c>
      <c r="S436">
        <v>18</v>
      </c>
      <c r="T436" t="str">
        <f>VLOOKUP(S436, Products!$C$1:$D$60,2,FALSE)</f>
        <v>Men's Footwear</v>
      </c>
      <c r="U436">
        <v>403</v>
      </c>
      <c r="V436" t="str">
        <f>VLOOKUP(U436, Products!$A$1:$B$60, 2, FALSE)</f>
        <v>Nike Men's CJ Elite 2 TD Football Cleat</v>
      </c>
      <c r="W436" s="7">
        <v>129.9900055</v>
      </c>
      <c r="X436" s="7">
        <v>110.80340837177086</v>
      </c>
      <c r="Y436">
        <v>1</v>
      </c>
      <c r="Z436" s="7">
        <v>15.600000380000001</v>
      </c>
      <c r="AA436" s="7">
        <v>129.9900055</v>
      </c>
      <c r="AB436" s="7">
        <f t="shared" si="26"/>
        <v>114.39000512</v>
      </c>
      <c r="AC436" t="s">
        <v>45</v>
      </c>
      <c r="AD436" t="str">
        <f t="shared" si="27"/>
        <v>Non Cash Payment</v>
      </c>
    </row>
    <row r="437" spans="1:30" x14ac:dyDescent="0.2">
      <c r="A437">
        <v>66411</v>
      </c>
      <c r="B437" s="1">
        <v>42974</v>
      </c>
      <c r="C437" s="4">
        <f>VLOOKUP(B437, Dates!$A$1:$B$1463, 2, FALSE)</f>
        <v>1</v>
      </c>
      <c r="D437">
        <v>2</v>
      </c>
      <c r="E437" s="1">
        <f t="shared" si="24"/>
        <v>42976</v>
      </c>
      <c r="F437">
        <v>0</v>
      </c>
      <c r="G437" t="s">
        <v>23</v>
      </c>
      <c r="H437" t="str">
        <f t="shared" si="25"/>
        <v>Other</v>
      </c>
      <c r="I437">
        <v>18</v>
      </c>
      <c r="J437">
        <v>8348</v>
      </c>
      <c r="K437">
        <v>4</v>
      </c>
      <c r="L437" t="s">
        <v>46</v>
      </c>
      <c r="M437" t="s">
        <v>237</v>
      </c>
      <c r="N437" t="s">
        <v>410</v>
      </c>
      <c r="O437" t="s">
        <v>411</v>
      </c>
      <c r="Q437" t="s">
        <v>263</v>
      </c>
      <c r="R437" t="s">
        <v>264</v>
      </c>
      <c r="S437">
        <v>18</v>
      </c>
      <c r="T437" t="str">
        <f>VLOOKUP(S437, Products!$C$1:$D$60,2,FALSE)</f>
        <v>Men's Footwear</v>
      </c>
      <c r="U437">
        <v>403</v>
      </c>
      <c r="V437" t="str">
        <f>VLOOKUP(U437, Products!$A$1:$B$60, 2, FALSE)</f>
        <v>Nike Men's CJ Elite 2 TD Football Cleat</v>
      </c>
      <c r="W437" s="7">
        <v>129.9900055</v>
      </c>
      <c r="X437" s="7">
        <v>110.80340837177086</v>
      </c>
      <c r="Y437">
        <v>1</v>
      </c>
      <c r="Z437" s="7">
        <v>15.600000380000001</v>
      </c>
      <c r="AA437" s="7">
        <v>129.9900055</v>
      </c>
      <c r="AB437" s="7">
        <f t="shared" si="26"/>
        <v>114.39000512</v>
      </c>
      <c r="AC437" t="s">
        <v>45</v>
      </c>
      <c r="AD437" t="str">
        <f t="shared" si="27"/>
        <v>Non Cash Payment</v>
      </c>
    </row>
    <row r="438" spans="1:30" x14ac:dyDescent="0.2">
      <c r="A438">
        <v>12535</v>
      </c>
      <c r="B438" s="1">
        <v>42042</v>
      </c>
      <c r="C438" s="4">
        <f>VLOOKUP(B438, Dates!$A$1:$B$1463, 2, FALSE)</f>
        <v>7</v>
      </c>
      <c r="D438">
        <v>2</v>
      </c>
      <c r="E438" s="1">
        <f t="shared" si="24"/>
        <v>42045</v>
      </c>
      <c r="F438">
        <v>1</v>
      </c>
      <c r="G438" t="s">
        <v>23</v>
      </c>
      <c r="H438" t="str">
        <f t="shared" si="25"/>
        <v>Other</v>
      </c>
      <c r="I438">
        <v>18</v>
      </c>
      <c r="J438">
        <v>653</v>
      </c>
      <c r="K438">
        <v>4</v>
      </c>
      <c r="L438" t="s">
        <v>46</v>
      </c>
      <c r="M438" t="s">
        <v>237</v>
      </c>
      <c r="N438" t="s">
        <v>368</v>
      </c>
      <c r="O438" t="s">
        <v>369</v>
      </c>
      <c r="Q438" t="s">
        <v>263</v>
      </c>
      <c r="R438" t="s">
        <v>264</v>
      </c>
      <c r="S438">
        <v>18</v>
      </c>
      <c r="T438" t="str">
        <f>VLOOKUP(S438, Products!$C$1:$D$60,2,FALSE)</f>
        <v>Men's Footwear</v>
      </c>
      <c r="U438">
        <v>403</v>
      </c>
      <c r="V438" t="str">
        <f>VLOOKUP(U438, Products!$A$1:$B$60, 2, FALSE)</f>
        <v>Nike Men's CJ Elite 2 TD Football Cleat</v>
      </c>
      <c r="W438" s="7">
        <v>129.9900055</v>
      </c>
      <c r="X438" s="7">
        <v>110.80340837177086</v>
      </c>
      <c r="Y438">
        <v>1</v>
      </c>
      <c r="Z438" s="7">
        <v>15.600000380000001</v>
      </c>
      <c r="AA438" s="7">
        <v>129.9900055</v>
      </c>
      <c r="AB438" s="7">
        <f t="shared" si="26"/>
        <v>114.39000512</v>
      </c>
      <c r="AC438" t="s">
        <v>45</v>
      </c>
      <c r="AD438" t="str">
        <f t="shared" si="27"/>
        <v>Non Cash Payment</v>
      </c>
    </row>
    <row r="439" spans="1:30" x14ac:dyDescent="0.2">
      <c r="A439">
        <v>67712</v>
      </c>
      <c r="B439" s="1">
        <v>42993</v>
      </c>
      <c r="C439" s="4">
        <f>VLOOKUP(B439, Dates!$A$1:$B$1463, 2, FALSE)</f>
        <v>6</v>
      </c>
      <c r="D439">
        <v>2</v>
      </c>
      <c r="E439" s="1">
        <f t="shared" si="24"/>
        <v>42997</v>
      </c>
      <c r="F439">
        <v>1</v>
      </c>
      <c r="G439" t="s">
        <v>23</v>
      </c>
      <c r="H439" t="str">
        <f t="shared" si="25"/>
        <v>Other</v>
      </c>
      <c r="I439">
        <v>18</v>
      </c>
      <c r="J439">
        <v>8645</v>
      </c>
      <c r="K439">
        <v>4</v>
      </c>
      <c r="L439" t="s">
        <v>46</v>
      </c>
      <c r="M439" t="s">
        <v>237</v>
      </c>
      <c r="N439" t="s">
        <v>349</v>
      </c>
      <c r="O439" t="s">
        <v>288</v>
      </c>
      <c r="Q439" t="s">
        <v>244</v>
      </c>
      <c r="R439" t="s">
        <v>241</v>
      </c>
      <c r="S439">
        <v>18</v>
      </c>
      <c r="T439" t="str">
        <f>VLOOKUP(S439, Products!$C$1:$D$60,2,FALSE)</f>
        <v>Men's Footwear</v>
      </c>
      <c r="U439">
        <v>403</v>
      </c>
      <c r="V439" t="str">
        <f>VLOOKUP(U439, Products!$A$1:$B$60, 2, FALSE)</f>
        <v>Nike Men's CJ Elite 2 TD Football Cleat</v>
      </c>
      <c r="W439" s="7">
        <v>129.9900055</v>
      </c>
      <c r="X439" s="7">
        <v>110.80340837177086</v>
      </c>
      <c r="Y439">
        <v>1</v>
      </c>
      <c r="Z439" s="7">
        <v>15.600000380000001</v>
      </c>
      <c r="AA439" s="7">
        <v>129.9900055</v>
      </c>
      <c r="AB439" s="7">
        <f t="shared" si="26"/>
        <v>114.39000512</v>
      </c>
      <c r="AC439" t="s">
        <v>45</v>
      </c>
      <c r="AD439" t="str">
        <f t="shared" si="27"/>
        <v>Non Cash Payment</v>
      </c>
    </row>
    <row r="440" spans="1:30" x14ac:dyDescent="0.2">
      <c r="A440">
        <v>18593</v>
      </c>
      <c r="B440" s="1">
        <v>42276</v>
      </c>
      <c r="C440" s="4">
        <f>VLOOKUP(B440, Dates!$A$1:$B$1463, 2, FALSE)</f>
        <v>3</v>
      </c>
      <c r="D440">
        <v>2</v>
      </c>
      <c r="E440" s="1">
        <f t="shared" si="24"/>
        <v>42278</v>
      </c>
      <c r="F440">
        <v>1</v>
      </c>
      <c r="G440" t="s">
        <v>23</v>
      </c>
      <c r="H440" t="str">
        <f t="shared" si="25"/>
        <v>Other</v>
      </c>
      <c r="I440">
        <v>18</v>
      </c>
      <c r="J440">
        <v>1275</v>
      </c>
      <c r="K440">
        <v>4</v>
      </c>
      <c r="L440" t="s">
        <v>46</v>
      </c>
      <c r="M440" t="s">
        <v>237</v>
      </c>
      <c r="N440" t="s">
        <v>412</v>
      </c>
      <c r="O440" t="s">
        <v>250</v>
      </c>
      <c r="Q440" t="s">
        <v>251</v>
      </c>
      <c r="R440" t="s">
        <v>252</v>
      </c>
      <c r="S440">
        <v>18</v>
      </c>
      <c r="T440" t="str">
        <f>VLOOKUP(S440, Products!$C$1:$D$60,2,FALSE)</f>
        <v>Men's Footwear</v>
      </c>
      <c r="U440">
        <v>403</v>
      </c>
      <c r="V440" t="str">
        <f>VLOOKUP(U440, Products!$A$1:$B$60, 2, FALSE)</f>
        <v>Nike Men's CJ Elite 2 TD Football Cleat</v>
      </c>
      <c r="W440" s="7">
        <v>129.9900055</v>
      </c>
      <c r="X440" s="7">
        <v>110.80340837177086</v>
      </c>
      <c r="Y440">
        <v>1</v>
      </c>
      <c r="Z440" s="7">
        <v>16.899999619999999</v>
      </c>
      <c r="AA440" s="7">
        <v>129.9900055</v>
      </c>
      <c r="AB440" s="7">
        <f t="shared" si="26"/>
        <v>113.09000587999999</v>
      </c>
      <c r="AC440" t="s">
        <v>45</v>
      </c>
      <c r="AD440" t="str">
        <f t="shared" si="27"/>
        <v>Non Cash Payment</v>
      </c>
    </row>
    <row r="441" spans="1:30" x14ac:dyDescent="0.2">
      <c r="A441">
        <v>17909</v>
      </c>
      <c r="B441" s="1">
        <v>42266</v>
      </c>
      <c r="C441" s="4">
        <f>VLOOKUP(B441, Dates!$A$1:$B$1463, 2, FALSE)</f>
        <v>7</v>
      </c>
      <c r="D441">
        <v>2</v>
      </c>
      <c r="E441" s="1">
        <f t="shared" si="24"/>
        <v>42269</v>
      </c>
      <c r="F441">
        <v>1</v>
      </c>
      <c r="G441" t="s">
        <v>23</v>
      </c>
      <c r="H441" t="str">
        <f t="shared" si="25"/>
        <v>Other</v>
      </c>
      <c r="I441">
        <v>18</v>
      </c>
      <c r="J441">
        <v>11189</v>
      </c>
      <c r="K441">
        <v>4</v>
      </c>
      <c r="L441" t="s">
        <v>46</v>
      </c>
      <c r="M441" t="s">
        <v>237</v>
      </c>
      <c r="N441" t="s">
        <v>275</v>
      </c>
      <c r="O441" t="s">
        <v>250</v>
      </c>
      <c r="Q441" t="s">
        <v>251</v>
      </c>
      <c r="R441" t="s">
        <v>252</v>
      </c>
      <c r="S441">
        <v>18</v>
      </c>
      <c r="T441" t="str">
        <f>VLOOKUP(S441, Products!$C$1:$D$60,2,FALSE)</f>
        <v>Men's Footwear</v>
      </c>
      <c r="U441">
        <v>403</v>
      </c>
      <c r="V441" t="str">
        <f>VLOOKUP(U441, Products!$A$1:$B$60, 2, FALSE)</f>
        <v>Nike Men's CJ Elite 2 TD Football Cleat</v>
      </c>
      <c r="W441" s="7">
        <v>129.9900055</v>
      </c>
      <c r="X441" s="7">
        <v>110.80340837177086</v>
      </c>
      <c r="Y441">
        <v>1</v>
      </c>
      <c r="Z441" s="7">
        <v>16.899999619999999</v>
      </c>
      <c r="AA441" s="7">
        <v>129.9900055</v>
      </c>
      <c r="AB441" s="7">
        <f t="shared" si="26"/>
        <v>113.09000587999999</v>
      </c>
      <c r="AC441" t="s">
        <v>45</v>
      </c>
      <c r="AD441" t="str">
        <f t="shared" si="27"/>
        <v>Non Cash Payment</v>
      </c>
    </row>
    <row r="442" spans="1:30" x14ac:dyDescent="0.2">
      <c r="A442">
        <v>16302</v>
      </c>
      <c r="B442" s="1">
        <v>42242</v>
      </c>
      <c r="C442" s="4">
        <f>VLOOKUP(B442, Dates!$A$1:$B$1463, 2, FALSE)</f>
        <v>4</v>
      </c>
      <c r="D442">
        <v>2</v>
      </c>
      <c r="E442" s="1">
        <f t="shared" si="24"/>
        <v>42244</v>
      </c>
      <c r="F442">
        <v>1</v>
      </c>
      <c r="G442" t="s">
        <v>23</v>
      </c>
      <c r="H442" t="str">
        <f t="shared" si="25"/>
        <v>Other</v>
      </c>
      <c r="I442">
        <v>18</v>
      </c>
      <c r="J442">
        <v>5988</v>
      </c>
      <c r="K442">
        <v>4</v>
      </c>
      <c r="L442" t="s">
        <v>46</v>
      </c>
      <c r="M442" t="s">
        <v>237</v>
      </c>
      <c r="N442" t="s">
        <v>413</v>
      </c>
      <c r="O442" t="s">
        <v>250</v>
      </c>
      <c r="Q442" t="s">
        <v>251</v>
      </c>
      <c r="R442" t="s">
        <v>252</v>
      </c>
      <c r="S442">
        <v>18</v>
      </c>
      <c r="T442" t="str">
        <f>VLOOKUP(S442, Products!$C$1:$D$60,2,FALSE)</f>
        <v>Men's Footwear</v>
      </c>
      <c r="U442">
        <v>403</v>
      </c>
      <c r="V442" t="str">
        <f>VLOOKUP(U442, Products!$A$1:$B$60, 2, FALSE)</f>
        <v>Nike Men's CJ Elite 2 TD Football Cleat</v>
      </c>
      <c r="W442" s="7">
        <v>129.9900055</v>
      </c>
      <c r="X442" s="7">
        <v>110.80340837177086</v>
      </c>
      <c r="Y442">
        <v>1</v>
      </c>
      <c r="Z442" s="7">
        <v>16.899999619999999</v>
      </c>
      <c r="AA442" s="7">
        <v>129.9900055</v>
      </c>
      <c r="AB442" s="7">
        <f t="shared" si="26"/>
        <v>113.09000587999999</v>
      </c>
      <c r="AC442" t="s">
        <v>45</v>
      </c>
      <c r="AD442" t="str">
        <f t="shared" si="27"/>
        <v>Non Cash Payment</v>
      </c>
    </row>
    <row r="443" spans="1:30" x14ac:dyDescent="0.2">
      <c r="A443">
        <v>14730</v>
      </c>
      <c r="B443" s="1">
        <v>42102</v>
      </c>
      <c r="C443" s="4">
        <f>VLOOKUP(B443, Dates!$A$1:$B$1463, 2, FALSE)</f>
        <v>4</v>
      </c>
      <c r="D443">
        <v>2</v>
      </c>
      <c r="E443" s="1">
        <f t="shared" si="24"/>
        <v>42104</v>
      </c>
      <c r="F443">
        <v>1</v>
      </c>
      <c r="G443" t="s">
        <v>23</v>
      </c>
      <c r="H443" t="str">
        <f t="shared" si="25"/>
        <v>Other</v>
      </c>
      <c r="I443">
        <v>18</v>
      </c>
      <c r="J443">
        <v>8098</v>
      </c>
      <c r="K443">
        <v>4</v>
      </c>
      <c r="L443" t="s">
        <v>46</v>
      </c>
      <c r="M443" t="s">
        <v>237</v>
      </c>
      <c r="N443" t="s">
        <v>409</v>
      </c>
      <c r="O443" t="s">
        <v>250</v>
      </c>
      <c r="Q443" t="s">
        <v>251</v>
      </c>
      <c r="R443" t="s">
        <v>252</v>
      </c>
      <c r="S443">
        <v>18</v>
      </c>
      <c r="T443" t="str">
        <f>VLOOKUP(S443, Products!$C$1:$D$60,2,FALSE)</f>
        <v>Men's Footwear</v>
      </c>
      <c r="U443">
        <v>403</v>
      </c>
      <c r="V443" t="str">
        <f>VLOOKUP(U443, Products!$A$1:$B$60, 2, FALSE)</f>
        <v>Nike Men's CJ Elite 2 TD Football Cleat</v>
      </c>
      <c r="W443" s="7">
        <v>129.9900055</v>
      </c>
      <c r="X443" s="7">
        <v>110.80340837177086</v>
      </c>
      <c r="Y443">
        <v>1</v>
      </c>
      <c r="Z443" s="7">
        <v>16.899999619999999</v>
      </c>
      <c r="AA443" s="7">
        <v>129.9900055</v>
      </c>
      <c r="AB443" s="7">
        <f t="shared" si="26"/>
        <v>113.09000587999999</v>
      </c>
      <c r="AC443" t="s">
        <v>45</v>
      </c>
      <c r="AD443" t="str">
        <f t="shared" si="27"/>
        <v>Non Cash Payment</v>
      </c>
    </row>
    <row r="444" spans="1:30" x14ac:dyDescent="0.2">
      <c r="A444">
        <v>13343</v>
      </c>
      <c r="B444" s="1">
        <v>42199</v>
      </c>
      <c r="C444" s="4">
        <f>VLOOKUP(B444, Dates!$A$1:$B$1463, 2, FALSE)</f>
        <v>3</v>
      </c>
      <c r="D444">
        <v>2</v>
      </c>
      <c r="E444" s="1">
        <f t="shared" si="24"/>
        <v>42201</v>
      </c>
      <c r="F444">
        <v>1</v>
      </c>
      <c r="G444" t="s">
        <v>23</v>
      </c>
      <c r="H444" t="str">
        <f t="shared" si="25"/>
        <v>Other</v>
      </c>
      <c r="I444">
        <v>18</v>
      </c>
      <c r="J444">
        <v>9726</v>
      </c>
      <c r="K444">
        <v>4</v>
      </c>
      <c r="L444" t="s">
        <v>46</v>
      </c>
      <c r="M444" t="s">
        <v>237</v>
      </c>
      <c r="N444" t="s">
        <v>275</v>
      </c>
      <c r="O444" t="s">
        <v>250</v>
      </c>
      <c r="Q444" t="s">
        <v>251</v>
      </c>
      <c r="R444" t="s">
        <v>252</v>
      </c>
      <c r="S444">
        <v>18</v>
      </c>
      <c r="T444" t="str">
        <f>VLOOKUP(S444, Products!$C$1:$D$60,2,FALSE)</f>
        <v>Men's Footwear</v>
      </c>
      <c r="U444">
        <v>403</v>
      </c>
      <c r="V444" t="str">
        <f>VLOOKUP(U444, Products!$A$1:$B$60, 2, FALSE)</f>
        <v>Nike Men's CJ Elite 2 TD Football Cleat</v>
      </c>
      <c r="W444" s="7">
        <v>129.9900055</v>
      </c>
      <c r="X444" s="7">
        <v>110.80340837177086</v>
      </c>
      <c r="Y444">
        <v>1</v>
      </c>
      <c r="Z444" s="7">
        <v>16.899999619999999</v>
      </c>
      <c r="AA444" s="7">
        <v>129.9900055</v>
      </c>
      <c r="AB444" s="7">
        <f t="shared" si="26"/>
        <v>113.09000587999999</v>
      </c>
      <c r="AC444" t="s">
        <v>45</v>
      </c>
      <c r="AD444" t="str">
        <f t="shared" si="27"/>
        <v>Non Cash Payment</v>
      </c>
    </row>
    <row r="445" spans="1:30" x14ac:dyDescent="0.2">
      <c r="A445">
        <v>62117</v>
      </c>
      <c r="B445" s="1">
        <v>42911</v>
      </c>
      <c r="C445" s="4">
        <f>VLOOKUP(B445, Dates!$A$1:$B$1463, 2, FALSE)</f>
        <v>1</v>
      </c>
      <c r="D445">
        <v>2</v>
      </c>
      <c r="E445" s="1">
        <f t="shared" si="24"/>
        <v>42913</v>
      </c>
      <c r="F445">
        <v>1</v>
      </c>
      <c r="G445" t="s">
        <v>23</v>
      </c>
      <c r="H445" t="str">
        <f t="shared" si="25"/>
        <v>Other</v>
      </c>
      <c r="I445">
        <v>17</v>
      </c>
      <c r="J445">
        <v>5113</v>
      </c>
      <c r="K445">
        <v>4</v>
      </c>
      <c r="L445" t="s">
        <v>46</v>
      </c>
      <c r="M445" t="s">
        <v>237</v>
      </c>
      <c r="N445" t="s">
        <v>414</v>
      </c>
      <c r="O445" t="s">
        <v>415</v>
      </c>
      <c r="Q445" t="s">
        <v>283</v>
      </c>
      <c r="R445" t="s">
        <v>264</v>
      </c>
      <c r="S445">
        <v>17</v>
      </c>
      <c r="T445" t="str">
        <f>VLOOKUP(S445, Products!$C$1:$D$60,2,FALSE)</f>
        <v>Cleats</v>
      </c>
      <c r="U445">
        <v>365</v>
      </c>
      <c r="V445" t="str">
        <f>VLOOKUP(U445, Products!$A$1:$B$60, 2, FALSE)</f>
        <v>Perfect Fitness Perfect Rip Deck</v>
      </c>
      <c r="W445" s="7">
        <v>59.990001679999999</v>
      </c>
      <c r="X445" s="7">
        <v>54.488929209402009</v>
      </c>
      <c r="Y445">
        <v>1</v>
      </c>
      <c r="Z445" s="7">
        <v>7.8000001909999996</v>
      </c>
      <c r="AA445" s="7">
        <v>59.990001679999999</v>
      </c>
      <c r="AB445" s="7">
        <f t="shared" si="26"/>
        <v>52.190001488999997</v>
      </c>
      <c r="AC445" t="s">
        <v>45</v>
      </c>
      <c r="AD445" t="str">
        <f t="shared" si="27"/>
        <v>Non Cash Payment</v>
      </c>
    </row>
    <row r="446" spans="1:30" x14ac:dyDescent="0.2">
      <c r="A446">
        <v>62637</v>
      </c>
      <c r="B446" s="1">
        <v>42801</v>
      </c>
      <c r="C446" s="4">
        <f>VLOOKUP(B446, Dates!$A$1:$B$1463, 2, FALSE)</f>
        <v>3</v>
      </c>
      <c r="D446">
        <v>2</v>
      </c>
      <c r="E446" s="1">
        <f t="shared" si="24"/>
        <v>42803</v>
      </c>
      <c r="F446">
        <v>1</v>
      </c>
      <c r="G446" t="s">
        <v>23</v>
      </c>
      <c r="H446" t="str">
        <f t="shared" si="25"/>
        <v>Other</v>
      </c>
      <c r="I446">
        <v>18</v>
      </c>
      <c r="J446">
        <v>9726</v>
      </c>
      <c r="K446">
        <v>4</v>
      </c>
      <c r="L446" t="s">
        <v>46</v>
      </c>
      <c r="M446" t="s">
        <v>237</v>
      </c>
      <c r="N446" t="s">
        <v>416</v>
      </c>
      <c r="O446" t="s">
        <v>417</v>
      </c>
      <c r="Q446" t="s">
        <v>263</v>
      </c>
      <c r="R446" t="s">
        <v>264</v>
      </c>
      <c r="S446">
        <v>18</v>
      </c>
      <c r="T446" t="str">
        <f>VLOOKUP(S446, Products!$C$1:$D$60,2,FALSE)</f>
        <v>Men's Footwear</v>
      </c>
      <c r="U446">
        <v>403</v>
      </c>
      <c r="V446" t="str">
        <f>VLOOKUP(U446, Products!$A$1:$B$60, 2, FALSE)</f>
        <v>Nike Men's CJ Elite 2 TD Football Cleat</v>
      </c>
      <c r="W446" s="7">
        <v>129.9900055</v>
      </c>
      <c r="X446" s="7">
        <v>110.80340837177086</v>
      </c>
      <c r="Y446">
        <v>1</v>
      </c>
      <c r="Z446" s="7">
        <v>16.899999619999999</v>
      </c>
      <c r="AA446" s="7">
        <v>129.9900055</v>
      </c>
      <c r="AB446" s="7">
        <f t="shared" si="26"/>
        <v>113.09000587999999</v>
      </c>
      <c r="AC446" t="s">
        <v>45</v>
      </c>
      <c r="AD446" t="str">
        <f t="shared" si="27"/>
        <v>Non Cash Payment</v>
      </c>
    </row>
    <row r="447" spans="1:30" x14ac:dyDescent="0.2">
      <c r="A447">
        <v>67845</v>
      </c>
      <c r="B447" s="1">
        <v>42995</v>
      </c>
      <c r="C447" s="4">
        <f>VLOOKUP(B447, Dates!$A$1:$B$1463, 2, FALSE)</f>
        <v>1</v>
      </c>
      <c r="D447">
        <v>2</v>
      </c>
      <c r="E447" s="1">
        <f t="shared" si="24"/>
        <v>42997</v>
      </c>
      <c r="F447">
        <v>1</v>
      </c>
      <c r="G447" t="s">
        <v>23</v>
      </c>
      <c r="H447" t="str">
        <f t="shared" si="25"/>
        <v>Other</v>
      </c>
      <c r="I447">
        <v>18</v>
      </c>
      <c r="J447">
        <v>482</v>
      </c>
      <c r="K447">
        <v>4</v>
      </c>
      <c r="L447" t="s">
        <v>46</v>
      </c>
      <c r="M447" t="s">
        <v>237</v>
      </c>
      <c r="N447" t="s">
        <v>267</v>
      </c>
      <c r="O447" t="s">
        <v>255</v>
      </c>
      <c r="Q447" t="s">
        <v>244</v>
      </c>
      <c r="R447" t="s">
        <v>241</v>
      </c>
      <c r="S447">
        <v>18</v>
      </c>
      <c r="T447" t="str">
        <f>VLOOKUP(S447, Products!$C$1:$D$60,2,FALSE)</f>
        <v>Men's Footwear</v>
      </c>
      <c r="U447">
        <v>403</v>
      </c>
      <c r="V447" t="str">
        <f>VLOOKUP(U447, Products!$A$1:$B$60, 2, FALSE)</f>
        <v>Nike Men's CJ Elite 2 TD Football Cleat</v>
      </c>
      <c r="W447" s="7">
        <v>129.9900055</v>
      </c>
      <c r="X447" s="7">
        <v>110.80340837177086</v>
      </c>
      <c r="Y447">
        <v>1</v>
      </c>
      <c r="Z447" s="7">
        <v>16.899999619999999</v>
      </c>
      <c r="AA447" s="7">
        <v>129.9900055</v>
      </c>
      <c r="AB447" s="7">
        <f t="shared" si="26"/>
        <v>113.09000587999999</v>
      </c>
      <c r="AC447" t="s">
        <v>45</v>
      </c>
      <c r="AD447" t="str">
        <f t="shared" si="27"/>
        <v>Non Cash Payment</v>
      </c>
    </row>
    <row r="448" spans="1:30" x14ac:dyDescent="0.2">
      <c r="A448">
        <v>67712</v>
      </c>
      <c r="B448" s="1">
        <v>42993</v>
      </c>
      <c r="C448" s="4">
        <f>VLOOKUP(B448, Dates!$A$1:$B$1463, 2, FALSE)</f>
        <v>6</v>
      </c>
      <c r="D448">
        <v>2</v>
      </c>
      <c r="E448" s="1">
        <f t="shared" si="24"/>
        <v>42997</v>
      </c>
      <c r="F448">
        <v>1</v>
      </c>
      <c r="G448" t="s">
        <v>23</v>
      </c>
      <c r="H448" t="str">
        <f t="shared" si="25"/>
        <v>Other</v>
      </c>
      <c r="I448">
        <v>18</v>
      </c>
      <c r="J448">
        <v>8645</v>
      </c>
      <c r="K448">
        <v>4</v>
      </c>
      <c r="L448" t="s">
        <v>46</v>
      </c>
      <c r="M448" t="s">
        <v>237</v>
      </c>
      <c r="N448" t="s">
        <v>349</v>
      </c>
      <c r="O448" t="s">
        <v>288</v>
      </c>
      <c r="Q448" t="s">
        <v>244</v>
      </c>
      <c r="R448" t="s">
        <v>241</v>
      </c>
      <c r="S448">
        <v>18</v>
      </c>
      <c r="T448" t="str">
        <f>VLOOKUP(S448, Products!$C$1:$D$60,2,FALSE)</f>
        <v>Men's Footwear</v>
      </c>
      <c r="U448">
        <v>403</v>
      </c>
      <c r="V448" t="str">
        <f>VLOOKUP(U448, Products!$A$1:$B$60, 2, FALSE)</f>
        <v>Nike Men's CJ Elite 2 TD Football Cleat</v>
      </c>
      <c r="W448" s="7">
        <v>129.9900055</v>
      </c>
      <c r="X448" s="7">
        <v>110.80340837177086</v>
      </c>
      <c r="Y448">
        <v>1</v>
      </c>
      <c r="Z448" s="7">
        <v>16.899999619999999</v>
      </c>
      <c r="AA448" s="7">
        <v>129.9900055</v>
      </c>
      <c r="AB448" s="7">
        <f t="shared" si="26"/>
        <v>113.09000587999999</v>
      </c>
      <c r="AC448" t="s">
        <v>45</v>
      </c>
      <c r="AD448" t="str">
        <f t="shared" si="27"/>
        <v>Non Cash Payment</v>
      </c>
    </row>
    <row r="449" spans="1:30" x14ac:dyDescent="0.2">
      <c r="A449">
        <v>11209</v>
      </c>
      <c r="B449" s="1">
        <v>42168</v>
      </c>
      <c r="C449" s="4">
        <f>VLOOKUP(B449, Dates!$A$1:$B$1463, 2, FALSE)</f>
        <v>7</v>
      </c>
      <c r="D449">
        <v>2</v>
      </c>
      <c r="E449" s="1">
        <f t="shared" si="24"/>
        <v>42171</v>
      </c>
      <c r="F449">
        <v>1</v>
      </c>
      <c r="G449" t="s">
        <v>23</v>
      </c>
      <c r="H449" t="str">
        <f t="shared" si="25"/>
        <v>Other</v>
      </c>
      <c r="I449">
        <v>18</v>
      </c>
      <c r="J449">
        <v>7202</v>
      </c>
      <c r="K449">
        <v>4</v>
      </c>
      <c r="L449" t="s">
        <v>46</v>
      </c>
      <c r="M449" t="s">
        <v>237</v>
      </c>
      <c r="N449" t="s">
        <v>418</v>
      </c>
      <c r="O449" t="s">
        <v>419</v>
      </c>
      <c r="Q449" t="s">
        <v>420</v>
      </c>
      <c r="R449" t="s">
        <v>241</v>
      </c>
      <c r="S449">
        <v>18</v>
      </c>
      <c r="T449" t="str">
        <f>VLOOKUP(S449, Products!$C$1:$D$60,2,FALSE)</f>
        <v>Men's Footwear</v>
      </c>
      <c r="U449">
        <v>403</v>
      </c>
      <c r="V449" t="str">
        <f>VLOOKUP(U449, Products!$A$1:$B$60, 2, FALSE)</f>
        <v>Nike Men's CJ Elite 2 TD Football Cleat</v>
      </c>
      <c r="W449" s="7">
        <v>129.9900055</v>
      </c>
      <c r="X449" s="7">
        <v>110.80340837177086</v>
      </c>
      <c r="Y449">
        <v>1</v>
      </c>
      <c r="Z449" s="7">
        <v>16.899999619999999</v>
      </c>
      <c r="AA449" s="7">
        <v>129.9900055</v>
      </c>
      <c r="AB449" s="7">
        <f t="shared" si="26"/>
        <v>113.09000587999999</v>
      </c>
      <c r="AC449" t="s">
        <v>45</v>
      </c>
      <c r="AD449" t="str">
        <f t="shared" si="27"/>
        <v>Non Cash Payment</v>
      </c>
    </row>
    <row r="450" spans="1:30" x14ac:dyDescent="0.2">
      <c r="A450">
        <v>41494</v>
      </c>
      <c r="B450" s="1">
        <v>42610</v>
      </c>
      <c r="C450" s="4">
        <f>VLOOKUP(B450, Dates!$A$1:$B$1463, 2, FALSE)</f>
        <v>1</v>
      </c>
      <c r="D450">
        <v>2</v>
      </c>
      <c r="E450" s="1">
        <f t="shared" si="24"/>
        <v>42612</v>
      </c>
      <c r="F450">
        <v>1</v>
      </c>
      <c r="G450" t="s">
        <v>23</v>
      </c>
      <c r="H450" t="str">
        <f t="shared" si="25"/>
        <v>Other</v>
      </c>
      <c r="I450">
        <v>17</v>
      </c>
      <c r="J450">
        <v>1173</v>
      </c>
      <c r="K450">
        <v>4</v>
      </c>
      <c r="L450" t="s">
        <v>46</v>
      </c>
      <c r="M450" t="s">
        <v>237</v>
      </c>
      <c r="N450" t="s">
        <v>421</v>
      </c>
      <c r="O450" t="s">
        <v>422</v>
      </c>
      <c r="Q450" t="s">
        <v>319</v>
      </c>
      <c r="R450" t="s">
        <v>320</v>
      </c>
      <c r="S450">
        <v>17</v>
      </c>
      <c r="T450" t="str">
        <f>VLOOKUP(S450, Products!$C$1:$D$60,2,FALSE)</f>
        <v>Cleats</v>
      </c>
      <c r="U450">
        <v>365</v>
      </c>
      <c r="V450" t="str">
        <f>VLOOKUP(U450, Products!$A$1:$B$60, 2, FALSE)</f>
        <v>Perfect Fitness Perfect Rip Deck</v>
      </c>
      <c r="W450" s="7">
        <v>59.990001679999999</v>
      </c>
      <c r="X450" s="7">
        <v>54.488929209402009</v>
      </c>
      <c r="Y450">
        <v>1</v>
      </c>
      <c r="Z450" s="7">
        <v>9</v>
      </c>
      <c r="AA450" s="7">
        <v>59.990001679999999</v>
      </c>
      <c r="AB450" s="7">
        <f t="shared" si="26"/>
        <v>50.990001679999999</v>
      </c>
      <c r="AC450" t="s">
        <v>45</v>
      </c>
      <c r="AD450" t="str">
        <f t="shared" si="27"/>
        <v>Non Cash Payment</v>
      </c>
    </row>
    <row r="451" spans="1:30" x14ac:dyDescent="0.2">
      <c r="A451">
        <v>18593</v>
      </c>
      <c r="B451" s="1">
        <v>42276</v>
      </c>
      <c r="C451" s="4">
        <f>VLOOKUP(B451, Dates!$A$1:$B$1463, 2, FALSE)</f>
        <v>3</v>
      </c>
      <c r="D451">
        <v>2</v>
      </c>
      <c r="E451" s="1">
        <f t="shared" ref="E451:E514" si="28">WORKDAY(B451, D451)</f>
        <v>42278</v>
      </c>
      <c r="F451">
        <v>1</v>
      </c>
      <c r="G451" t="s">
        <v>23</v>
      </c>
      <c r="H451" t="str">
        <f t="shared" ref="H451:H514" si="29">IF(AND(F451=0,G451="Same Day"), "Same Day - On Time", "Other")</f>
        <v>Other</v>
      </c>
      <c r="I451">
        <v>18</v>
      </c>
      <c r="J451">
        <v>1275</v>
      </c>
      <c r="K451">
        <v>4</v>
      </c>
      <c r="L451" t="s">
        <v>46</v>
      </c>
      <c r="M451" t="s">
        <v>237</v>
      </c>
      <c r="N451" t="s">
        <v>412</v>
      </c>
      <c r="O451" t="s">
        <v>250</v>
      </c>
      <c r="Q451" t="s">
        <v>251</v>
      </c>
      <c r="R451" t="s">
        <v>252</v>
      </c>
      <c r="S451">
        <v>18</v>
      </c>
      <c r="T451" t="str">
        <f>VLOOKUP(S451, Products!$C$1:$D$60,2,FALSE)</f>
        <v>Men's Footwear</v>
      </c>
      <c r="U451">
        <v>403</v>
      </c>
      <c r="V451" t="str">
        <f>VLOOKUP(U451, Products!$A$1:$B$60, 2, FALSE)</f>
        <v>Nike Men's CJ Elite 2 TD Football Cleat</v>
      </c>
      <c r="W451" s="7">
        <v>129.9900055</v>
      </c>
      <c r="X451" s="7">
        <v>110.80340837177086</v>
      </c>
      <c r="Y451">
        <v>1</v>
      </c>
      <c r="Z451" s="7">
        <v>19.5</v>
      </c>
      <c r="AA451" s="7">
        <v>129.9900055</v>
      </c>
      <c r="AB451" s="7">
        <f t="shared" ref="AB451:AB514" si="30">AA451-Z451</f>
        <v>110.4900055</v>
      </c>
      <c r="AC451" t="s">
        <v>45</v>
      </c>
      <c r="AD451" t="str">
        <f t="shared" ref="AD451:AD514" si="31">IF(AND(AC451="CASH",AB451&gt;200),"Cash Over 200",IF(AC451&lt;&gt;"CASH","Non Cash Payment","Cash Not Over 200"))</f>
        <v>Non Cash Payment</v>
      </c>
    </row>
    <row r="452" spans="1:30" x14ac:dyDescent="0.2">
      <c r="A452">
        <v>13343</v>
      </c>
      <c r="B452" s="1">
        <v>42199</v>
      </c>
      <c r="C452" s="4">
        <f>VLOOKUP(B452, Dates!$A$1:$B$1463, 2, FALSE)</f>
        <v>3</v>
      </c>
      <c r="D452">
        <v>2</v>
      </c>
      <c r="E452" s="1">
        <f t="shared" si="28"/>
        <v>42201</v>
      </c>
      <c r="F452">
        <v>1</v>
      </c>
      <c r="G452" t="s">
        <v>23</v>
      </c>
      <c r="H452" t="str">
        <f t="shared" si="29"/>
        <v>Other</v>
      </c>
      <c r="I452">
        <v>18</v>
      </c>
      <c r="J452">
        <v>9726</v>
      </c>
      <c r="K452">
        <v>4</v>
      </c>
      <c r="L452" t="s">
        <v>46</v>
      </c>
      <c r="M452" t="s">
        <v>237</v>
      </c>
      <c r="N452" t="s">
        <v>275</v>
      </c>
      <c r="O452" t="s">
        <v>250</v>
      </c>
      <c r="Q452" t="s">
        <v>251</v>
      </c>
      <c r="R452" t="s">
        <v>252</v>
      </c>
      <c r="S452">
        <v>18</v>
      </c>
      <c r="T452" t="str">
        <f>VLOOKUP(S452, Products!$C$1:$D$60,2,FALSE)</f>
        <v>Men's Footwear</v>
      </c>
      <c r="U452">
        <v>403</v>
      </c>
      <c r="V452" t="str">
        <f>VLOOKUP(U452, Products!$A$1:$B$60, 2, FALSE)</f>
        <v>Nike Men's CJ Elite 2 TD Football Cleat</v>
      </c>
      <c r="W452" s="7">
        <v>129.9900055</v>
      </c>
      <c r="X452" s="7">
        <v>110.80340837177086</v>
      </c>
      <c r="Y452">
        <v>1</v>
      </c>
      <c r="Z452" s="7">
        <v>19.5</v>
      </c>
      <c r="AA452" s="7">
        <v>129.9900055</v>
      </c>
      <c r="AB452" s="7">
        <f t="shared" si="30"/>
        <v>110.4900055</v>
      </c>
      <c r="AC452" t="s">
        <v>45</v>
      </c>
      <c r="AD452" t="str">
        <f t="shared" si="31"/>
        <v>Non Cash Payment</v>
      </c>
    </row>
    <row r="453" spans="1:30" x14ac:dyDescent="0.2">
      <c r="A453">
        <v>62637</v>
      </c>
      <c r="B453" s="1">
        <v>42801</v>
      </c>
      <c r="C453" s="4">
        <f>VLOOKUP(B453, Dates!$A$1:$B$1463, 2, FALSE)</f>
        <v>3</v>
      </c>
      <c r="D453">
        <v>2</v>
      </c>
      <c r="E453" s="1">
        <f t="shared" si="28"/>
        <v>42803</v>
      </c>
      <c r="F453">
        <v>1</v>
      </c>
      <c r="G453" t="s">
        <v>23</v>
      </c>
      <c r="H453" t="str">
        <f t="shared" si="29"/>
        <v>Other</v>
      </c>
      <c r="I453">
        <v>18</v>
      </c>
      <c r="J453">
        <v>9726</v>
      </c>
      <c r="K453">
        <v>4</v>
      </c>
      <c r="L453" t="s">
        <v>46</v>
      </c>
      <c r="M453" t="s">
        <v>237</v>
      </c>
      <c r="N453" t="s">
        <v>416</v>
      </c>
      <c r="O453" t="s">
        <v>417</v>
      </c>
      <c r="Q453" t="s">
        <v>263</v>
      </c>
      <c r="R453" t="s">
        <v>264</v>
      </c>
      <c r="S453">
        <v>18</v>
      </c>
      <c r="T453" t="str">
        <f>VLOOKUP(S453, Products!$C$1:$D$60,2,FALSE)</f>
        <v>Men's Footwear</v>
      </c>
      <c r="U453">
        <v>403</v>
      </c>
      <c r="V453" t="str">
        <f>VLOOKUP(U453, Products!$A$1:$B$60, 2, FALSE)</f>
        <v>Nike Men's CJ Elite 2 TD Football Cleat</v>
      </c>
      <c r="W453" s="7">
        <v>129.9900055</v>
      </c>
      <c r="X453" s="7">
        <v>110.80340837177086</v>
      </c>
      <c r="Y453">
        <v>1</v>
      </c>
      <c r="Z453" s="7">
        <v>19.5</v>
      </c>
      <c r="AA453" s="7">
        <v>129.9900055</v>
      </c>
      <c r="AB453" s="7">
        <f t="shared" si="30"/>
        <v>110.4900055</v>
      </c>
      <c r="AC453" t="s">
        <v>45</v>
      </c>
      <c r="AD453" t="str">
        <f t="shared" si="31"/>
        <v>Non Cash Payment</v>
      </c>
    </row>
    <row r="454" spans="1:30" x14ac:dyDescent="0.2">
      <c r="A454">
        <v>70044</v>
      </c>
      <c r="B454" s="1">
        <v>43027</v>
      </c>
      <c r="C454" s="4">
        <f>VLOOKUP(B454, Dates!$A$1:$B$1463, 2, FALSE)</f>
        <v>5</v>
      </c>
      <c r="D454">
        <v>2</v>
      </c>
      <c r="E454" s="1">
        <f t="shared" si="28"/>
        <v>43031</v>
      </c>
      <c r="F454">
        <v>1</v>
      </c>
      <c r="G454" t="s">
        <v>23</v>
      </c>
      <c r="H454" t="str">
        <f t="shared" si="29"/>
        <v>Other</v>
      </c>
      <c r="I454">
        <v>63</v>
      </c>
      <c r="J454">
        <v>13597</v>
      </c>
      <c r="K454">
        <v>4</v>
      </c>
      <c r="L454" t="s">
        <v>46</v>
      </c>
      <c r="M454" t="s">
        <v>237</v>
      </c>
      <c r="N454" t="s">
        <v>423</v>
      </c>
      <c r="O454" t="s">
        <v>424</v>
      </c>
      <c r="Q454" t="s">
        <v>240</v>
      </c>
      <c r="R454" t="s">
        <v>241</v>
      </c>
      <c r="S454">
        <v>63</v>
      </c>
      <c r="T454" t="str">
        <f>VLOOKUP(S454, Products!$C$1:$D$60,2,FALSE)</f>
        <v>Children's Clothing</v>
      </c>
      <c r="U454">
        <v>1350</v>
      </c>
      <c r="V454" t="str">
        <f>VLOOKUP(U454, Products!$A$1:$B$60, 2, FALSE)</f>
        <v>Children's heaters</v>
      </c>
      <c r="W454" s="7">
        <v>357.10000609999997</v>
      </c>
      <c r="X454" s="7">
        <v>263.94000818499995</v>
      </c>
      <c r="Y454">
        <v>1</v>
      </c>
      <c r="Z454" s="7">
        <v>53.569999699999997</v>
      </c>
      <c r="AA454" s="7">
        <v>357.10000609999997</v>
      </c>
      <c r="AB454" s="7">
        <f t="shared" si="30"/>
        <v>303.53000639999999</v>
      </c>
      <c r="AC454" t="s">
        <v>45</v>
      </c>
      <c r="AD454" t="str">
        <f t="shared" si="31"/>
        <v>Non Cash Payment</v>
      </c>
    </row>
    <row r="455" spans="1:30" x14ac:dyDescent="0.2">
      <c r="A455">
        <v>67753</v>
      </c>
      <c r="B455" s="1">
        <v>42994</v>
      </c>
      <c r="C455" s="4">
        <f>VLOOKUP(B455, Dates!$A$1:$B$1463, 2, FALSE)</f>
        <v>7</v>
      </c>
      <c r="D455">
        <v>2</v>
      </c>
      <c r="E455" s="1">
        <f t="shared" si="28"/>
        <v>42997</v>
      </c>
      <c r="F455">
        <v>1</v>
      </c>
      <c r="G455" t="s">
        <v>23</v>
      </c>
      <c r="H455" t="str">
        <f t="shared" si="29"/>
        <v>Other</v>
      </c>
      <c r="I455">
        <v>18</v>
      </c>
      <c r="J455">
        <v>1566</v>
      </c>
      <c r="K455">
        <v>4</v>
      </c>
      <c r="L455" t="s">
        <v>46</v>
      </c>
      <c r="M455" t="s">
        <v>237</v>
      </c>
      <c r="N455" t="s">
        <v>361</v>
      </c>
      <c r="O455" t="s">
        <v>362</v>
      </c>
      <c r="Q455" t="s">
        <v>248</v>
      </c>
      <c r="R455" t="s">
        <v>241</v>
      </c>
      <c r="S455">
        <v>18</v>
      </c>
      <c r="T455" t="str">
        <f>VLOOKUP(S455, Products!$C$1:$D$60,2,FALSE)</f>
        <v>Men's Footwear</v>
      </c>
      <c r="U455">
        <v>403</v>
      </c>
      <c r="V455" t="str">
        <f>VLOOKUP(U455, Products!$A$1:$B$60, 2, FALSE)</f>
        <v>Nike Men's CJ Elite 2 TD Football Cleat</v>
      </c>
      <c r="W455" s="7">
        <v>129.9900055</v>
      </c>
      <c r="X455" s="7">
        <v>110.80340837177086</v>
      </c>
      <c r="Y455">
        <v>1</v>
      </c>
      <c r="Z455" s="7">
        <v>19.5</v>
      </c>
      <c r="AA455" s="7">
        <v>129.9900055</v>
      </c>
      <c r="AB455" s="7">
        <f t="shared" si="30"/>
        <v>110.4900055</v>
      </c>
      <c r="AC455" t="s">
        <v>45</v>
      </c>
      <c r="AD455" t="str">
        <f t="shared" si="31"/>
        <v>Non Cash Payment</v>
      </c>
    </row>
    <row r="456" spans="1:30" x14ac:dyDescent="0.2">
      <c r="A456">
        <v>16617</v>
      </c>
      <c r="B456" s="1">
        <v>42247</v>
      </c>
      <c r="C456" s="4">
        <f>VLOOKUP(B456, Dates!$A$1:$B$1463, 2, FALSE)</f>
        <v>2</v>
      </c>
      <c r="D456">
        <v>2</v>
      </c>
      <c r="E456" s="1">
        <f t="shared" si="28"/>
        <v>42249</v>
      </c>
      <c r="F456">
        <v>1</v>
      </c>
      <c r="G456" t="s">
        <v>23</v>
      </c>
      <c r="H456" t="str">
        <f t="shared" si="29"/>
        <v>Other</v>
      </c>
      <c r="I456">
        <v>18</v>
      </c>
      <c r="J456">
        <v>4047</v>
      </c>
      <c r="K456">
        <v>4</v>
      </c>
      <c r="L456" t="s">
        <v>46</v>
      </c>
      <c r="M456" t="s">
        <v>237</v>
      </c>
      <c r="N456" t="s">
        <v>338</v>
      </c>
      <c r="O456" t="s">
        <v>243</v>
      </c>
      <c r="Q456" t="s">
        <v>244</v>
      </c>
      <c r="R456" t="s">
        <v>241</v>
      </c>
      <c r="S456">
        <v>18</v>
      </c>
      <c r="T456" t="str">
        <f>VLOOKUP(S456, Products!$C$1:$D$60,2,FALSE)</f>
        <v>Men's Footwear</v>
      </c>
      <c r="U456">
        <v>403</v>
      </c>
      <c r="V456" t="str">
        <f>VLOOKUP(U456, Products!$A$1:$B$60, 2, FALSE)</f>
        <v>Nike Men's CJ Elite 2 TD Football Cleat</v>
      </c>
      <c r="W456" s="7">
        <v>129.9900055</v>
      </c>
      <c r="X456" s="7">
        <v>110.80340837177086</v>
      </c>
      <c r="Y456">
        <v>1</v>
      </c>
      <c r="Z456" s="7">
        <v>19.5</v>
      </c>
      <c r="AA456" s="7">
        <v>129.9900055</v>
      </c>
      <c r="AB456" s="7">
        <f t="shared" si="30"/>
        <v>110.4900055</v>
      </c>
      <c r="AC456" t="s">
        <v>45</v>
      </c>
      <c r="AD456" t="str">
        <f t="shared" si="31"/>
        <v>Non Cash Payment</v>
      </c>
    </row>
    <row r="457" spans="1:30" x14ac:dyDescent="0.2">
      <c r="A457">
        <v>14574</v>
      </c>
      <c r="B457" s="1">
        <v>42012</v>
      </c>
      <c r="C457" s="4">
        <f>VLOOKUP(B457, Dates!$A$1:$B$1463, 2, FALSE)</f>
        <v>5</v>
      </c>
      <c r="D457">
        <v>2</v>
      </c>
      <c r="E457" s="1">
        <f t="shared" si="28"/>
        <v>42016</v>
      </c>
      <c r="F457">
        <v>1</v>
      </c>
      <c r="G457" t="s">
        <v>23</v>
      </c>
      <c r="H457" t="str">
        <f t="shared" si="29"/>
        <v>Other</v>
      </c>
      <c r="I457">
        <v>18</v>
      </c>
      <c r="J457">
        <v>6594</v>
      </c>
      <c r="K457">
        <v>4</v>
      </c>
      <c r="L457" t="s">
        <v>46</v>
      </c>
      <c r="M457" t="s">
        <v>237</v>
      </c>
      <c r="N457" t="s">
        <v>238</v>
      </c>
      <c r="O457" t="s">
        <v>239</v>
      </c>
      <c r="Q457" t="s">
        <v>240</v>
      </c>
      <c r="R457" t="s">
        <v>241</v>
      </c>
      <c r="S457">
        <v>18</v>
      </c>
      <c r="T457" t="str">
        <f>VLOOKUP(S457, Products!$C$1:$D$60,2,FALSE)</f>
        <v>Men's Footwear</v>
      </c>
      <c r="U457">
        <v>403</v>
      </c>
      <c r="V457" t="str">
        <f>VLOOKUP(U457, Products!$A$1:$B$60, 2, FALSE)</f>
        <v>Nike Men's CJ Elite 2 TD Football Cleat</v>
      </c>
      <c r="W457" s="7">
        <v>129.9900055</v>
      </c>
      <c r="X457" s="7">
        <v>110.80340837177086</v>
      </c>
      <c r="Y457">
        <v>1</v>
      </c>
      <c r="Z457" s="7">
        <v>19.5</v>
      </c>
      <c r="AA457" s="7">
        <v>129.9900055</v>
      </c>
      <c r="AB457" s="7">
        <f t="shared" si="30"/>
        <v>110.4900055</v>
      </c>
      <c r="AC457" t="s">
        <v>45</v>
      </c>
      <c r="AD457" t="str">
        <f t="shared" si="31"/>
        <v>Non Cash Payment</v>
      </c>
    </row>
    <row r="458" spans="1:30" x14ac:dyDescent="0.2">
      <c r="A458">
        <v>12698</v>
      </c>
      <c r="B458" s="1">
        <v>42131</v>
      </c>
      <c r="C458" s="4">
        <f>VLOOKUP(B458, Dates!$A$1:$B$1463, 2, FALSE)</f>
        <v>5</v>
      </c>
      <c r="D458">
        <v>2</v>
      </c>
      <c r="E458" s="1">
        <f t="shared" si="28"/>
        <v>42135</v>
      </c>
      <c r="F458">
        <v>1</v>
      </c>
      <c r="G458" t="s">
        <v>23</v>
      </c>
      <c r="H458" t="str">
        <f t="shared" si="29"/>
        <v>Other</v>
      </c>
      <c r="I458">
        <v>18</v>
      </c>
      <c r="J458">
        <v>3940</v>
      </c>
      <c r="K458">
        <v>4</v>
      </c>
      <c r="L458" t="s">
        <v>46</v>
      </c>
      <c r="M458" t="s">
        <v>237</v>
      </c>
      <c r="N458" t="s">
        <v>405</v>
      </c>
      <c r="O458" t="s">
        <v>288</v>
      </c>
      <c r="Q458" t="s">
        <v>244</v>
      </c>
      <c r="R458" t="s">
        <v>241</v>
      </c>
      <c r="S458">
        <v>18</v>
      </c>
      <c r="T458" t="str">
        <f>VLOOKUP(S458, Products!$C$1:$D$60,2,FALSE)</f>
        <v>Men's Footwear</v>
      </c>
      <c r="U458">
        <v>403</v>
      </c>
      <c r="V458" t="str">
        <f>VLOOKUP(U458, Products!$A$1:$B$60, 2, FALSE)</f>
        <v>Nike Men's CJ Elite 2 TD Football Cleat</v>
      </c>
      <c r="W458" s="7">
        <v>129.9900055</v>
      </c>
      <c r="X458" s="7">
        <v>110.80340837177086</v>
      </c>
      <c r="Y458">
        <v>1</v>
      </c>
      <c r="Z458" s="7">
        <v>19.5</v>
      </c>
      <c r="AA458" s="7">
        <v>129.9900055</v>
      </c>
      <c r="AB458" s="7">
        <f t="shared" si="30"/>
        <v>110.4900055</v>
      </c>
      <c r="AC458" t="s">
        <v>45</v>
      </c>
      <c r="AD458" t="str">
        <f t="shared" si="31"/>
        <v>Non Cash Payment</v>
      </c>
    </row>
    <row r="459" spans="1:30" x14ac:dyDescent="0.2">
      <c r="A459">
        <v>15599</v>
      </c>
      <c r="B459" s="1">
        <v>42232</v>
      </c>
      <c r="C459" s="4">
        <f>VLOOKUP(B459, Dates!$A$1:$B$1463, 2, FALSE)</f>
        <v>1</v>
      </c>
      <c r="D459">
        <v>2</v>
      </c>
      <c r="E459" s="1">
        <f t="shared" si="28"/>
        <v>42234</v>
      </c>
      <c r="F459">
        <v>1</v>
      </c>
      <c r="G459" t="s">
        <v>23</v>
      </c>
      <c r="H459" t="str">
        <f t="shared" si="29"/>
        <v>Other</v>
      </c>
      <c r="I459">
        <v>18</v>
      </c>
      <c r="J459">
        <v>1186</v>
      </c>
      <c r="K459">
        <v>4</v>
      </c>
      <c r="L459" t="s">
        <v>46</v>
      </c>
      <c r="M459" t="s">
        <v>237</v>
      </c>
      <c r="N459" t="s">
        <v>425</v>
      </c>
      <c r="O459" t="s">
        <v>250</v>
      </c>
      <c r="Q459" t="s">
        <v>251</v>
      </c>
      <c r="R459" t="s">
        <v>252</v>
      </c>
      <c r="S459">
        <v>18</v>
      </c>
      <c r="T459" t="str">
        <f>VLOOKUP(S459, Products!$C$1:$D$60,2,FALSE)</f>
        <v>Men's Footwear</v>
      </c>
      <c r="U459">
        <v>403</v>
      </c>
      <c r="V459" t="str">
        <f>VLOOKUP(U459, Products!$A$1:$B$60, 2, FALSE)</f>
        <v>Nike Men's CJ Elite 2 TD Football Cleat</v>
      </c>
      <c r="W459" s="7">
        <v>129.9900055</v>
      </c>
      <c r="X459" s="7">
        <v>110.80340837177086</v>
      </c>
      <c r="Y459">
        <v>1</v>
      </c>
      <c r="Z459" s="7">
        <v>20.799999239999998</v>
      </c>
      <c r="AA459" s="7">
        <v>129.9900055</v>
      </c>
      <c r="AB459" s="7">
        <f t="shared" si="30"/>
        <v>109.19000625999999</v>
      </c>
      <c r="AC459" t="s">
        <v>45</v>
      </c>
      <c r="AD459" t="str">
        <f t="shared" si="31"/>
        <v>Non Cash Payment</v>
      </c>
    </row>
    <row r="460" spans="1:30" x14ac:dyDescent="0.2">
      <c r="A460">
        <v>13343</v>
      </c>
      <c r="B460" s="1">
        <v>42199</v>
      </c>
      <c r="C460" s="4">
        <f>VLOOKUP(B460, Dates!$A$1:$B$1463, 2, FALSE)</f>
        <v>3</v>
      </c>
      <c r="D460">
        <v>2</v>
      </c>
      <c r="E460" s="1">
        <f t="shared" si="28"/>
        <v>42201</v>
      </c>
      <c r="F460">
        <v>1</v>
      </c>
      <c r="G460" t="s">
        <v>23</v>
      </c>
      <c r="H460" t="str">
        <f t="shared" si="29"/>
        <v>Other</v>
      </c>
      <c r="I460">
        <v>18</v>
      </c>
      <c r="J460">
        <v>9726</v>
      </c>
      <c r="K460">
        <v>4</v>
      </c>
      <c r="L460" t="s">
        <v>46</v>
      </c>
      <c r="M460" t="s">
        <v>237</v>
      </c>
      <c r="N460" t="s">
        <v>275</v>
      </c>
      <c r="O460" t="s">
        <v>250</v>
      </c>
      <c r="Q460" t="s">
        <v>251</v>
      </c>
      <c r="R460" t="s">
        <v>252</v>
      </c>
      <c r="S460">
        <v>18</v>
      </c>
      <c r="T460" t="str">
        <f>VLOOKUP(S460, Products!$C$1:$D$60,2,FALSE)</f>
        <v>Men's Footwear</v>
      </c>
      <c r="U460">
        <v>403</v>
      </c>
      <c r="V460" t="str">
        <f>VLOOKUP(U460, Products!$A$1:$B$60, 2, FALSE)</f>
        <v>Nike Men's CJ Elite 2 TD Football Cleat</v>
      </c>
      <c r="W460" s="7">
        <v>129.9900055</v>
      </c>
      <c r="X460" s="7">
        <v>110.80340837177086</v>
      </c>
      <c r="Y460">
        <v>1</v>
      </c>
      <c r="Z460" s="7">
        <v>20.799999239999998</v>
      </c>
      <c r="AA460" s="7">
        <v>129.9900055</v>
      </c>
      <c r="AB460" s="7">
        <f t="shared" si="30"/>
        <v>109.19000625999999</v>
      </c>
      <c r="AC460" t="s">
        <v>45</v>
      </c>
      <c r="AD460" t="str">
        <f t="shared" si="31"/>
        <v>Non Cash Payment</v>
      </c>
    </row>
    <row r="461" spans="1:30" x14ac:dyDescent="0.2">
      <c r="A461">
        <v>20072</v>
      </c>
      <c r="B461" s="1">
        <v>42297</v>
      </c>
      <c r="C461" s="4">
        <f>VLOOKUP(B461, Dates!$A$1:$B$1463, 2, FALSE)</f>
        <v>3</v>
      </c>
      <c r="D461">
        <v>2</v>
      </c>
      <c r="E461" s="1">
        <f t="shared" si="28"/>
        <v>42299</v>
      </c>
      <c r="F461">
        <v>1</v>
      </c>
      <c r="G461" t="s">
        <v>23</v>
      </c>
      <c r="H461" t="str">
        <f t="shared" si="29"/>
        <v>Other</v>
      </c>
      <c r="I461">
        <v>18</v>
      </c>
      <c r="J461">
        <v>4279</v>
      </c>
      <c r="K461">
        <v>4</v>
      </c>
      <c r="L461" t="s">
        <v>46</v>
      </c>
      <c r="M461" t="s">
        <v>237</v>
      </c>
      <c r="N461" t="s">
        <v>368</v>
      </c>
      <c r="O461" t="s">
        <v>369</v>
      </c>
      <c r="Q461" t="s">
        <v>263</v>
      </c>
      <c r="R461" t="s">
        <v>264</v>
      </c>
      <c r="S461">
        <v>18</v>
      </c>
      <c r="T461" t="str">
        <f>VLOOKUP(S461, Products!$C$1:$D$60,2,FALSE)</f>
        <v>Men's Footwear</v>
      </c>
      <c r="U461">
        <v>403</v>
      </c>
      <c r="V461" t="str">
        <f>VLOOKUP(U461, Products!$A$1:$B$60, 2, FALSE)</f>
        <v>Nike Men's CJ Elite 2 TD Football Cleat</v>
      </c>
      <c r="W461" s="7">
        <v>129.9900055</v>
      </c>
      <c r="X461" s="7">
        <v>110.80340837177086</v>
      </c>
      <c r="Y461">
        <v>1</v>
      </c>
      <c r="Z461" s="7">
        <v>20.799999239999998</v>
      </c>
      <c r="AA461" s="7">
        <v>129.9900055</v>
      </c>
      <c r="AB461" s="7">
        <f t="shared" si="30"/>
        <v>109.19000625999999</v>
      </c>
      <c r="AC461" t="s">
        <v>45</v>
      </c>
      <c r="AD461" t="str">
        <f t="shared" si="31"/>
        <v>Non Cash Payment</v>
      </c>
    </row>
    <row r="462" spans="1:30" x14ac:dyDescent="0.2">
      <c r="A462">
        <v>12323</v>
      </c>
      <c r="B462" s="1">
        <v>42184</v>
      </c>
      <c r="C462" s="4">
        <f>VLOOKUP(B462, Dates!$A$1:$B$1463, 2, FALSE)</f>
        <v>2</v>
      </c>
      <c r="D462">
        <v>2</v>
      </c>
      <c r="E462" s="1">
        <f t="shared" si="28"/>
        <v>42186</v>
      </c>
      <c r="F462">
        <v>1</v>
      </c>
      <c r="G462" t="s">
        <v>23</v>
      </c>
      <c r="H462" t="str">
        <f t="shared" si="29"/>
        <v>Other</v>
      </c>
      <c r="I462">
        <v>17</v>
      </c>
      <c r="J462">
        <v>4151</v>
      </c>
      <c r="K462">
        <v>4</v>
      </c>
      <c r="L462" t="s">
        <v>46</v>
      </c>
      <c r="M462" t="s">
        <v>237</v>
      </c>
      <c r="N462" t="s">
        <v>426</v>
      </c>
      <c r="O462" t="s">
        <v>266</v>
      </c>
      <c r="Q462" t="s">
        <v>240</v>
      </c>
      <c r="R462" t="s">
        <v>241</v>
      </c>
      <c r="S462">
        <v>17</v>
      </c>
      <c r="T462" t="str">
        <f>VLOOKUP(S462, Products!$C$1:$D$60,2,FALSE)</f>
        <v>Cleats</v>
      </c>
      <c r="U462">
        <v>365</v>
      </c>
      <c r="V462" t="str">
        <f>VLOOKUP(U462, Products!$A$1:$B$60, 2, FALSE)</f>
        <v>Perfect Fitness Perfect Rip Deck</v>
      </c>
      <c r="W462" s="7">
        <v>59.990001679999999</v>
      </c>
      <c r="X462" s="7">
        <v>54.488929209402009</v>
      </c>
      <c r="Y462">
        <v>1</v>
      </c>
      <c r="Z462" s="7">
        <v>9.6000003809999992</v>
      </c>
      <c r="AA462" s="7">
        <v>59.990001679999999</v>
      </c>
      <c r="AB462" s="7">
        <f t="shared" si="30"/>
        <v>50.390001298999998</v>
      </c>
      <c r="AC462" t="s">
        <v>45</v>
      </c>
      <c r="AD462" t="str">
        <f t="shared" si="31"/>
        <v>Non Cash Payment</v>
      </c>
    </row>
    <row r="463" spans="1:30" x14ac:dyDescent="0.2">
      <c r="A463">
        <v>71295</v>
      </c>
      <c r="B463" s="1">
        <v>42897</v>
      </c>
      <c r="C463" s="4">
        <f>VLOOKUP(B463, Dates!$A$1:$B$1463, 2, FALSE)</f>
        <v>1</v>
      </c>
      <c r="D463">
        <v>2</v>
      </c>
      <c r="E463" s="1">
        <f t="shared" si="28"/>
        <v>42899</v>
      </c>
      <c r="F463">
        <v>1</v>
      </c>
      <c r="G463" t="s">
        <v>23</v>
      </c>
      <c r="H463" t="str">
        <f t="shared" si="29"/>
        <v>Other</v>
      </c>
      <c r="I463">
        <v>66</v>
      </c>
      <c r="J463">
        <v>14848</v>
      </c>
      <c r="K463">
        <v>4</v>
      </c>
      <c r="L463" t="s">
        <v>46</v>
      </c>
      <c r="M463" t="s">
        <v>237</v>
      </c>
      <c r="N463" t="s">
        <v>427</v>
      </c>
      <c r="O463" t="s">
        <v>292</v>
      </c>
      <c r="Q463" t="s">
        <v>244</v>
      </c>
      <c r="R463" t="s">
        <v>241</v>
      </c>
      <c r="S463">
        <v>66</v>
      </c>
      <c r="T463" t="str">
        <f>VLOOKUP(S463, Products!$C$1:$D$60,2,FALSE)</f>
        <v>Crafts</v>
      </c>
      <c r="U463">
        <v>1353</v>
      </c>
      <c r="V463" t="str">
        <f>VLOOKUP(U463, Products!$A$1:$B$60, 2, FALSE)</f>
        <v>Porcelain crafts</v>
      </c>
      <c r="W463" s="7">
        <v>461.48001099999999</v>
      </c>
      <c r="X463" s="7">
        <v>376.77167767999998</v>
      </c>
      <c r="Y463">
        <v>1</v>
      </c>
      <c r="Z463" s="7">
        <v>73.839996339999999</v>
      </c>
      <c r="AA463" s="7">
        <v>461.48001099999999</v>
      </c>
      <c r="AB463" s="7">
        <f t="shared" si="30"/>
        <v>387.64001466000002</v>
      </c>
      <c r="AC463" t="s">
        <v>45</v>
      </c>
      <c r="AD463" t="str">
        <f t="shared" si="31"/>
        <v>Non Cash Payment</v>
      </c>
    </row>
    <row r="464" spans="1:30" x14ac:dyDescent="0.2">
      <c r="A464">
        <v>66351</v>
      </c>
      <c r="B464" s="1">
        <v>42973</v>
      </c>
      <c r="C464" s="4">
        <f>VLOOKUP(B464, Dates!$A$1:$B$1463, 2, FALSE)</f>
        <v>7</v>
      </c>
      <c r="D464">
        <v>2</v>
      </c>
      <c r="E464" s="1">
        <f t="shared" si="28"/>
        <v>42976</v>
      </c>
      <c r="F464">
        <v>0</v>
      </c>
      <c r="G464" t="s">
        <v>23</v>
      </c>
      <c r="H464" t="str">
        <f t="shared" si="29"/>
        <v>Other</v>
      </c>
      <c r="I464">
        <v>18</v>
      </c>
      <c r="J464">
        <v>4697</v>
      </c>
      <c r="K464">
        <v>4</v>
      </c>
      <c r="L464" t="s">
        <v>46</v>
      </c>
      <c r="M464" t="s">
        <v>237</v>
      </c>
      <c r="N464" t="s">
        <v>428</v>
      </c>
      <c r="O464" t="s">
        <v>239</v>
      </c>
      <c r="Q464" t="s">
        <v>240</v>
      </c>
      <c r="R464" t="s">
        <v>241</v>
      </c>
      <c r="S464">
        <v>18</v>
      </c>
      <c r="T464" t="str">
        <f>VLOOKUP(S464, Products!$C$1:$D$60,2,FALSE)</f>
        <v>Men's Footwear</v>
      </c>
      <c r="U464">
        <v>403</v>
      </c>
      <c r="V464" t="str">
        <f>VLOOKUP(U464, Products!$A$1:$B$60, 2, FALSE)</f>
        <v>Nike Men's CJ Elite 2 TD Football Cleat</v>
      </c>
      <c r="W464" s="7">
        <v>129.9900055</v>
      </c>
      <c r="X464" s="7">
        <v>110.80340837177086</v>
      </c>
      <c r="Y464">
        <v>1</v>
      </c>
      <c r="Z464" s="7">
        <v>20.799999239999998</v>
      </c>
      <c r="AA464" s="7">
        <v>129.9900055</v>
      </c>
      <c r="AB464" s="7">
        <f t="shared" si="30"/>
        <v>109.19000625999999</v>
      </c>
      <c r="AC464" t="s">
        <v>45</v>
      </c>
      <c r="AD464" t="str">
        <f t="shared" si="31"/>
        <v>Non Cash Payment</v>
      </c>
    </row>
    <row r="465" spans="1:30" x14ac:dyDescent="0.2">
      <c r="A465">
        <v>12698</v>
      </c>
      <c r="B465" s="1">
        <v>42131</v>
      </c>
      <c r="C465" s="4">
        <f>VLOOKUP(B465, Dates!$A$1:$B$1463, 2, FALSE)</f>
        <v>5</v>
      </c>
      <c r="D465">
        <v>2</v>
      </c>
      <c r="E465" s="1">
        <f t="shared" si="28"/>
        <v>42135</v>
      </c>
      <c r="F465">
        <v>1</v>
      </c>
      <c r="G465" t="s">
        <v>23</v>
      </c>
      <c r="H465" t="str">
        <f t="shared" si="29"/>
        <v>Other</v>
      </c>
      <c r="I465">
        <v>18</v>
      </c>
      <c r="J465">
        <v>3940</v>
      </c>
      <c r="K465">
        <v>4</v>
      </c>
      <c r="L465" t="s">
        <v>46</v>
      </c>
      <c r="M465" t="s">
        <v>237</v>
      </c>
      <c r="N465" t="s">
        <v>405</v>
      </c>
      <c r="O465" t="s">
        <v>288</v>
      </c>
      <c r="Q465" t="s">
        <v>244</v>
      </c>
      <c r="R465" t="s">
        <v>241</v>
      </c>
      <c r="S465">
        <v>18</v>
      </c>
      <c r="T465" t="str">
        <f>VLOOKUP(S465, Products!$C$1:$D$60,2,FALSE)</f>
        <v>Men's Footwear</v>
      </c>
      <c r="U465">
        <v>403</v>
      </c>
      <c r="V465" t="str">
        <f>VLOOKUP(U465, Products!$A$1:$B$60, 2, FALSE)</f>
        <v>Nike Men's CJ Elite 2 TD Football Cleat</v>
      </c>
      <c r="W465" s="7">
        <v>129.9900055</v>
      </c>
      <c r="X465" s="7">
        <v>110.80340837177086</v>
      </c>
      <c r="Y465">
        <v>1</v>
      </c>
      <c r="Z465" s="7">
        <v>20.799999239999998</v>
      </c>
      <c r="AA465" s="7">
        <v>129.9900055</v>
      </c>
      <c r="AB465" s="7">
        <f t="shared" si="30"/>
        <v>109.19000625999999</v>
      </c>
      <c r="AC465" t="s">
        <v>45</v>
      </c>
      <c r="AD465" t="str">
        <f t="shared" si="31"/>
        <v>Non Cash Payment</v>
      </c>
    </row>
    <row r="466" spans="1:30" x14ac:dyDescent="0.2">
      <c r="A466">
        <v>44148</v>
      </c>
      <c r="B466" s="1">
        <v>42531</v>
      </c>
      <c r="C466" s="4">
        <f>VLOOKUP(B466, Dates!$A$1:$B$1463, 2, FALSE)</f>
        <v>6</v>
      </c>
      <c r="D466">
        <v>2</v>
      </c>
      <c r="E466" s="1">
        <f t="shared" si="28"/>
        <v>42535</v>
      </c>
      <c r="F466">
        <v>1</v>
      </c>
      <c r="G466" t="s">
        <v>23</v>
      </c>
      <c r="H466" t="str">
        <f t="shared" si="29"/>
        <v>Other</v>
      </c>
      <c r="I466">
        <v>18</v>
      </c>
      <c r="J466">
        <v>5887</v>
      </c>
      <c r="K466">
        <v>4</v>
      </c>
      <c r="L466" t="s">
        <v>46</v>
      </c>
      <c r="M466" t="s">
        <v>237</v>
      </c>
      <c r="N466" t="s">
        <v>429</v>
      </c>
      <c r="O466" t="s">
        <v>430</v>
      </c>
      <c r="Q466" t="s">
        <v>335</v>
      </c>
      <c r="R466" t="s">
        <v>320</v>
      </c>
      <c r="S466">
        <v>18</v>
      </c>
      <c r="T466" t="str">
        <f>VLOOKUP(S466, Products!$C$1:$D$60,2,FALSE)</f>
        <v>Men's Footwear</v>
      </c>
      <c r="U466">
        <v>403</v>
      </c>
      <c r="V466" t="str">
        <f>VLOOKUP(U466, Products!$A$1:$B$60, 2, FALSE)</f>
        <v>Nike Men's CJ Elite 2 TD Football Cleat</v>
      </c>
      <c r="W466" s="7">
        <v>129.9900055</v>
      </c>
      <c r="X466" s="7">
        <v>110.80340837177086</v>
      </c>
      <c r="Y466">
        <v>1</v>
      </c>
      <c r="Z466" s="7">
        <v>22.100000380000001</v>
      </c>
      <c r="AA466" s="7">
        <v>129.9900055</v>
      </c>
      <c r="AB466" s="7">
        <f t="shared" si="30"/>
        <v>107.89000512</v>
      </c>
      <c r="AC466" t="s">
        <v>45</v>
      </c>
      <c r="AD466" t="str">
        <f t="shared" si="31"/>
        <v>Non Cash Payment</v>
      </c>
    </row>
    <row r="467" spans="1:30" x14ac:dyDescent="0.2">
      <c r="A467">
        <v>64274</v>
      </c>
      <c r="B467" s="1">
        <v>42943</v>
      </c>
      <c r="C467" s="4">
        <f>VLOOKUP(B467, Dates!$A$1:$B$1463, 2, FALSE)</f>
        <v>5</v>
      </c>
      <c r="D467">
        <v>4</v>
      </c>
      <c r="E467" s="1">
        <f t="shared" si="28"/>
        <v>42949</v>
      </c>
      <c r="F467">
        <v>0</v>
      </c>
      <c r="G467" t="s">
        <v>62</v>
      </c>
      <c r="H467" t="str">
        <f t="shared" si="29"/>
        <v>Other</v>
      </c>
      <c r="I467">
        <v>9</v>
      </c>
      <c r="J467">
        <v>12019</v>
      </c>
      <c r="K467">
        <v>3</v>
      </c>
      <c r="L467" t="s">
        <v>24</v>
      </c>
      <c r="M467" t="s">
        <v>237</v>
      </c>
      <c r="N467" t="s">
        <v>247</v>
      </c>
      <c r="O467" t="s">
        <v>247</v>
      </c>
      <c r="Q467" t="s">
        <v>248</v>
      </c>
      <c r="R467" t="s">
        <v>241</v>
      </c>
      <c r="S467">
        <v>9</v>
      </c>
      <c r="T467" t="str">
        <f>VLOOKUP(S467, Products!$C$1:$D$60,2,FALSE)</f>
        <v>Cardio Equipment</v>
      </c>
      <c r="U467">
        <v>191</v>
      </c>
      <c r="V467" t="str">
        <f>VLOOKUP(U467, Products!$A$1:$B$60, 2, FALSE)</f>
        <v>Nike Men's Free 5.0+ Running Shoe</v>
      </c>
      <c r="W467" s="7">
        <v>99.989997860000003</v>
      </c>
      <c r="X467" s="7">
        <v>95.114003926871064</v>
      </c>
      <c r="Y467">
        <v>4</v>
      </c>
      <c r="Z467" s="7">
        <v>79.989997860000003</v>
      </c>
      <c r="AA467" s="7">
        <v>399.95999144000001</v>
      </c>
      <c r="AB467" s="7">
        <f t="shared" si="30"/>
        <v>319.96999357999999</v>
      </c>
      <c r="AC467" t="s">
        <v>66</v>
      </c>
      <c r="AD467" t="str">
        <f t="shared" si="31"/>
        <v>Non Cash Payment</v>
      </c>
    </row>
    <row r="468" spans="1:30" x14ac:dyDescent="0.2">
      <c r="A468">
        <v>13298</v>
      </c>
      <c r="B468" s="1">
        <v>42199</v>
      </c>
      <c r="C468" s="4">
        <f>VLOOKUP(B468, Dates!$A$1:$B$1463, 2, FALSE)</f>
        <v>3</v>
      </c>
      <c r="D468">
        <v>4</v>
      </c>
      <c r="E468" s="1">
        <f t="shared" si="28"/>
        <v>42205</v>
      </c>
      <c r="F468">
        <v>0</v>
      </c>
      <c r="G468" t="s">
        <v>62</v>
      </c>
      <c r="H468" t="str">
        <f t="shared" si="29"/>
        <v>Other</v>
      </c>
      <c r="I468">
        <v>17</v>
      </c>
      <c r="J468">
        <v>10549</v>
      </c>
      <c r="K468">
        <v>4</v>
      </c>
      <c r="L468" t="s">
        <v>46</v>
      </c>
      <c r="M468" t="s">
        <v>237</v>
      </c>
      <c r="N468" t="s">
        <v>431</v>
      </c>
      <c r="O468" t="s">
        <v>417</v>
      </c>
      <c r="Q468" t="s">
        <v>263</v>
      </c>
      <c r="R468" t="s">
        <v>264</v>
      </c>
      <c r="S468">
        <v>17</v>
      </c>
      <c r="T468" t="str">
        <f>VLOOKUP(S468, Products!$C$1:$D$60,2,FALSE)</f>
        <v>Cleats</v>
      </c>
      <c r="U468">
        <v>365</v>
      </c>
      <c r="V468" t="str">
        <f>VLOOKUP(U468, Products!$A$1:$B$60, 2, FALSE)</f>
        <v>Perfect Fitness Perfect Rip Deck</v>
      </c>
      <c r="W468" s="7">
        <v>59.990001679999999</v>
      </c>
      <c r="X468" s="7">
        <v>54.488929209402009</v>
      </c>
      <c r="Y468">
        <v>4</v>
      </c>
      <c r="Z468" s="7">
        <v>4.8000001909999996</v>
      </c>
      <c r="AA468" s="7">
        <v>239.96000672</v>
      </c>
      <c r="AB468" s="7">
        <f t="shared" si="30"/>
        <v>235.16000652899999</v>
      </c>
      <c r="AC468" t="s">
        <v>66</v>
      </c>
      <c r="AD468" t="str">
        <f t="shared" si="31"/>
        <v>Non Cash Payment</v>
      </c>
    </row>
    <row r="469" spans="1:30" x14ac:dyDescent="0.2">
      <c r="A469">
        <v>62786</v>
      </c>
      <c r="B469" s="1">
        <v>42862</v>
      </c>
      <c r="C469" s="4">
        <f>VLOOKUP(B469, Dates!$A$1:$B$1463, 2, FALSE)</f>
        <v>1</v>
      </c>
      <c r="D469">
        <v>4</v>
      </c>
      <c r="E469" s="1">
        <f t="shared" si="28"/>
        <v>42866</v>
      </c>
      <c r="F469">
        <v>0</v>
      </c>
      <c r="G469" t="s">
        <v>62</v>
      </c>
      <c r="H469" t="str">
        <f t="shared" si="29"/>
        <v>Other</v>
      </c>
      <c r="I469">
        <v>17</v>
      </c>
      <c r="J469">
        <v>4909</v>
      </c>
      <c r="K469">
        <v>4</v>
      </c>
      <c r="L469" t="s">
        <v>46</v>
      </c>
      <c r="M469" t="s">
        <v>237</v>
      </c>
      <c r="N469" t="s">
        <v>432</v>
      </c>
      <c r="O469" t="s">
        <v>239</v>
      </c>
      <c r="Q469" t="s">
        <v>240</v>
      </c>
      <c r="R469" t="s">
        <v>241</v>
      </c>
      <c r="S469">
        <v>17</v>
      </c>
      <c r="T469" t="str">
        <f>VLOOKUP(S469, Products!$C$1:$D$60,2,FALSE)</f>
        <v>Cleats</v>
      </c>
      <c r="U469">
        <v>365</v>
      </c>
      <c r="V469" t="str">
        <f>VLOOKUP(U469, Products!$A$1:$B$60, 2, FALSE)</f>
        <v>Perfect Fitness Perfect Rip Deck</v>
      </c>
      <c r="W469" s="7">
        <v>59.990001679999999</v>
      </c>
      <c r="X469" s="7">
        <v>54.488929209402009</v>
      </c>
      <c r="Y469">
        <v>4</v>
      </c>
      <c r="Z469" s="7">
        <v>9.6000003809999992</v>
      </c>
      <c r="AA469" s="7">
        <v>239.96000672</v>
      </c>
      <c r="AB469" s="7">
        <f t="shared" si="30"/>
        <v>230.36000633899999</v>
      </c>
      <c r="AC469" t="s">
        <v>66</v>
      </c>
      <c r="AD469" t="str">
        <f t="shared" si="31"/>
        <v>Non Cash Payment</v>
      </c>
    </row>
    <row r="470" spans="1:30" x14ac:dyDescent="0.2">
      <c r="A470">
        <v>13939</v>
      </c>
      <c r="B470" s="1">
        <v>42208</v>
      </c>
      <c r="C470" s="4">
        <f>VLOOKUP(B470, Dates!$A$1:$B$1463, 2, FALSE)</f>
        <v>5</v>
      </c>
      <c r="D470">
        <v>4</v>
      </c>
      <c r="E470" s="1">
        <f t="shared" si="28"/>
        <v>42214</v>
      </c>
      <c r="F470">
        <v>0</v>
      </c>
      <c r="G470" t="s">
        <v>62</v>
      </c>
      <c r="H470" t="str">
        <f t="shared" si="29"/>
        <v>Other</v>
      </c>
      <c r="I470">
        <v>17</v>
      </c>
      <c r="J470">
        <v>5854</v>
      </c>
      <c r="K470">
        <v>4</v>
      </c>
      <c r="L470" t="s">
        <v>46</v>
      </c>
      <c r="M470" t="s">
        <v>237</v>
      </c>
      <c r="N470" t="s">
        <v>410</v>
      </c>
      <c r="O470" t="s">
        <v>411</v>
      </c>
      <c r="Q470" t="s">
        <v>263</v>
      </c>
      <c r="R470" t="s">
        <v>264</v>
      </c>
      <c r="S470">
        <v>17</v>
      </c>
      <c r="T470" t="str">
        <f>VLOOKUP(S470, Products!$C$1:$D$60,2,FALSE)</f>
        <v>Cleats</v>
      </c>
      <c r="U470">
        <v>365</v>
      </c>
      <c r="V470" t="str">
        <f>VLOOKUP(U470, Products!$A$1:$B$60, 2, FALSE)</f>
        <v>Perfect Fitness Perfect Rip Deck</v>
      </c>
      <c r="W470" s="7">
        <v>59.990001679999999</v>
      </c>
      <c r="X470" s="7">
        <v>54.488929209402009</v>
      </c>
      <c r="Y470">
        <v>4</v>
      </c>
      <c r="Z470" s="7">
        <v>28.799999239999998</v>
      </c>
      <c r="AA470" s="7">
        <v>239.96000672</v>
      </c>
      <c r="AB470" s="7">
        <f t="shared" si="30"/>
        <v>211.16000747999999</v>
      </c>
      <c r="AC470" t="s">
        <v>66</v>
      </c>
      <c r="AD470" t="str">
        <f t="shared" si="31"/>
        <v>Non Cash Payment</v>
      </c>
    </row>
    <row r="471" spans="1:30" x14ac:dyDescent="0.2">
      <c r="A471">
        <v>46864</v>
      </c>
      <c r="B471" s="1">
        <v>42689</v>
      </c>
      <c r="C471" s="4">
        <f>VLOOKUP(B471, Dates!$A$1:$B$1463, 2, FALSE)</f>
        <v>3</v>
      </c>
      <c r="D471">
        <v>4</v>
      </c>
      <c r="E471" s="1">
        <f t="shared" si="28"/>
        <v>42695</v>
      </c>
      <c r="F471">
        <v>0</v>
      </c>
      <c r="G471" t="s">
        <v>62</v>
      </c>
      <c r="H471" t="str">
        <f t="shared" si="29"/>
        <v>Other</v>
      </c>
      <c r="I471">
        <v>17</v>
      </c>
      <c r="J471">
        <v>3066</v>
      </c>
      <c r="K471">
        <v>4</v>
      </c>
      <c r="L471" t="s">
        <v>46</v>
      </c>
      <c r="M471" t="s">
        <v>237</v>
      </c>
      <c r="N471" t="s">
        <v>433</v>
      </c>
      <c r="O471" t="s">
        <v>434</v>
      </c>
      <c r="Q471" t="s">
        <v>373</v>
      </c>
      <c r="R471" t="s">
        <v>320</v>
      </c>
      <c r="S471">
        <v>17</v>
      </c>
      <c r="T471" t="str">
        <f>VLOOKUP(S471, Products!$C$1:$D$60,2,FALSE)</f>
        <v>Cleats</v>
      </c>
      <c r="U471">
        <v>365</v>
      </c>
      <c r="V471" t="str">
        <f>VLOOKUP(U471, Products!$A$1:$B$60, 2, FALSE)</f>
        <v>Perfect Fitness Perfect Rip Deck</v>
      </c>
      <c r="W471" s="7">
        <v>59.990001679999999</v>
      </c>
      <c r="X471" s="7">
        <v>54.488929209402009</v>
      </c>
      <c r="Y471">
        <v>4</v>
      </c>
      <c r="Z471" s="7">
        <v>31.190000529999999</v>
      </c>
      <c r="AA471" s="7">
        <v>239.96000672</v>
      </c>
      <c r="AB471" s="7">
        <f t="shared" si="30"/>
        <v>208.77000619</v>
      </c>
      <c r="AC471" t="s">
        <v>66</v>
      </c>
      <c r="AD471" t="str">
        <f t="shared" si="31"/>
        <v>Non Cash Payment</v>
      </c>
    </row>
    <row r="472" spans="1:30" x14ac:dyDescent="0.2">
      <c r="A472">
        <v>16590</v>
      </c>
      <c r="B472" s="1">
        <v>42247</v>
      </c>
      <c r="C472" s="4">
        <f>VLOOKUP(B472, Dates!$A$1:$B$1463, 2, FALSE)</f>
        <v>2</v>
      </c>
      <c r="D472">
        <v>4</v>
      </c>
      <c r="E472" s="1">
        <f t="shared" si="28"/>
        <v>42251</v>
      </c>
      <c r="F472">
        <v>0</v>
      </c>
      <c r="G472" t="s">
        <v>62</v>
      </c>
      <c r="H472" t="str">
        <f t="shared" si="29"/>
        <v>Other</v>
      </c>
      <c r="I472">
        <v>17</v>
      </c>
      <c r="J472">
        <v>11431</v>
      </c>
      <c r="K472">
        <v>4</v>
      </c>
      <c r="L472" t="s">
        <v>46</v>
      </c>
      <c r="M472" t="s">
        <v>237</v>
      </c>
      <c r="N472" t="s">
        <v>435</v>
      </c>
      <c r="O472" t="s">
        <v>250</v>
      </c>
      <c r="Q472" t="s">
        <v>251</v>
      </c>
      <c r="R472" t="s">
        <v>252</v>
      </c>
      <c r="S472">
        <v>17</v>
      </c>
      <c r="T472" t="str">
        <f>VLOOKUP(S472, Products!$C$1:$D$60,2,FALSE)</f>
        <v>Cleats</v>
      </c>
      <c r="U472">
        <v>365</v>
      </c>
      <c r="V472" t="str">
        <f>VLOOKUP(U472, Products!$A$1:$B$60, 2, FALSE)</f>
        <v>Perfect Fitness Perfect Rip Deck</v>
      </c>
      <c r="W472" s="7">
        <v>59.990001679999999</v>
      </c>
      <c r="X472" s="7">
        <v>54.488929209402009</v>
      </c>
      <c r="Y472">
        <v>4</v>
      </c>
      <c r="Z472" s="7">
        <v>43.189998629999998</v>
      </c>
      <c r="AA472" s="7">
        <v>239.96000672</v>
      </c>
      <c r="AB472" s="7">
        <f t="shared" si="30"/>
        <v>196.77000809</v>
      </c>
      <c r="AC472" t="s">
        <v>66</v>
      </c>
      <c r="AD472" t="str">
        <f t="shared" si="31"/>
        <v>Non Cash Payment</v>
      </c>
    </row>
    <row r="473" spans="1:30" x14ac:dyDescent="0.2">
      <c r="A473">
        <v>62840</v>
      </c>
      <c r="B473" s="1">
        <v>42893</v>
      </c>
      <c r="C473" s="4">
        <f>VLOOKUP(B473, Dates!$A$1:$B$1463, 2, FALSE)</f>
        <v>4</v>
      </c>
      <c r="D473">
        <v>4</v>
      </c>
      <c r="E473" s="1">
        <f t="shared" si="28"/>
        <v>42899</v>
      </c>
      <c r="F473">
        <v>0</v>
      </c>
      <c r="G473" t="s">
        <v>62</v>
      </c>
      <c r="H473" t="str">
        <f t="shared" si="29"/>
        <v>Other</v>
      </c>
      <c r="I473">
        <v>17</v>
      </c>
      <c r="J473">
        <v>9906</v>
      </c>
      <c r="K473">
        <v>4</v>
      </c>
      <c r="L473" t="s">
        <v>46</v>
      </c>
      <c r="M473" t="s">
        <v>237</v>
      </c>
      <c r="N473" t="s">
        <v>436</v>
      </c>
      <c r="O473" t="s">
        <v>250</v>
      </c>
      <c r="Q473" t="s">
        <v>251</v>
      </c>
      <c r="R473" t="s">
        <v>252</v>
      </c>
      <c r="S473">
        <v>17</v>
      </c>
      <c r="T473" t="str">
        <f>VLOOKUP(S473, Products!$C$1:$D$60,2,FALSE)</f>
        <v>Cleats</v>
      </c>
      <c r="U473">
        <v>365</v>
      </c>
      <c r="V473" t="str">
        <f>VLOOKUP(U473, Products!$A$1:$B$60, 2, FALSE)</f>
        <v>Perfect Fitness Perfect Rip Deck</v>
      </c>
      <c r="W473" s="7">
        <v>59.990001679999999</v>
      </c>
      <c r="X473" s="7">
        <v>54.488929209402009</v>
      </c>
      <c r="Y473">
        <v>4</v>
      </c>
      <c r="Z473" s="7">
        <v>59.990001679999999</v>
      </c>
      <c r="AA473" s="7">
        <v>239.96000672</v>
      </c>
      <c r="AB473" s="7">
        <f t="shared" si="30"/>
        <v>179.97000503999999</v>
      </c>
      <c r="AC473" t="s">
        <v>66</v>
      </c>
      <c r="AD473" t="str">
        <f t="shared" si="31"/>
        <v>Non Cash Payment</v>
      </c>
    </row>
    <row r="474" spans="1:30" x14ac:dyDescent="0.2">
      <c r="A474">
        <v>66959</v>
      </c>
      <c r="B474" s="1">
        <v>42834</v>
      </c>
      <c r="C474" s="4">
        <f>VLOOKUP(B474, Dates!$A$1:$B$1463, 2, FALSE)</f>
        <v>1</v>
      </c>
      <c r="D474">
        <v>4</v>
      </c>
      <c r="E474" s="1">
        <f t="shared" si="28"/>
        <v>42838</v>
      </c>
      <c r="F474">
        <v>0</v>
      </c>
      <c r="G474" t="s">
        <v>62</v>
      </c>
      <c r="H474" t="str">
        <f t="shared" si="29"/>
        <v>Other</v>
      </c>
      <c r="I474">
        <v>24</v>
      </c>
      <c r="J474">
        <v>2048</v>
      </c>
      <c r="K474">
        <v>5</v>
      </c>
      <c r="L474" t="s">
        <v>31</v>
      </c>
      <c r="M474" t="s">
        <v>237</v>
      </c>
      <c r="N474" t="s">
        <v>386</v>
      </c>
      <c r="O474" t="s">
        <v>255</v>
      </c>
      <c r="Q474" t="s">
        <v>244</v>
      </c>
      <c r="R474" t="s">
        <v>241</v>
      </c>
      <c r="S474">
        <v>24</v>
      </c>
      <c r="T474" t="str">
        <f>VLOOKUP(S474, Products!$C$1:$D$60,2,FALSE)</f>
        <v>Women's Apparel</v>
      </c>
      <c r="U474">
        <v>502</v>
      </c>
      <c r="V474" t="str">
        <f>VLOOKUP(U474, Products!$A$1:$B$60, 2, FALSE)</f>
        <v>Nike Men's Dri-FIT Victory Golf Polo</v>
      </c>
      <c r="W474" s="7">
        <v>50</v>
      </c>
      <c r="X474" s="7">
        <v>43.678035218757444</v>
      </c>
      <c r="Y474">
        <v>4</v>
      </c>
      <c r="Z474" s="7">
        <v>2</v>
      </c>
      <c r="AA474" s="7">
        <v>200</v>
      </c>
      <c r="AB474" s="7">
        <f t="shared" si="30"/>
        <v>198</v>
      </c>
      <c r="AC474" t="s">
        <v>66</v>
      </c>
      <c r="AD474" t="str">
        <f t="shared" si="31"/>
        <v>Non Cash Payment</v>
      </c>
    </row>
    <row r="475" spans="1:30" x14ac:dyDescent="0.2">
      <c r="A475">
        <v>63220</v>
      </c>
      <c r="B475" s="1">
        <v>43046</v>
      </c>
      <c r="C475" s="4">
        <f>VLOOKUP(B475, Dates!$A$1:$B$1463, 2, FALSE)</f>
        <v>3</v>
      </c>
      <c r="D475">
        <v>4</v>
      </c>
      <c r="E475" s="1">
        <f t="shared" si="28"/>
        <v>43052</v>
      </c>
      <c r="F475">
        <v>0</v>
      </c>
      <c r="G475" t="s">
        <v>62</v>
      </c>
      <c r="H475" t="str">
        <f t="shared" si="29"/>
        <v>Other</v>
      </c>
      <c r="I475">
        <v>29</v>
      </c>
      <c r="J475">
        <v>3071</v>
      </c>
      <c r="K475">
        <v>5</v>
      </c>
      <c r="L475" t="s">
        <v>31</v>
      </c>
      <c r="M475" t="s">
        <v>237</v>
      </c>
      <c r="N475" t="s">
        <v>437</v>
      </c>
      <c r="O475" t="s">
        <v>259</v>
      </c>
      <c r="Q475" t="s">
        <v>244</v>
      </c>
      <c r="R475" t="s">
        <v>241</v>
      </c>
      <c r="S475">
        <v>29</v>
      </c>
      <c r="T475" t="str">
        <f>VLOOKUP(S475, Products!$C$1:$D$60,2,FALSE)</f>
        <v>Shop By Sport</v>
      </c>
      <c r="U475">
        <v>627</v>
      </c>
      <c r="V475" t="str">
        <f>VLOOKUP(U475, Products!$A$1:$B$60, 2, FALSE)</f>
        <v>Under Armour Girls' Toddler Spine Surge Runni</v>
      </c>
      <c r="W475" s="7">
        <v>39.990001679999999</v>
      </c>
      <c r="X475" s="7">
        <v>34.198098313835338</v>
      </c>
      <c r="Y475">
        <v>4</v>
      </c>
      <c r="Z475" s="7">
        <v>8</v>
      </c>
      <c r="AA475" s="7">
        <v>159.96000672</v>
      </c>
      <c r="AB475" s="7">
        <f t="shared" si="30"/>
        <v>151.96000672</v>
      </c>
      <c r="AC475" t="s">
        <v>66</v>
      </c>
      <c r="AD475" t="str">
        <f t="shared" si="31"/>
        <v>Non Cash Payment</v>
      </c>
    </row>
    <row r="476" spans="1:30" x14ac:dyDescent="0.2">
      <c r="A476">
        <v>19642</v>
      </c>
      <c r="B476" s="1">
        <v>42291</v>
      </c>
      <c r="C476" s="4">
        <f>VLOOKUP(B476, Dates!$A$1:$B$1463, 2, FALSE)</f>
        <v>4</v>
      </c>
      <c r="D476">
        <v>4</v>
      </c>
      <c r="E476" s="1">
        <f t="shared" si="28"/>
        <v>42297</v>
      </c>
      <c r="F476">
        <v>0</v>
      </c>
      <c r="G476" t="s">
        <v>62</v>
      </c>
      <c r="H476" t="str">
        <f t="shared" si="29"/>
        <v>Other</v>
      </c>
      <c r="I476">
        <v>24</v>
      </c>
      <c r="J476">
        <v>11065</v>
      </c>
      <c r="K476">
        <v>5</v>
      </c>
      <c r="L476" t="s">
        <v>31</v>
      </c>
      <c r="M476" t="s">
        <v>237</v>
      </c>
      <c r="N476" t="s">
        <v>438</v>
      </c>
      <c r="O476" t="s">
        <v>438</v>
      </c>
      <c r="Q476" t="s">
        <v>248</v>
      </c>
      <c r="R476" t="s">
        <v>241</v>
      </c>
      <c r="S476">
        <v>24</v>
      </c>
      <c r="T476" t="str">
        <f>VLOOKUP(S476, Products!$C$1:$D$60,2,FALSE)</f>
        <v>Women's Apparel</v>
      </c>
      <c r="U476">
        <v>502</v>
      </c>
      <c r="V476" t="str">
        <f>VLOOKUP(U476, Products!$A$1:$B$60, 2, FALSE)</f>
        <v>Nike Men's Dri-FIT Victory Golf Polo</v>
      </c>
      <c r="W476" s="7">
        <v>50</v>
      </c>
      <c r="X476" s="7">
        <v>43.678035218757444</v>
      </c>
      <c r="Y476">
        <v>4</v>
      </c>
      <c r="Z476" s="7">
        <v>11</v>
      </c>
      <c r="AA476" s="7">
        <v>200</v>
      </c>
      <c r="AB476" s="7">
        <f t="shared" si="30"/>
        <v>189</v>
      </c>
      <c r="AC476" t="s">
        <v>66</v>
      </c>
      <c r="AD476" t="str">
        <f t="shared" si="31"/>
        <v>Non Cash Payment</v>
      </c>
    </row>
    <row r="477" spans="1:30" x14ac:dyDescent="0.2">
      <c r="A477">
        <v>65439</v>
      </c>
      <c r="B477" s="1">
        <v>42960</v>
      </c>
      <c r="C477" s="4">
        <f>VLOOKUP(B477, Dates!$A$1:$B$1463, 2, FALSE)</f>
        <v>1</v>
      </c>
      <c r="D477">
        <v>4</v>
      </c>
      <c r="E477" s="1">
        <f t="shared" si="28"/>
        <v>42964</v>
      </c>
      <c r="F477">
        <v>0</v>
      </c>
      <c r="G477" t="s">
        <v>62</v>
      </c>
      <c r="H477" t="str">
        <f t="shared" si="29"/>
        <v>Other</v>
      </c>
      <c r="I477">
        <v>24</v>
      </c>
      <c r="J477">
        <v>394</v>
      </c>
      <c r="K477">
        <v>5</v>
      </c>
      <c r="L477" t="s">
        <v>31</v>
      </c>
      <c r="M477" t="s">
        <v>237</v>
      </c>
      <c r="N477" t="s">
        <v>439</v>
      </c>
      <c r="O477" t="s">
        <v>440</v>
      </c>
      <c r="Q477" t="s">
        <v>420</v>
      </c>
      <c r="R477" t="s">
        <v>241</v>
      </c>
      <c r="S477">
        <v>24</v>
      </c>
      <c r="T477" t="str">
        <f>VLOOKUP(S477, Products!$C$1:$D$60,2,FALSE)</f>
        <v>Women's Apparel</v>
      </c>
      <c r="U477">
        <v>502</v>
      </c>
      <c r="V477" t="str">
        <f>VLOOKUP(U477, Products!$A$1:$B$60, 2, FALSE)</f>
        <v>Nike Men's Dri-FIT Victory Golf Polo</v>
      </c>
      <c r="W477" s="7">
        <v>50</v>
      </c>
      <c r="X477" s="7">
        <v>43.678035218757444</v>
      </c>
      <c r="Y477">
        <v>4</v>
      </c>
      <c r="Z477" s="7">
        <v>14</v>
      </c>
      <c r="AA477" s="7">
        <v>200</v>
      </c>
      <c r="AB477" s="7">
        <f t="shared" si="30"/>
        <v>186</v>
      </c>
      <c r="AC477" t="s">
        <v>66</v>
      </c>
      <c r="AD477" t="str">
        <f t="shared" si="31"/>
        <v>Non Cash Payment</v>
      </c>
    </row>
    <row r="478" spans="1:30" x14ac:dyDescent="0.2">
      <c r="A478">
        <v>62840</v>
      </c>
      <c r="B478" s="1">
        <v>42893</v>
      </c>
      <c r="C478" s="4">
        <f>VLOOKUP(B478, Dates!$A$1:$B$1463, 2, FALSE)</f>
        <v>4</v>
      </c>
      <c r="D478">
        <v>4</v>
      </c>
      <c r="E478" s="1">
        <f t="shared" si="28"/>
        <v>42899</v>
      </c>
      <c r="F478">
        <v>0</v>
      </c>
      <c r="G478" t="s">
        <v>62</v>
      </c>
      <c r="H478" t="str">
        <f t="shared" si="29"/>
        <v>Other</v>
      </c>
      <c r="I478">
        <v>24</v>
      </c>
      <c r="J478">
        <v>9906</v>
      </c>
      <c r="K478">
        <v>5</v>
      </c>
      <c r="L478" t="s">
        <v>31</v>
      </c>
      <c r="M478" t="s">
        <v>237</v>
      </c>
      <c r="N478" t="s">
        <v>436</v>
      </c>
      <c r="O478" t="s">
        <v>250</v>
      </c>
      <c r="Q478" t="s">
        <v>251</v>
      </c>
      <c r="R478" t="s">
        <v>252</v>
      </c>
      <c r="S478">
        <v>24</v>
      </c>
      <c r="T478" t="str">
        <f>VLOOKUP(S478, Products!$C$1:$D$60,2,FALSE)</f>
        <v>Women's Apparel</v>
      </c>
      <c r="U478">
        <v>502</v>
      </c>
      <c r="V478" t="str">
        <f>VLOOKUP(U478, Products!$A$1:$B$60, 2, FALSE)</f>
        <v>Nike Men's Dri-FIT Victory Golf Polo</v>
      </c>
      <c r="W478" s="7">
        <v>50</v>
      </c>
      <c r="X478" s="7">
        <v>43.678035218757444</v>
      </c>
      <c r="Y478">
        <v>4</v>
      </c>
      <c r="Z478" s="7">
        <v>20</v>
      </c>
      <c r="AA478" s="7">
        <v>200</v>
      </c>
      <c r="AB478" s="7">
        <f t="shared" si="30"/>
        <v>180</v>
      </c>
      <c r="AC478" t="s">
        <v>66</v>
      </c>
      <c r="AD478" t="str">
        <f t="shared" si="31"/>
        <v>Non Cash Payment</v>
      </c>
    </row>
    <row r="479" spans="1:30" x14ac:dyDescent="0.2">
      <c r="A479">
        <v>17363</v>
      </c>
      <c r="B479" s="1">
        <v>42317</v>
      </c>
      <c r="C479" s="4">
        <f>VLOOKUP(B479, Dates!$A$1:$B$1463, 2, FALSE)</f>
        <v>2</v>
      </c>
      <c r="D479">
        <v>4</v>
      </c>
      <c r="E479" s="1">
        <f t="shared" si="28"/>
        <v>42321</v>
      </c>
      <c r="F479">
        <v>0</v>
      </c>
      <c r="G479" t="s">
        <v>62</v>
      </c>
      <c r="H479" t="str">
        <f t="shared" si="29"/>
        <v>Other</v>
      </c>
      <c r="I479">
        <v>24</v>
      </c>
      <c r="J479">
        <v>5707</v>
      </c>
      <c r="K479">
        <v>5</v>
      </c>
      <c r="L479" t="s">
        <v>31</v>
      </c>
      <c r="M479" t="s">
        <v>237</v>
      </c>
      <c r="N479" t="s">
        <v>441</v>
      </c>
      <c r="O479" t="s">
        <v>250</v>
      </c>
      <c r="Q479" t="s">
        <v>251</v>
      </c>
      <c r="R479" t="s">
        <v>252</v>
      </c>
      <c r="S479">
        <v>24</v>
      </c>
      <c r="T479" t="str">
        <f>VLOOKUP(S479, Products!$C$1:$D$60,2,FALSE)</f>
        <v>Women's Apparel</v>
      </c>
      <c r="U479">
        <v>502</v>
      </c>
      <c r="V479" t="str">
        <f>VLOOKUP(U479, Products!$A$1:$B$60, 2, FALSE)</f>
        <v>Nike Men's Dri-FIT Victory Golf Polo</v>
      </c>
      <c r="W479" s="7">
        <v>50</v>
      </c>
      <c r="X479" s="7">
        <v>43.678035218757444</v>
      </c>
      <c r="Y479">
        <v>4</v>
      </c>
      <c r="Z479" s="7">
        <v>20</v>
      </c>
      <c r="AA479" s="7">
        <v>200</v>
      </c>
      <c r="AB479" s="7">
        <f t="shared" si="30"/>
        <v>180</v>
      </c>
      <c r="AC479" t="s">
        <v>66</v>
      </c>
      <c r="AD479" t="str">
        <f t="shared" si="31"/>
        <v>Non Cash Payment</v>
      </c>
    </row>
    <row r="480" spans="1:30" x14ac:dyDescent="0.2">
      <c r="A480">
        <v>13298</v>
      </c>
      <c r="B480" s="1">
        <v>42199</v>
      </c>
      <c r="C480" s="4">
        <f>VLOOKUP(B480, Dates!$A$1:$B$1463, 2, FALSE)</f>
        <v>3</v>
      </c>
      <c r="D480">
        <v>4</v>
      </c>
      <c r="E480" s="1">
        <f t="shared" si="28"/>
        <v>42205</v>
      </c>
      <c r="F480">
        <v>0</v>
      </c>
      <c r="G480" t="s">
        <v>62</v>
      </c>
      <c r="H480" t="str">
        <f t="shared" si="29"/>
        <v>Other</v>
      </c>
      <c r="I480">
        <v>29</v>
      </c>
      <c r="J480">
        <v>10549</v>
      </c>
      <c r="K480">
        <v>5</v>
      </c>
      <c r="L480" t="s">
        <v>31</v>
      </c>
      <c r="M480" t="s">
        <v>237</v>
      </c>
      <c r="N480" t="s">
        <v>431</v>
      </c>
      <c r="O480" t="s">
        <v>417</v>
      </c>
      <c r="Q480" t="s">
        <v>263</v>
      </c>
      <c r="R480" t="s">
        <v>264</v>
      </c>
      <c r="S480">
        <v>29</v>
      </c>
      <c r="T480" t="str">
        <f>VLOOKUP(S480, Products!$C$1:$D$60,2,FALSE)</f>
        <v>Shop By Sport</v>
      </c>
      <c r="U480">
        <v>627</v>
      </c>
      <c r="V480" t="str">
        <f>VLOOKUP(U480, Products!$A$1:$B$60, 2, FALSE)</f>
        <v>Under Armour Girls' Toddler Spine Surge Runni</v>
      </c>
      <c r="W480" s="7">
        <v>39.990001679999999</v>
      </c>
      <c r="X480" s="7">
        <v>34.198098313835338</v>
      </c>
      <c r="Y480">
        <v>4</v>
      </c>
      <c r="Z480" s="7">
        <v>16</v>
      </c>
      <c r="AA480" s="7">
        <v>159.96000672</v>
      </c>
      <c r="AB480" s="7">
        <f t="shared" si="30"/>
        <v>143.96000672</v>
      </c>
      <c r="AC480" t="s">
        <v>66</v>
      </c>
      <c r="AD480" t="str">
        <f t="shared" si="31"/>
        <v>Non Cash Payment</v>
      </c>
    </row>
    <row r="481" spans="1:30" x14ac:dyDescent="0.2">
      <c r="A481">
        <v>18237</v>
      </c>
      <c r="B481" s="1">
        <v>42271</v>
      </c>
      <c r="C481" s="4">
        <f>VLOOKUP(B481, Dates!$A$1:$B$1463, 2, FALSE)</f>
        <v>5</v>
      </c>
      <c r="D481">
        <v>4</v>
      </c>
      <c r="E481" s="1">
        <f t="shared" si="28"/>
        <v>42277</v>
      </c>
      <c r="F481">
        <v>0</v>
      </c>
      <c r="G481" t="s">
        <v>62</v>
      </c>
      <c r="H481" t="str">
        <f t="shared" si="29"/>
        <v>Other</v>
      </c>
      <c r="I481">
        <v>24</v>
      </c>
      <c r="J481">
        <v>2682</v>
      </c>
      <c r="K481">
        <v>5</v>
      </c>
      <c r="L481" t="s">
        <v>31</v>
      </c>
      <c r="M481" t="s">
        <v>237</v>
      </c>
      <c r="N481" t="s">
        <v>299</v>
      </c>
      <c r="O481" t="s">
        <v>279</v>
      </c>
      <c r="Q481" t="s">
        <v>263</v>
      </c>
      <c r="R481" t="s">
        <v>264</v>
      </c>
      <c r="S481">
        <v>24</v>
      </c>
      <c r="T481" t="str">
        <f>VLOOKUP(S481, Products!$C$1:$D$60,2,FALSE)</f>
        <v>Women's Apparel</v>
      </c>
      <c r="U481">
        <v>502</v>
      </c>
      <c r="V481" t="str">
        <f>VLOOKUP(U481, Products!$A$1:$B$60, 2, FALSE)</f>
        <v>Nike Men's Dri-FIT Victory Golf Polo</v>
      </c>
      <c r="W481" s="7">
        <v>50</v>
      </c>
      <c r="X481" s="7">
        <v>43.678035218757444</v>
      </c>
      <c r="Y481">
        <v>4</v>
      </c>
      <c r="Z481" s="7">
        <v>34</v>
      </c>
      <c r="AA481" s="7">
        <v>200</v>
      </c>
      <c r="AB481" s="7">
        <f t="shared" si="30"/>
        <v>166</v>
      </c>
      <c r="AC481" t="s">
        <v>66</v>
      </c>
      <c r="AD481" t="str">
        <f t="shared" si="31"/>
        <v>Non Cash Payment</v>
      </c>
    </row>
    <row r="482" spans="1:30" x14ac:dyDescent="0.2">
      <c r="A482">
        <v>66958</v>
      </c>
      <c r="B482" s="1">
        <v>42834</v>
      </c>
      <c r="C482" s="4">
        <f>VLOOKUP(B482, Dates!$A$1:$B$1463, 2, FALSE)</f>
        <v>1</v>
      </c>
      <c r="D482">
        <v>4</v>
      </c>
      <c r="E482" s="1">
        <f t="shared" si="28"/>
        <v>42838</v>
      </c>
      <c r="F482">
        <v>0</v>
      </c>
      <c r="G482" t="s">
        <v>62</v>
      </c>
      <c r="H482" t="str">
        <f t="shared" si="29"/>
        <v>Other</v>
      </c>
      <c r="I482">
        <v>29</v>
      </c>
      <c r="J482">
        <v>467</v>
      </c>
      <c r="K482">
        <v>5</v>
      </c>
      <c r="L482" t="s">
        <v>31</v>
      </c>
      <c r="M482" t="s">
        <v>237</v>
      </c>
      <c r="N482" t="s">
        <v>442</v>
      </c>
      <c r="O482" t="s">
        <v>366</v>
      </c>
      <c r="Q482" t="s">
        <v>367</v>
      </c>
      <c r="R482" t="s">
        <v>252</v>
      </c>
      <c r="S482">
        <v>29</v>
      </c>
      <c r="T482" t="str">
        <f>VLOOKUP(S482, Products!$C$1:$D$60,2,FALSE)</f>
        <v>Shop By Sport</v>
      </c>
      <c r="U482">
        <v>627</v>
      </c>
      <c r="V482" t="str">
        <f>VLOOKUP(U482, Products!$A$1:$B$60, 2, FALSE)</f>
        <v>Under Armour Girls' Toddler Spine Surge Runni</v>
      </c>
      <c r="W482" s="7">
        <v>39.990001679999999</v>
      </c>
      <c r="X482" s="7">
        <v>34.198098313835338</v>
      </c>
      <c r="Y482">
        <v>4</v>
      </c>
      <c r="Z482" s="7">
        <v>28.790000920000001</v>
      </c>
      <c r="AA482" s="7">
        <v>159.96000672</v>
      </c>
      <c r="AB482" s="7">
        <f t="shared" si="30"/>
        <v>131.17000579999998</v>
      </c>
      <c r="AC482" t="s">
        <v>66</v>
      </c>
      <c r="AD482" t="str">
        <f t="shared" si="31"/>
        <v>Non Cash Payment</v>
      </c>
    </row>
    <row r="483" spans="1:30" x14ac:dyDescent="0.2">
      <c r="A483">
        <v>66764</v>
      </c>
      <c r="B483" s="1">
        <v>42744</v>
      </c>
      <c r="C483" s="4">
        <f>VLOOKUP(B483, Dates!$A$1:$B$1463, 2, FALSE)</f>
        <v>2</v>
      </c>
      <c r="D483">
        <v>4</v>
      </c>
      <c r="E483" s="1">
        <f t="shared" si="28"/>
        <v>42748</v>
      </c>
      <c r="F483">
        <v>0</v>
      </c>
      <c r="G483" t="s">
        <v>62</v>
      </c>
      <c r="H483" t="str">
        <f t="shared" si="29"/>
        <v>Other</v>
      </c>
      <c r="I483">
        <v>24</v>
      </c>
      <c r="J483">
        <v>10577</v>
      </c>
      <c r="K483">
        <v>5</v>
      </c>
      <c r="L483" t="s">
        <v>31</v>
      </c>
      <c r="M483" t="s">
        <v>237</v>
      </c>
      <c r="N483" t="s">
        <v>443</v>
      </c>
      <c r="O483" t="s">
        <v>259</v>
      </c>
      <c r="Q483" t="s">
        <v>244</v>
      </c>
      <c r="R483" t="s">
        <v>241</v>
      </c>
      <c r="S483">
        <v>24</v>
      </c>
      <c r="T483" t="str">
        <f>VLOOKUP(S483, Products!$C$1:$D$60,2,FALSE)</f>
        <v>Women's Apparel</v>
      </c>
      <c r="U483">
        <v>502</v>
      </c>
      <c r="V483" t="str">
        <f>VLOOKUP(U483, Products!$A$1:$B$60, 2, FALSE)</f>
        <v>Nike Men's Dri-FIT Victory Golf Polo</v>
      </c>
      <c r="W483" s="7">
        <v>50</v>
      </c>
      <c r="X483" s="7">
        <v>43.678035218757444</v>
      </c>
      <c r="Y483">
        <v>4</v>
      </c>
      <c r="Z483" s="7">
        <v>36</v>
      </c>
      <c r="AA483" s="7">
        <v>200</v>
      </c>
      <c r="AB483" s="7">
        <f t="shared" si="30"/>
        <v>164</v>
      </c>
      <c r="AC483" t="s">
        <v>66</v>
      </c>
      <c r="AD483" t="str">
        <f t="shared" si="31"/>
        <v>Non Cash Payment</v>
      </c>
    </row>
    <row r="484" spans="1:30" x14ac:dyDescent="0.2">
      <c r="A484">
        <v>66764</v>
      </c>
      <c r="B484" s="1">
        <v>42744</v>
      </c>
      <c r="C484" s="4">
        <f>VLOOKUP(B484, Dates!$A$1:$B$1463, 2, FALSE)</f>
        <v>2</v>
      </c>
      <c r="D484">
        <v>4</v>
      </c>
      <c r="E484" s="1">
        <f t="shared" si="28"/>
        <v>42748</v>
      </c>
      <c r="F484">
        <v>0</v>
      </c>
      <c r="G484" t="s">
        <v>62</v>
      </c>
      <c r="H484" t="str">
        <f t="shared" si="29"/>
        <v>Other</v>
      </c>
      <c r="I484">
        <v>24</v>
      </c>
      <c r="J484">
        <v>10577</v>
      </c>
      <c r="K484">
        <v>5</v>
      </c>
      <c r="L484" t="s">
        <v>31</v>
      </c>
      <c r="M484" t="s">
        <v>237</v>
      </c>
      <c r="N484" t="s">
        <v>443</v>
      </c>
      <c r="O484" t="s">
        <v>259</v>
      </c>
      <c r="Q484" t="s">
        <v>244</v>
      </c>
      <c r="R484" t="s">
        <v>241</v>
      </c>
      <c r="S484">
        <v>24</v>
      </c>
      <c r="T484" t="str">
        <f>VLOOKUP(S484, Products!$C$1:$D$60,2,FALSE)</f>
        <v>Women's Apparel</v>
      </c>
      <c r="U484">
        <v>502</v>
      </c>
      <c r="V484" t="str">
        <f>VLOOKUP(U484, Products!$A$1:$B$60, 2, FALSE)</f>
        <v>Nike Men's Dri-FIT Victory Golf Polo</v>
      </c>
      <c r="W484" s="7">
        <v>50</v>
      </c>
      <c r="X484" s="7">
        <v>43.678035218757444</v>
      </c>
      <c r="Y484">
        <v>4</v>
      </c>
      <c r="Z484" s="7">
        <v>40</v>
      </c>
      <c r="AA484" s="7">
        <v>200</v>
      </c>
      <c r="AB484" s="7">
        <f t="shared" si="30"/>
        <v>160</v>
      </c>
      <c r="AC484" t="s">
        <v>66</v>
      </c>
      <c r="AD484" t="str">
        <f t="shared" si="31"/>
        <v>Non Cash Payment</v>
      </c>
    </row>
    <row r="485" spans="1:30" x14ac:dyDescent="0.2">
      <c r="A485">
        <v>48193</v>
      </c>
      <c r="B485" s="1">
        <v>42472</v>
      </c>
      <c r="C485" s="4">
        <f>VLOOKUP(B485, Dates!$A$1:$B$1463, 2, FALSE)</f>
        <v>3</v>
      </c>
      <c r="D485">
        <v>4</v>
      </c>
      <c r="E485" s="1">
        <f t="shared" si="28"/>
        <v>42478</v>
      </c>
      <c r="F485">
        <v>0</v>
      </c>
      <c r="G485" t="s">
        <v>62</v>
      </c>
      <c r="H485" t="str">
        <f t="shared" si="29"/>
        <v>Other</v>
      </c>
      <c r="I485">
        <v>40</v>
      </c>
      <c r="J485">
        <v>3471</v>
      </c>
      <c r="K485">
        <v>6</v>
      </c>
      <c r="L485" t="s">
        <v>35</v>
      </c>
      <c r="M485" t="s">
        <v>237</v>
      </c>
      <c r="N485" t="s">
        <v>444</v>
      </c>
      <c r="O485" t="s">
        <v>445</v>
      </c>
      <c r="Q485" t="s">
        <v>446</v>
      </c>
      <c r="R485" t="s">
        <v>320</v>
      </c>
      <c r="S485">
        <v>40</v>
      </c>
      <c r="T485" t="str">
        <f>VLOOKUP(S485, Products!$C$1:$D$60,2,FALSE)</f>
        <v>Accessories</v>
      </c>
      <c r="U485">
        <v>905</v>
      </c>
      <c r="V485" t="str">
        <f>VLOOKUP(U485, Products!$A$1:$B$60, 2, FALSE)</f>
        <v>Team Golf Texas Longhorns Putter Grip</v>
      </c>
      <c r="W485" s="7">
        <v>24.989999770000001</v>
      </c>
      <c r="X485" s="7">
        <v>20.52742837007143</v>
      </c>
      <c r="Y485">
        <v>4</v>
      </c>
      <c r="Z485" s="7">
        <v>10</v>
      </c>
      <c r="AA485" s="7">
        <v>99.959999080000003</v>
      </c>
      <c r="AB485" s="7">
        <f t="shared" si="30"/>
        <v>89.959999080000003</v>
      </c>
      <c r="AC485" t="s">
        <v>66</v>
      </c>
      <c r="AD485" t="str">
        <f t="shared" si="31"/>
        <v>Non Cash Payment</v>
      </c>
    </row>
    <row r="486" spans="1:30" x14ac:dyDescent="0.2">
      <c r="A486">
        <v>15231</v>
      </c>
      <c r="B486" s="1">
        <v>42316</v>
      </c>
      <c r="C486" s="4">
        <f>VLOOKUP(B486, Dates!$A$1:$B$1463, 2, FALSE)</f>
        <v>1</v>
      </c>
      <c r="D486">
        <v>4</v>
      </c>
      <c r="E486" s="1">
        <f t="shared" si="28"/>
        <v>42320</v>
      </c>
      <c r="F486">
        <v>0</v>
      </c>
      <c r="G486" t="s">
        <v>62</v>
      </c>
      <c r="H486" t="str">
        <f t="shared" si="29"/>
        <v>Other</v>
      </c>
      <c r="I486">
        <v>5</v>
      </c>
      <c r="J486">
        <v>3535</v>
      </c>
      <c r="K486">
        <v>2</v>
      </c>
      <c r="L486" t="s">
        <v>136</v>
      </c>
      <c r="M486" t="s">
        <v>237</v>
      </c>
      <c r="N486" t="s">
        <v>447</v>
      </c>
      <c r="O486" t="s">
        <v>415</v>
      </c>
      <c r="Q486" t="s">
        <v>283</v>
      </c>
      <c r="R486" t="s">
        <v>264</v>
      </c>
      <c r="S486">
        <v>5</v>
      </c>
      <c r="T486" t="str">
        <f>VLOOKUP(S486, Products!$C$1:$D$60,2,FALSE)</f>
        <v>Lacrosse</v>
      </c>
      <c r="U486">
        <v>93</v>
      </c>
      <c r="V486" t="str">
        <f>VLOOKUP(U486, Products!$A$1:$B$60, 2, FALSE)</f>
        <v>Under Armour Men's Tech II T-Shirt</v>
      </c>
      <c r="W486" s="7">
        <v>24.989999770000001</v>
      </c>
      <c r="X486" s="7">
        <v>17.455999691500001</v>
      </c>
      <c r="Y486">
        <v>4</v>
      </c>
      <c r="Z486" s="7">
        <v>9</v>
      </c>
      <c r="AA486" s="7">
        <v>99.959999080000003</v>
      </c>
      <c r="AB486" s="7">
        <f t="shared" si="30"/>
        <v>90.959999080000003</v>
      </c>
      <c r="AC486" t="s">
        <v>66</v>
      </c>
      <c r="AD486" t="str">
        <f t="shared" si="31"/>
        <v>Non Cash Payment</v>
      </c>
    </row>
    <row r="487" spans="1:30" x14ac:dyDescent="0.2">
      <c r="A487">
        <v>10451</v>
      </c>
      <c r="B487" s="1">
        <v>42041</v>
      </c>
      <c r="C487" s="4">
        <f>VLOOKUP(B487, Dates!$A$1:$B$1463, 2, FALSE)</f>
        <v>6</v>
      </c>
      <c r="D487">
        <v>4</v>
      </c>
      <c r="E487" s="1">
        <f t="shared" si="28"/>
        <v>42047</v>
      </c>
      <c r="F487">
        <v>0</v>
      </c>
      <c r="G487" t="s">
        <v>62</v>
      </c>
      <c r="H487" t="str">
        <f t="shared" si="29"/>
        <v>Other</v>
      </c>
      <c r="I487">
        <v>3</v>
      </c>
      <c r="J487">
        <v>11715</v>
      </c>
      <c r="K487">
        <v>2</v>
      </c>
      <c r="L487" t="s">
        <v>136</v>
      </c>
      <c r="M487" t="s">
        <v>237</v>
      </c>
      <c r="N487" t="s">
        <v>448</v>
      </c>
      <c r="O487" t="s">
        <v>449</v>
      </c>
      <c r="Q487" t="s">
        <v>244</v>
      </c>
      <c r="R487" t="s">
        <v>241</v>
      </c>
      <c r="S487">
        <v>3</v>
      </c>
      <c r="T487" t="str">
        <f>VLOOKUP(S487, Products!$C$1:$D$60,2,FALSE)</f>
        <v>Baseball &amp; Softball</v>
      </c>
      <c r="U487">
        <v>44</v>
      </c>
      <c r="V487" t="str">
        <f>VLOOKUP(U487, Products!$A$1:$B$60, 2, FALSE)</f>
        <v>adidas Men's F10 Messi TRX FG Soccer Cleat</v>
      </c>
      <c r="W487" s="7">
        <v>59.990001679999999</v>
      </c>
      <c r="X487" s="7">
        <v>57.194418487916671</v>
      </c>
      <c r="Y487">
        <v>4</v>
      </c>
      <c r="Z487" s="7">
        <v>40.790000919999997</v>
      </c>
      <c r="AA487" s="7">
        <v>239.96000672</v>
      </c>
      <c r="AB487" s="7">
        <f t="shared" si="30"/>
        <v>199.17000580000001</v>
      </c>
      <c r="AC487" t="s">
        <v>66</v>
      </c>
      <c r="AD487" t="str">
        <f t="shared" si="31"/>
        <v>Non Cash Payment</v>
      </c>
    </row>
    <row r="488" spans="1:30" x14ac:dyDescent="0.2">
      <c r="A488">
        <v>10459</v>
      </c>
      <c r="B488" s="1">
        <v>42041</v>
      </c>
      <c r="C488" s="4">
        <f>VLOOKUP(B488, Dates!$A$1:$B$1463, 2, FALSE)</f>
        <v>6</v>
      </c>
      <c r="D488">
        <v>4</v>
      </c>
      <c r="E488" s="1">
        <f t="shared" si="28"/>
        <v>42047</v>
      </c>
      <c r="F488">
        <v>1</v>
      </c>
      <c r="G488" t="s">
        <v>62</v>
      </c>
      <c r="H488" t="str">
        <f t="shared" si="29"/>
        <v>Other</v>
      </c>
      <c r="I488">
        <v>9</v>
      </c>
      <c r="J488">
        <v>9814</v>
      </c>
      <c r="K488">
        <v>3</v>
      </c>
      <c r="L488" t="s">
        <v>24</v>
      </c>
      <c r="M488" t="s">
        <v>237</v>
      </c>
      <c r="N488" t="s">
        <v>450</v>
      </c>
      <c r="O488" t="s">
        <v>450</v>
      </c>
      <c r="Q488" t="s">
        <v>240</v>
      </c>
      <c r="R488" t="s">
        <v>241</v>
      </c>
      <c r="S488">
        <v>9</v>
      </c>
      <c r="T488" t="str">
        <f>VLOOKUP(S488, Products!$C$1:$D$60,2,FALSE)</f>
        <v>Cardio Equipment</v>
      </c>
      <c r="U488">
        <v>191</v>
      </c>
      <c r="V488" t="str">
        <f>VLOOKUP(U488, Products!$A$1:$B$60, 2, FALSE)</f>
        <v>Nike Men's Free 5.0+ Running Shoe</v>
      </c>
      <c r="W488" s="7">
        <v>99.989997860000003</v>
      </c>
      <c r="X488" s="7">
        <v>95.114003926871064</v>
      </c>
      <c r="Y488">
        <v>4</v>
      </c>
      <c r="Z488" s="7">
        <v>0</v>
      </c>
      <c r="AA488" s="7">
        <v>399.95999144000001</v>
      </c>
      <c r="AB488" s="7">
        <f t="shared" si="30"/>
        <v>399.95999144000001</v>
      </c>
      <c r="AC488" t="s">
        <v>66</v>
      </c>
      <c r="AD488" t="str">
        <f t="shared" si="31"/>
        <v>Non Cash Payment</v>
      </c>
    </row>
    <row r="489" spans="1:30" x14ac:dyDescent="0.2">
      <c r="A489">
        <v>64222</v>
      </c>
      <c r="B489" s="1">
        <v>42942</v>
      </c>
      <c r="C489" s="4">
        <f>VLOOKUP(B489, Dates!$A$1:$B$1463, 2, FALSE)</f>
        <v>4</v>
      </c>
      <c r="D489">
        <v>4</v>
      </c>
      <c r="E489" s="1">
        <f t="shared" si="28"/>
        <v>42948</v>
      </c>
      <c r="F489">
        <v>0</v>
      </c>
      <c r="G489" t="s">
        <v>62</v>
      </c>
      <c r="H489" t="str">
        <f t="shared" si="29"/>
        <v>Other</v>
      </c>
      <c r="I489">
        <v>9</v>
      </c>
      <c r="J489">
        <v>4848</v>
      </c>
      <c r="K489">
        <v>3</v>
      </c>
      <c r="L489" t="s">
        <v>24</v>
      </c>
      <c r="M489" t="s">
        <v>237</v>
      </c>
      <c r="N489" t="s">
        <v>431</v>
      </c>
      <c r="O489" t="s">
        <v>417</v>
      </c>
      <c r="Q489" t="s">
        <v>263</v>
      </c>
      <c r="R489" t="s">
        <v>264</v>
      </c>
      <c r="S489">
        <v>9</v>
      </c>
      <c r="T489" t="str">
        <f>VLOOKUP(S489, Products!$C$1:$D$60,2,FALSE)</f>
        <v>Cardio Equipment</v>
      </c>
      <c r="U489">
        <v>191</v>
      </c>
      <c r="V489" t="str">
        <f>VLOOKUP(U489, Products!$A$1:$B$60, 2, FALSE)</f>
        <v>Nike Men's Free 5.0+ Running Shoe</v>
      </c>
      <c r="W489" s="7">
        <v>99.989997860000003</v>
      </c>
      <c r="X489" s="7">
        <v>95.114003926871064</v>
      </c>
      <c r="Y489">
        <v>4</v>
      </c>
      <c r="Z489" s="7">
        <v>12</v>
      </c>
      <c r="AA489" s="7">
        <v>399.95999144000001</v>
      </c>
      <c r="AB489" s="7">
        <f t="shared" si="30"/>
        <v>387.95999144000001</v>
      </c>
      <c r="AC489" t="s">
        <v>66</v>
      </c>
      <c r="AD489" t="str">
        <f t="shared" si="31"/>
        <v>Non Cash Payment</v>
      </c>
    </row>
    <row r="490" spans="1:30" x14ac:dyDescent="0.2">
      <c r="A490">
        <v>63907</v>
      </c>
      <c r="B490" s="1">
        <v>42937</v>
      </c>
      <c r="C490" s="4">
        <f>VLOOKUP(B490, Dates!$A$1:$B$1463, 2, FALSE)</f>
        <v>6</v>
      </c>
      <c r="D490">
        <v>4</v>
      </c>
      <c r="E490" s="1">
        <f t="shared" si="28"/>
        <v>42943</v>
      </c>
      <c r="F490">
        <v>0</v>
      </c>
      <c r="G490" t="s">
        <v>62</v>
      </c>
      <c r="H490" t="str">
        <f t="shared" si="29"/>
        <v>Other</v>
      </c>
      <c r="I490">
        <v>9</v>
      </c>
      <c r="J490">
        <v>569</v>
      </c>
      <c r="K490">
        <v>3</v>
      </c>
      <c r="L490" t="s">
        <v>24</v>
      </c>
      <c r="M490" t="s">
        <v>237</v>
      </c>
      <c r="N490" t="s">
        <v>451</v>
      </c>
      <c r="O490" t="s">
        <v>452</v>
      </c>
      <c r="Q490" t="s">
        <v>263</v>
      </c>
      <c r="R490" t="s">
        <v>264</v>
      </c>
      <c r="S490">
        <v>9</v>
      </c>
      <c r="T490" t="str">
        <f>VLOOKUP(S490, Products!$C$1:$D$60,2,FALSE)</f>
        <v>Cardio Equipment</v>
      </c>
      <c r="U490">
        <v>191</v>
      </c>
      <c r="V490" t="str">
        <f>VLOOKUP(U490, Products!$A$1:$B$60, 2, FALSE)</f>
        <v>Nike Men's Free 5.0+ Running Shoe</v>
      </c>
      <c r="W490" s="7">
        <v>99.989997860000003</v>
      </c>
      <c r="X490" s="7">
        <v>95.114003926871064</v>
      </c>
      <c r="Y490">
        <v>4</v>
      </c>
      <c r="Z490" s="7">
        <v>16</v>
      </c>
      <c r="AA490" s="7">
        <v>399.95999144000001</v>
      </c>
      <c r="AB490" s="7">
        <f t="shared" si="30"/>
        <v>383.95999144000001</v>
      </c>
      <c r="AC490" t="s">
        <v>66</v>
      </c>
      <c r="AD490" t="str">
        <f t="shared" si="31"/>
        <v>Non Cash Payment</v>
      </c>
    </row>
    <row r="491" spans="1:30" x14ac:dyDescent="0.2">
      <c r="A491">
        <v>19178</v>
      </c>
      <c r="B491" s="1">
        <v>42195</v>
      </c>
      <c r="C491" s="4">
        <f>VLOOKUP(B491, Dates!$A$1:$B$1463, 2, FALSE)</f>
        <v>6</v>
      </c>
      <c r="D491">
        <v>4</v>
      </c>
      <c r="E491" s="1">
        <f t="shared" si="28"/>
        <v>42201</v>
      </c>
      <c r="F491">
        <v>0</v>
      </c>
      <c r="G491" t="s">
        <v>62</v>
      </c>
      <c r="H491" t="str">
        <f t="shared" si="29"/>
        <v>Other</v>
      </c>
      <c r="I491">
        <v>9</v>
      </c>
      <c r="J491">
        <v>5749</v>
      </c>
      <c r="K491">
        <v>3</v>
      </c>
      <c r="L491" t="s">
        <v>24</v>
      </c>
      <c r="M491" t="s">
        <v>237</v>
      </c>
      <c r="N491" t="s">
        <v>410</v>
      </c>
      <c r="O491" t="s">
        <v>411</v>
      </c>
      <c r="Q491" t="s">
        <v>263</v>
      </c>
      <c r="R491" t="s">
        <v>264</v>
      </c>
      <c r="S491">
        <v>9</v>
      </c>
      <c r="T491" t="str">
        <f>VLOOKUP(S491, Products!$C$1:$D$60,2,FALSE)</f>
        <v>Cardio Equipment</v>
      </c>
      <c r="U491">
        <v>191</v>
      </c>
      <c r="V491" t="str">
        <f>VLOOKUP(U491, Products!$A$1:$B$60, 2, FALSE)</f>
        <v>Nike Men's Free 5.0+ Running Shoe</v>
      </c>
      <c r="W491" s="7">
        <v>99.989997860000003</v>
      </c>
      <c r="X491" s="7">
        <v>95.114003926871064</v>
      </c>
      <c r="Y491">
        <v>4</v>
      </c>
      <c r="Z491" s="7">
        <v>20</v>
      </c>
      <c r="AA491" s="7">
        <v>399.95999144000001</v>
      </c>
      <c r="AB491" s="7">
        <f t="shared" si="30"/>
        <v>379.95999144000001</v>
      </c>
      <c r="AC491" t="s">
        <v>66</v>
      </c>
      <c r="AD491" t="str">
        <f t="shared" si="31"/>
        <v>Non Cash Payment</v>
      </c>
    </row>
    <row r="492" spans="1:30" x14ac:dyDescent="0.2">
      <c r="A492">
        <v>67046</v>
      </c>
      <c r="B492" s="1">
        <v>42864</v>
      </c>
      <c r="C492" s="4">
        <f>VLOOKUP(B492, Dates!$A$1:$B$1463, 2, FALSE)</f>
        <v>3</v>
      </c>
      <c r="D492">
        <v>4</v>
      </c>
      <c r="E492" s="1">
        <f t="shared" si="28"/>
        <v>42870</v>
      </c>
      <c r="F492">
        <v>0</v>
      </c>
      <c r="G492" t="s">
        <v>62</v>
      </c>
      <c r="H492" t="str">
        <f t="shared" si="29"/>
        <v>Other</v>
      </c>
      <c r="I492">
        <v>9</v>
      </c>
      <c r="J492">
        <v>4460</v>
      </c>
      <c r="K492">
        <v>3</v>
      </c>
      <c r="L492" t="s">
        <v>24</v>
      </c>
      <c r="M492" t="s">
        <v>237</v>
      </c>
      <c r="N492" t="s">
        <v>453</v>
      </c>
      <c r="O492" t="s">
        <v>239</v>
      </c>
      <c r="Q492" t="s">
        <v>240</v>
      </c>
      <c r="R492" t="s">
        <v>241</v>
      </c>
      <c r="S492">
        <v>9</v>
      </c>
      <c r="T492" t="str">
        <f>VLOOKUP(S492, Products!$C$1:$D$60,2,FALSE)</f>
        <v>Cardio Equipment</v>
      </c>
      <c r="U492">
        <v>191</v>
      </c>
      <c r="V492" t="str">
        <f>VLOOKUP(U492, Products!$A$1:$B$60, 2, FALSE)</f>
        <v>Nike Men's Free 5.0+ Running Shoe</v>
      </c>
      <c r="W492" s="7">
        <v>99.989997860000003</v>
      </c>
      <c r="X492" s="7">
        <v>95.114003926871064</v>
      </c>
      <c r="Y492">
        <v>4</v>
      </c>
      <c r="Z492" s="7">
        <v>20</v>
      </c>
      <c r="AA492" s="7">
        <v>399.95999144000001</v>
      </c>
      <c r="AB492" s="7">
        <f t="shared" si="30"/>
        <v>379.95999144000001</v>
      </c>
      <c r="AC492" t="s">
        <v>66</v>
      </c>
      <c r="AD492" t="str">
        <f t="shared" si="31"/>
        <v>Non Cash Payment</v>
      </c>
    </row>
    <row r="493" spans="1:30" x14ac:dyDescent="0.2">
      <c r="A493">
        <v>65312</v>
      </c>
      <c r="B493" s="1">
        <v>43047</v>
      </c>
      <c r="C493" s="4">
        <f>VLOOKUP(B493, Dates!$A$1:$B$1463, 2, FALSE)</f>
        <v>4</v>
      </c>
      <c r="D493">
        <v>4</v>
      </c>
      <c r="E493" s="1">
        <f t="shared" si="28"/>
        <v>43053</v>
      </c>
      <c r="F493">
        <v>0</v>
      </c>
      <c r="G493" t="s">
        <v>62</v>
      </c>
      <c r="H493" t="str">
        <f t="shared" si="29"/>
        <v>Other</v>
      </c>
      <c r="I493">
        <v>9</v>
      </c>
      <c r="J493">
        <v>6506</v>
      </c>
      <c r="K493">
        <v>3</v>
      </c>
      <c r="L493" t="s">
        <v>24</v>
      </c>
      <c r="M493" t="s">
        <v>237</v>
      </c>
      <c r="N493" t="s">
        <v>454</v>
      </c>
      <c r="O493" t="s">
        <v>250</v>
      </c>
      <c r="Q493" t="s">
        <v>251</v>
      </c>
      <c r="R493" t="s">
        <v>252</v>
      </c>
      <c r="S493">
        <v>9</v>
      </c>
      <c r="T493" t="str">
        <f>VLOOKUP(S493, Products!$C$1:$D$60,2,FALSE)</f>
        <v>Cardio Equipment</v>
      </c>
      <c r="U493">
        <v>191</v>
      </c>
      <c r="V493" t="str">
        <f>VLOOKUP(U493, Products!$A$1:$B$60, 2, FALSE)</f>
        <v>Nike Men's Free 5.0+ Running Shoe</v>
      </c>
      <c r="W493" s="7">
        <v>99.989997860000003</v>
      </c>
      <c r="X493" s="7">
        <v>95.114003926871064</v>
      </c>
      <c r="Y493">
        <v>4</v>
      </c>
      <c r="Z493" s="7">
        <v>22</v>
      </c>
      <c r="AA493" s="7">
        <v>399.95999144000001</v>
      </c>
      <c r="AB493" s="7">
        <f t="shared" si="30"/>
        <v>377.95999144000001</v>
      </c>
      <c r="AC493" t="s">
        <v>66</v>
      </c>
      <c r="AD493" t="str">
        <f t="shared" si="31"/>
        <v>Non Cash Payment</v>
      </c>
    </row>
    <row r="494" spans="1:30" x14ac:dyDescent="0.2">
      <c r="A494">
        <v>16436</v>
      </c>
      <c r="B494" s="1">
        <v>42244</v>
      </c>
      <c r="C494" s="4">
        <f>VLOOKUP(B494, Dates!$A$1:$B$1463, 2, FALSE)</f>
        <v>6</v>
      </c>
      <c r="D494">
        <v>4</v>
      </c>
      <c r="E494" s="1">
        <f t="shared" si="28"/>
        <v>42250</v>
      </c>
      <c r="F494">
        <v>0</v>
      </c>
      <c r="G494" t="s">
        <v>62</v>
      </c>
      <c r="H494" t="str">
        <f t="shared" si="29"/>
        <v>Other</v>
      </c>
      <c r="I494">
        <v>9</v>
      </c>
      <c r="J494">
        <v>6050</v>
      </c>
      <c r="K494">
        <v>3</v>
      </c>
      <c r="L494" t="s">
        <v>24</v>
      </c>
      <c r="M494" t="s">
        <v>237</v>
      </c>
      <c r="N494" t="s">
        <v>455</v>
      </c>
      <c r="O494" t="s">
        <v>456</v>
      </c>
      <c r="Q494" t="s">
        <v>263</v>
      </c>
      <c r="R494" t="s">
        <v>264</v>
      </c>
      <c r="S494">
        <v>9</v>
      </c>
      <c r="T494" t="str">
        <f>VLOOKUP(S494, Products!$C$1:$D$60,2,FALSE)</f>
        <v>Cardio Equipment</v>
      </c>
      <c r="U494">
        <v>191</v>
      </c>
      <c r="V494" t="str">
        <f>VLOOKUP(U494, Products!$A$1:$B$60, 2, FALSE)</f>
        <v>Nike Men's Free 5.0+ Running Shoe</v>
      </c>
      <c r="W494" s="7">
        <v>99.989997860000003</v>
      </c>
      <c r="X494" s="7">
        <v>95.114003926871064</v>
      </c>
      <c r="Y494">
        <v>4</v>
      </c>
      <c r="Z494" s="7">
        <v>36</v>
      </c>
      <c r="AA494" s="7">
        <v>399.95999144000001</v>
      </c>
      <c r="AB494" s="7">
        <f t="shared" si="30"/>
        <v>363.95999144000001</v>
      </c>
      <c r="AC494" t="s">
        <v>66</v>
      </c>
      <c r="AD494" t="str">
        <f t="shared" si="31"/>
        <v>Non Cash Payment</v>
      </c>
    </row>
    <row r="495" spans="1:30" x14ac:dyDescent="0.2">
      <c r="A495">
        <v>11822</v>
      </c>
      <c r="B495" s="1">
        <v>42177</v>
      </c>
      <c r="C495" s="4">
        <f>VLOOKUP(B495, Dates!$A$1:$B$1463, 2, FALSE)</f>
        <v>2</v>
      </c>
      <c r="D495">
        <v>4</v>
      </c>
      <c r="E495" s="1">
        <f t="shared" si="28"/>
        <v>42181</v>
      </c>
      <c r="F495">
        <v>0</v>
      </c>
      <c r="G495" t="s">
        <v>62</v>
      </c>
      <c r="H495" t="str">
        <f t="shared" si="29"/>
        <v>Other</v>
      </c>
      <c r="I495">
        <v>13</v>
      </c>
      <c r="J495">
        <v>3246</v>
      </c>
      <c r="K495">
        <v>3</v>
      </c>
      <c r="L495" t="s">
        <v>24</v>
      </c>
      <c r="M495" t="s">
        <v>237</v>
      </c>
      <c r="N495" t="s">
        <v>457</v>
      </c>
      <c r="O495" t="s">
        <v>288</v>
      </c>
      <c r="Q495" t="s">
        <v>244</v>
      </c>
      <c r="R495" t="s">
        <v>241</v>
      </c>
      <c r="S495">
        <v>13</v>
      </c>
      <c r="T495" t="str">
        <f>VLOOKUP(S495, Products!$C$1:$D$60,2,FALSE)</f>
        <v>Electronics</v>
      </c>
      <c r="U495">
        <v>282</v>
      </c>
      <c r="V495" t="str">
        <f>VLOOKUP(U495, Products!$A$1:$B$60, 2, FALSE)</f>
        <v>Under Armour Women's Ignite PIP VI Slide</v>
      </c>
      <c r="W495" s="7">
        <v>31.989999770000001</v>
      </c>
      <c r="X495" s="7">
        <v>27.763856872771434</v>
      </c>
      <c r="Y495">
        <v>4</v>
      </c>
      <c r="Z495" s="7">
        <v>11.52000046</v>
      </c>
      <c r="AA495" s="7">
        <v>127.95999908</v>
      </c>
      <c r="AB495" s="7">
        <f t="shared" si="30"/>
        <v>116.43999862</v>
      </c>
      <c r="AC495" t="s">
        <v>66</v>
      </c>
      <c r="AD495" t="str">
        <f t="shared" si="31"/>
        <v>Non Cash Payment</v>
      </c>
    </row>
    <row r="496" spans="1:30" x14ac:dyDescent="0.2">
      <c r="A496">
        <v>19528</v>
      </c>
      <c r="B496" s="1">
        <v>42290</v>
      </c>
      <c r="C496" s="4">
        <f>VLOOKUP(B496, Dates!$A$1:$B$1463, 2, FALSE)</f>
        <v>3</v>
      </c>
      <c r="D496">
        <v>4</v>
      </c>
      <c r="E496" s="1">
        <f t="shared" si="28"/>
        <v>42296</v>
      </c>
      <c r="F496">
        <v>0</v>
      </c>
      <c r="G496" t="s">
        <v>62</v>
      </c>
      <c r="H496" t="str">
        <f t="shared" si="29"/>
        <v>Other</v>
      </c>
      <c r="I496">
        <v>9</v>
      </c>
      <c r="J496">
        <v>2364</v>
      </c>
      <c r="K496">
        <v>3</v>
      </c>
      <c r="L496" t="s">
        <v>24</v>
      </c>
      <c r="M496" t="s">
        <v>237</v>
      </c>
      <c r="N496" t="s">
        <v>458</v>
      </c>
      <c r="O496" t="s">
        <v>273</v>
      </c>
      <c r="Q496" t="s">
        <v>263</v>
      </c>
      <c r="R496" t="s">
        <v>264</v>
      </c>
      <c r="S496">
        <v>9</v>
      </c>
      <c r="T496" t="str">
        <f>VLOOKUP(S496, Products!$C$1:$D$60,2,FALSE)</f>
        <v>Cardio Equipment</v>
      </c>
      <c r="U496">
        <v>191</v>
      </c>
      <c r="V496" t="str">
        <f>VLOOKUP(U496, Products!$A$1:$B$60, 2, FALSE)</f>
        <v>Nike Men's Free 5.0+ Running Shoe</v>
      </c>
      <c r="W496" s="7">
        <v>99.989997860000003</v>
      </c>
      <c r="X496" s="7">
        <v>95.114003926871064</v>
      </c>
      <c r="Y496">
        <v>4</v>
      </c>
      <c r="Z496" s="7">
        <v>40</v>
      </c>
      <c r="AA496" s="7">
        <v>399.95999144000001</v>
      </c>
      <c r="AB496" s="7">
        <f t="shared" si="30"/>
        <v>359.95999144000001</v>
      </c>
      <c r="AC496" t="s">
        <v>66</v>
      </c>
      <c r="AD496" t="str">
        <f t="shared" si="31"/>
        <v>Non Cash Payment</v>
      </c>
    </row>
    <row r="497" spans="1:30" x14ac:dyDescent="0.2">
      <c r="A497">
        <v>49763</v>
      </c>
      <c r="B497" s="1">
        <v>42731</v>
      </c>
      <c r="C497" s="4">
        <f>VLOOKUP(B497, Dates!$A$1:$B$1463, 2, FALSE)</f>
        <v>3</v>
      </c>
      <c r="D497">
        <v>4</v>
      </c>
      <c r="E497" s="1">
        <f t="shared" si="28"/>
        <v>42737</v>
      </c>
      <c r="F497">
        <v>0</v>
      </c>
      <c r="G497" t="s">
        <v>62</v>
      </c>
      <c r="H497" t="str">
        <f t="shared" si="29"/>
        <v>Other</v>
      </c>
      <c r="I497">
        <v>13</v>
      </c>
      <c r="J497">
        <v>12216</v>
      </c>
      <c r="K497">
        <v>3</v>
      </c>
      <c r="L497" t="s">
        <v>24</v>
      </c>
      <c r="M497" t="s">
        <v>237</v>
      </c>
      <c r="N497" t="s">
        <v>459</v>
      </c>
      <c r="O497" t="s">
        <v>460</v>
      </c>
      <c r="Q497" t="s">
        <v>319</v>
      </c>
      <c r="R497" t="s">
        <v>320</v>
      </c>
      <c r="S497">
        <v>13</v>
      </c>
      <c r="T497" t="str">
        <f>VLOOKUP(S497, Products!$C$1:$D$60,2,FALSE)</f>
        <v>Electronics</v>
      </c>
      <c r="U497">
        <v>278</v>
      </c>
      <c r="V497" t="str">
        <f>VLOOKUP(U497, Products!$A$1:$B$60, 2, FALSE)</f>
        <v>Under Armour Men's Compression EV SL Slide</v>
      </c>
      <c r="W497" s="7">
        <v>44.990001679999999</v>
      </c>
      <c r="X497" s="7">
        <v>31.547668386333335</v>
      </c>
      <c r="Y497">
        <v>4</v>
      </c>
      <c r="Z497" s="7">
        <v>21.600000380000001</v>
      </c>
      <c r="AA497" s="7">
        <v>179.96000672</v>
      </c>
      <c r="AB497" s="7">
        <f t="shared" si="30"/>
        <v>158.36000633999998</v>
      </c>
      <c r="AC497" t="s">
        <v>66</v>
      </c>
      <c r="AD497" t="str">
        <f t="shared" si="31"/>
        <v>Non Cash Payment</v>
      </c>
    </row>
    <row r="498" spans="1:30" x14ac:dyDescent="0.2">
      <c r="A498">
        <v>16013</v>
      </c>
      <c r="B498" s="1">
        <v>42238</v>
      </c>
      <c r="C498" s="4">
        <f>VLOOKUP(B498, Dates!$A$1:$B$1463, 2, FALSE)</f>
        <v>7</v>
      </c>
      <c r="D498">
        <v>4</v>
      </c>
      <c r="E498" s="1">
        <f t="shared" si="28"/>
        <v>42243</v>
      </c>
      <c r="F498">
        <v>0</v>
      </c>
      <c r="G498" t="s">
        <v>62</v>
      </c>
      <c r="H498" t="str">
        <f t="shared" si="29"/>
        <v>Other</v>
      </c>
      <c r="I498">
        <v>9</v>
      </c>
      <c r="J498">
        <v>4460</v>
      </c>
      <c r="K498">
        <v>3</v>
      </c>
      <c r="L498" t="s">
        <v>24</v>
      </c>
      <c r="M498" t="s">
        <v>237</v>
      </c>
      <c r="N498" t="s">
        <v>461</v>
      </c>
      <c r="O498" t="s">
        <v>250</v>
      </c>
      <c r="Q498" t="s">
        <v>251</v>
      </c>
      <c r="R498" t="s">
        <v>252</v>
      </c>
      <c r="S498">
        <v>9</v>
      </c>
      <c r="T498" t="str">
        <f>VLOOKUP(S498, Products!$C$1:$D$60,2,FALSE)</f>
        <v>Cardio Equipment</v>
      </c>
      <c r="U498">
        <v>191</v>
      </c>
      <c r="V498" t="str">
        <f>VLOOKUP(U498, Products!$A$1:$B$60, 2, FALSE)</f>
        <v>Nike Men's Free 5.0+ Running Shoe</v>
      </c>
      <c r="W498" s="7">
        <v>99.989997860000003</v>
      </c>
      <c r="X498" s="7">
        <v>95.114003926871064</v>
      </c>
      <c r="Y498">
        <v>4</v>
      </c>
      <c r="Z498" s="7">
        <v>48</v>
      </c>
      <c r="AA498" s="7">
        <v>399.95999144000001</v>
      </c>
      <c r="AB498" s="7">
        <f t="shared" si="30"/>
        <v>351.95999144000001</v>
      </c>
      <c r="AC498" t="s">
        <v>66</v>
      </c>
      <c r="AD498" t="str">
        <f t="shared" si="31"/>
        <v>Non Cash Payment</v>
      </c>
    </row>
    <row r="499" spans="1:30" x14ac:dyDescent="0.2">
      <c r="A499">
        <v>17347</v>
      </c>
      <c r="B499" s="1">
        <v>42317</v>
      </c>
      <c r="C499" s="4">
        <f>VLOOKUP(B499, Dates!$A$1:$B$1463, 2, FALSE)</f>
        <v>2</v>
      </c>
      <c r="D499">
        <v>4</v>
      </c>
      <c r="E499" s="1">
        <f t="shared" si="28"/>
        <v>42321</v>
      </c>
      <c r="F499">
        <v>0</v>
      </c>
      <c r="G499" t="s">
        <v>62</v>
      </c>
      <c r="H499" t="str">
        <f t="shared" si="29"/>
        <v>Other</v>
      </c>
      <c r="I499">
        <v>9</v>
      </c>
      <c r="J499">
        <v>11388</v>
      </c>
      <c r="K499">
        <v>3</v>
      </c>
      <c r="L499" t="s">
        <v>24</v>
      </c>
      <c r="M499" t="s">
        <v>237</v>
      </c>
      <c r="N499" t="s">
        <v>462</v>
      </c>
      <c r="O499" t="s">
        <v>243</v>
      </c>
      <c r="Q499" t="s">
        <v>244</v>
      </c>
      <c r="R499" t="s">
        <v>241</v>
      </c>
      <c r="S499">
        <v>9</v>
      </c>
      <c r="T499" t="str">
        <f>VLOOKUP(S499, Products!$C$1:$D$60,2,FALSE)</f>
        <v>Cardio Equipment</v>
      </c>
      <c r="U499">
        <v>191</v>
      </c>
      <c r="V499" t="str">
        <f>VLOOKUP(U499, Products!$A$1:$B$60, 2, FALSE)</f>
        <v>Nike Men's Free 5.0+ Running Shoe</v>
      </c>
      <c r="W499" s="7">
        <v>99.989997860000003</v>
      </c>
      <c r="X499" s="7">
        <v>95.114003926871064</v>
      </c>
      <c r="Y499">
        <v>4</v>
      </c>
      <c r="Z499" s="7">
        <v>48</v>
      </c>
      <c r="AA499" s="7">
        <v>399.95999144000001</v>
      </c>
      <c r="AB499" s="7">
        <f t="shared" si="30"/>
        <v>351.95999144000001</v>
      </c>
      <c r="AC499" t="s">
        <v>66</v>
      </c>
      <c r="AD499" t="str">
        <f t="shared" si="31"/>
        <v>Non Cash Payment</v>
      </c>
    </row>
    <row r="500" spans="1:30" x14ac:dyDescent="0.2">
      <c r="A500">
        <v>19496</v>
      </c>
      <c r="B500" s="1">
        <v>42348</v>
      </c>
      <c r="C500" s="4">
        <f>VLOOKUP(B500, Dates!$A$1:$B$1463, 2, FALSE)</f>
        <v>5</v>
      </c>
      <c r="D500">
        <v>4</v>
      </c>
      <c r="E500" s="1">
        <f t="shared" si="28"/>
        <v>42354</v>
      </c>
      <c r="F500">
        <v>0</v>
      </c>
      <c r="G500" t="s">
        <v>62</v>
      </c>
      <c r="H500" t="str">
        <f t="shared" si="29"/>
        <v>Other</v>
      </c>
      <c r="I500">
        <v>9</v>
      </c>
      <c r="J500">
        <v>7521</v>
      </c>
      <c r="K500">
        <v>3</v>
      </c>
      <c r="L500" t="s">
        <v>24</v>
      </c>
      <c r="M500" t="s">
        <v>237</v>
      </c>
      <c r="N500" t="s">
        <v>463</v>
      </c>
      <c r="O500" t="s">
        <v>464</v>
      </c>
      <c r="Q500" t="s">
        <v>420</v>
      </c>
      <c r="R500" t="s">
        <v>241</v>
      </c>
      <c r="S500">
        <v>9</v>
      </c>
      <c r="T500" t="str">
        <f>VLOOKUP(S500, Products!$C$1:$D$60,2,FALSE)</f>
        <v>Cardio Equipment</v>
      </c>
      <c r="U500">
        <v>191</v>
      </c>
      <c r="V500" t="str">
        <f>VLOOKUP(U500, Products!$A$1:$B$60, 2, FALSE)</f>
        <v>Nike Men's Free 5.0+ Running Shoe</v>
      </c>
      <c r="W500" s="7">
        <v>99.989997860000003</v>
      </c>
      <c r="X500" s="7">
        <v>95.114003926871064</v>
      </c>
      <c r="Y500">
        <v>4</v>
      </c>
      <c r="Z500" s="7">
        <v>51.990001679999999</v>
      </c>
      <c r="AA500" s="7">
        <v>399.95999144000001</v>
      </c>
      <c r="AB500" s="7">
        <f t="shared" si="30"/>
        <v>347.96998976000003</v>
      </c>
      <c r="AC500" t="s">
        <v>66</v>
      </c>
      <c r="AD500" t="str">
        <f t="shared" si="31"/>
        <v>Non Cash Payment</v>
      </c>
    </row>
    <row r="501" spans="1:30" x14ac:dyDescent="0.2">
      <c r="A501">
        <v>62789</v>
      </c>
      <c r="B501" s="1">
        <v>42862</v>
      </c>
      <c r="C501" s="4">
        <f>VLOOKUP(B501, Dates!$A$1:$B$1463, 2, FALSE)</f>
        <v>1</v>
      </c>
      <c r="D501">
        <v>4</v>
      </c>
      <c r="E501" s="1">
        <f t="shared" si="28"/>
        <v>42866</v>
      </c>
      <c r="F501">
        <v>1</v>
      </c>
      <c r="G501" t="s">
        <v>62</v>
      </c>
      <c r="H501" t="str">
        <f t="shared" si="29"/>
        <v>Other</v>
      </c>
      <c r="I501">
        <v>9</v>
      </c>
      <c r="J501">
        <v>1628</v>
      </c>
      <c r="K501">
        <v>3</v>
      </c>
      <c r="L501" t="s">
        <v>24</v>
      </c>
      <c r="M501" t="s">
        <v>237</v>
      </c>
      <c r="N501" t="s">
        <v>347</v>
      </c>
      <c r="O501" t="s">
        <v>266</v>
      </c>
      <c r="Q501" t="s">
        <v>240</v>
      </c>
      <c r="R501" t="s">
        <v>241</v>
      </c>
      <c r="S501">
        <v>9</v>
      </c>
      <c r="T501" t="str">
        <f>VLOOKUP(S501, Products!$C$1:$D$60,2,FALSE)</f>
        <v>Cardio Equipment</v>
      </c>
      <c r="U501">
        <v>191</v>
      </c>
      <c r="V501" t="str">
        <f>VLOOKUP(U501, Products!$A$1:$B$60, 2, FALSE)</f>
        <v>Nike Men's Free 5.0+ Running Shoe</v>
      </c>
      <c r="W501" s="7">
        <v>99.989997860000003</v>
      </c>
      <c r="X501" s="7">
        <v>95.114003926871064</v>
      </c>
      <c r="Y501">
        <v>4</v>
      </c>
      <c r="Z501" s="7">
        <v>59.990001679999999</v>
      </c>
      <c r="AA501" s="7">
        <v>399.95999144000001</v>
      </c>
      <c r="AB501" s="7">
        <f t="shared" si="30"/>
        <v>339.96998976000003</v>
      </c>
      <c r="AC501" t="s">
        <v>66</v>
      </c>
      <c r="AD501" t="str">
        <f t="shared" si="31"/>
        <v>Non Cash Payment</v>
      </c>
    </row>
    <row r="502" spans="1:30" x14ac:dyDescent="0.2">
      <c r="A502">
        <v>11674</v>
      </c>
      <c r="B502" s="1">
        <v>42175</v>
      </c>
      <c r="C502" s="4">
        <f>VLOOKUP(B502, Dates!$A$1:$B$1463, 2, FALSE)</f>
        <v>7</v>
      </c>
      <c r="D502">
        <v>4</v>
      </c>
      <c r="E502" s="1">
        <f t="shared" si="28"/>
        <v>42180</v>
      </c>
      <c r="F502">
        <v>1</v>
      </c>
      <c r="G502" t="s">
        <v>62</v>
      </c>
      <c r="H502" t="str">
        <f t="shared" si="29"/>
        <v>Other</v>
      </c>
      <c r="I502">
        <v>9</v>
      </c>
      <c r="J502">
        <v>7222</v>
      </c>
      <c r="K502">
        <v>3</v>
      </c>
      <c r="L502" t="s">
        <v>24</v>
      </c>
      <c r="M502" t="s">
        <v>237</v>
      </c>
      <c r="N502" t="s">
        <v>465</v>
      </c>
      <c r="O502" t="s">
        <v>292</v>
      </c>
      <c r="Q502" t="s">
        <v>244</v>
      </c>
      <c r="R502" t="s">
        <v>241</v>
      </c>
      <c r="S502">
        <v>9</v>
      </c>
      <c r="T502" t="str">
        <f>VLOOKUP(S502, Products!$C$1:$D$60,2,FALSE)</f>
        <v>Cardio Equipment</v>
      </c>
      <c r="U502">
        <v>191</v>
      </c>
      <c r="V502" t="str">
        <f>VLOOKUP(U502, Products!$A$1:$B$60, 2, FALSE)</f>
        <v>Nike Men's Free 5.0+ Running Shoe</v>
      </c>
      <c r="W502" s="7">
        <v>99.989997860000003</v>
      </c>
      <c r="X502" s="7">
        <v>95.114003926871064</v>
      </c>
      <c r="Y502">
        <v>4</v>
      </c>
      <c r="Z502" s="7">
        <v>63.990001679999999</v>
      </c>
      <c r="AA502" s="7">
        <v>399.95999144000001</v>
      </c>
      <c r="AB502" s="7">
        <f t="shared" si="30"/>
        <v>335.96998976000003</v>
      </c>
      <c r="AC502" t="s">
        <v>66</v>
      </c>
      <c r="AD502" t="str">
        <f t="shared" si="31"/>
        <v>Non Cash Payment</v>
      </c>
    </row>
    <row r="503" spans="1:30" x14ac:dyDescent="0.2">
      <c r="A503">
        <v>67866</v>
      </c>
      <c r="B503" s="1">
        <v>42995</v>
      </c>
      <c r="C503" s="4">
        <f>VLOOKUP(B503, Dates!$A$1:$B$1463, 2, FALSE)</f>
        <v>1</v>
      </c>
      <c r="D503">
        <v>4</v>
      </c>
      <c r="E503" s="1">
        <f t="shared" si="28"/>
        <v>42999</v>
      </c>
      <c r="F503">
        <v>0</v>
      </c>
      <c r="G503" t="s">
        <v>62</v>
      </c>
      <c r="H503" t="str">
        <f t="shared" si="29"/>
        <v>Other</v>
      </c>
      <c r="I503">
        <v>9</v>
      </c>
      <c r="J503">
        <v>5929</v>
      </c>
      <c r="K503">
        <v>3</v>
      </c>
      <c r="L503" t="s">
        <v>24</v>
      </c>
      <c r="M503" t="s">
        <v>237</v>
      </c>
      <c r="N503" t="s">
        <v>466</v>
      </c>
      <c r="O503" t="s">
        <v>330</v>
      </c>
      <c r="Q503" t="s">
        <v>263</v>
      </c>
      <c r="R503" t="s">
        <v>264</v>
      </c>
      <c r="S503">
        <v>9</v>
      </c>
      <c r="T503" t="str">
        <f>VLOOKUP(S503, Products!$C$1:$D$60,2,FALSE)</f>
        <v>Cardio Equipment</v>
      </c>
      <c r="U503">
        <v>191</v>
      </c>
      <c r="V503" t="str">
        <f>VLOOKUP(U503, Products!$A$1:$B$60, 2, FALSE)</f>
        <v>Nike Men's Free 5.0+ Running Shoe</v>
      </c>
      <c r="W503" s="7">
        <v>99.989997860000003</v>
      </c>
      <c r="X503" s="7">
        <v>95.114003926871064</v>
      </c>
      <c r="Y503">
        <v>4</v>
      </c>
      <c r="Z503" s="7">
        <v>71.989997860000003</v>
      </c>
      <c r="AA503" s="7">
        <v>399.95999144000001</v>
      </c>
      <c r="AB503" s="7">
        <f t="shared" si="30"/>
        <v>327.96999357999999</v>
      </c>
      <c r="AC503" t="s">
        <v>66</v>
      </c>
      <c r="AD503" t="str">
        <f t="shared" si="31"/>
        <v>Non Cash Payment</v>
      </c>
    </row>
    <row r="504" spans="1:30" x14ac:dyDescent="0.2">
      <c r="A504">
        <v>13599</v>
      </c>
      <c r="B504" s="1">
        <v>42203</v>
      </c>
      <c r="C504" s="4">
        <f>VLOOKUP(B504, Dates!$A$1:$B$1463, 2, FALSE)</f>
        <v>7</v>
      </c>
      <c r="D504">
        <v>4</v>
      </c>
      <c r="E504" s="1">
        <f t="shared" si="28"/>
        <v>42208</v>
      </c>
      <c r="F504">
        <v>1</v>
      </c>
      <c r="G504" t="s">
        <v>62</v>
      </c>
      <c r="H504" t="str">
        <f t="shared" si="29"/>
        <v>Other</v>
      </c>
      <c r="I504">
        <v>9</v>
      </c>
      <c r="J504">
        <v>6123</v>
      </c>
      <c r="K504">
        <v>3</v>
      </c>
      <c r="L504" t="s">
        <v>24</v>
      </c>
      <c r="M504" t="s">
        <v>237</v>
      </c>
      <c r="N504" t="s">
        <v>467</v>
      </c>
      <c r="O504" t="s">
        <v>396</v>
      </c>
      <c r="Q504" t="s">
        <v>240</v>
      </c>
      <c r="R504" t="s">
        <v>241</v>
      </c>
      <c r="S504">
        <v>9</v>
      </c>
      <c r="T504" t="str">
        <f>VLOOKUP(S504, Products!$C$1:$D$60,2,FALSE)</f>
        <v>Cardio Equipment</v>
      </c>
      <c r="U504">
        <v>191</v>
      </c>
      <c r="V504" t="str">
        <f>VLOOKUP(U504, Products!$A$1:$B$60, 2, FALSE)</f>
        <v>Nike Men's Free 5.0+ Running Shoe</v>
      </c>
      <c r="W504" s="7">
        <v>99.989997860000003</v>
      </c>
      <c r="X504" s="7">
        <v>95.114003926871064</v>
      </c>
      <c r="Y504">
        <v>4</v>
      </c>
      <c r="Z504" s="7">
        <v>79.989997860000003</v>
      </c>
      <c r="AA504" s="7">
        <v>399.95999144000001</v>
      </c>
      <c r="AB504" s="7">
        <f t="shared" si="30"/>
        <v>319.96999357999999</v>
      </c>
      <c r="AC504" t="s">
        <v>66</v>
      </c>
      <c r="AD504" t="str">
        <f t="shared" si="31"/>
        <v>Non Cash Payment</v>
      </c>
    </row>
    <row r="505" spans="1:30" x14ac:dyDescent="0.2">
      <c r="A505">
        <v>10384</v>
      </c>
      <c r="B505" s="1">
        <v>42010</v>
      </c>
      <c r="C505" s="4">
        <f>VLOOKUP(B505, Dates!$A$1:$B$1463, 2, FALSE)</f>
        <v>3</v>
      </c>
      <c r="D505">
        <v>4</v>
      </c>
      <c r="E505" s="1">
        <f t="shared" si="28"/>
        <v>42016</v>
      </c>
      <c r="F505">
        <v>1</v>
      </c>
      <c r="G505" t="s">
        <v>62</v>
      </c>
      <c r="H505" t="str">
        <f t="shared" si="29"/>
        <v>Other</v>
      </c>
      <c r="I505">
        <v>17</v>
      </c>
      <c r="J505">
        <v>587</v>
      </c>
      <c r="K505">
        <v>4</v>
      </c>
      <c r="L505" t="s">
        <v>46</v>
      </c>
      <c r="M505" t="s">
        <v>237</v>
      </c>
      <c r="N505" t="s">
        <v>468</v>
      </c>
      <c r="O505" t="s">
        <v>250</v>
      </c>
      <c r="Q505" t="s">
        <v>251</v>
      </c>
      <c r="R505" t="s">
        <v>252</v>
      </c>
      <c r="S505">
        <v>17</v>
      </c>
      <c r="T505" t="str">
        <f>VLOOKUP(S505, Products!$C$1:$D$60,2,FALSE)</f>
        <v>Cleats</v>
      </c>
      <c r="U505">
        <v>365</v>
      </c>
      <c r="V505" t="str">
        <f>VLOOKUP(U505, Products!$A$1:$B$60, 2, FALSE)</f>
        <v>Perfect Fitness Perfect Rip Deck</v>
      </c>
      <c r="W505" s="7">
        <v>59.990001679999999</v>
      </c>
      <c r="X505" s="7">
        <v>54.488929209402009</v>
      </c>
      <c r="Y505">
        <v>4</v>
      </c>
      <c r="Z505" s="7">
        <v>0</v>
      </c>
      <c r="AA505" s="7">
        <v>239.96000672</v>
      </c>
      <c r="AB505" s="7">
        <f t="shared" si="30"/>
        <v>239.96000672</v>
      </c>
      <c r="AC505" t="s">
        <v>66</v>
      </c>
      <c r="AD505" t="str">
        <f t="shared" si="31"/>
        <v>Non Cash Payment</v>
      </c>
    </row>
    <row r="506" spans="1:30" x14ac:dyDescent="0.2">
      <c r="A506">
        <v>63115</v>
      </c>
      <c r="B506" s="1">
        <v>43015</v>
      </c>
      <c r="C506" s="4">
        <f>VLOOKUP(B506, Dates!$A$1:$B$1463, 2, FALSE)</f>
        <v>7</v>
      </c>
      <c r="D506">
        <v>4</v>
      </c>
      <c r="E506" s="1">
        <f t="shared" si="28"/>
        <v>43020</v>
      </c>
      <c r="F506">
        <v>1</v>
      </c>
      <c r="G506" t="s">
        <v>62</v>
      </c>
      <c r="H506" t="str">
        <f t="shared" si="29"/>
        <v>Other</v>
      </c>
      <c r="I506">
        <v>17</v>
      </c>
      <c r="J506">
        <v>1240</v>
      </c>
      <c r="K506">
        <v>4</v>
      </c>
      <c r="L506" t="s">
        <v>46</v>
      </c>
      <c r="M506" t="s">
        <v>237</v>
      </c>
      <c r="N506" t="s">
        <v>469</v>
      </c>
      <c r="O506" t="s">
        <v>239</v>
      </c>
      <c r="Q506" t="s">
        <v>240</v>
      </c>
      <c r="R506" t="s">
        <v>241</v>
      </c>
      <c r="S506">
        <v>17</v>
      </c>
      <c r="T506" t="str">
        <f>VLOOKUP(S506, Products!$C$1:$D$60,2,FALSE)</f>
        <v>Cleats</v>
      </c>
      <c r="U506">
        <v>365</v>
      </c>
      <c r="V506" t="str">
        <f>VLOOKUP(U506, Products!$A$1:$B$60, 2, FALSE)</f>
        <v>Perfect Fitness Perfect Rip Deck</v>
      </c>
      <c r="W506" s="7">
        <v>59.990001679999999</v>
      </c>
      <c r="X506" s="7">
        <v>54.488929209402009</v>
      </c>
      <c r="Y506">
        <v>4</v>
      </c>
      <c r="Z506" s="7">
        <v>0</v>
      </c>
      <c r="AA506" s="7">
        <v>239.96000672</v>
      </c>
      <c r="AB506" s="7">
        <f t="shared" si="30"/>
        <v>239.96000672</v>
      </c>
      <c r="AC506" t="s">
        <v>66</v>
      </c>
      <c r="AD506" t="str">
        <f t="shared" si="31"/>
        <v>Non Cash Payment</v>
      </c>
    </row>
    <row r="507" spans="1:30" x14ac:dyDescent="0.2">
      <c r="A507">
        <v>63516</v>
      </c>
      <c r="B507" s="1">
        <v>42932</v>
      </c>
      <c r="C507" s="4">
        <f>VLOOKUP(B507, Dates!$A$1:$B$1463, 2, FALSE)</f>
        <v>1</v>
      </c>
      <c r="D507">
        <v>4</v>
      </c>
      <c r="E507" s="1">
        <f t="shared" si="28"/>
        <v>42936</v>
      </c>
      <c r="F507">
        <v>0</v>
      </c>
      <c r="G507" t="s">
        <v>62</v>
      </c>
      <c r="H507" t="str">
        <f t="shared" si="29"/>
        <v>Other</v>
      </c>
      <c r="I507">
        <v>17</v>
      </c>
      <c r="J507">
        <v>8806</v>
      </c>
      <c r="K507">
        <v>4</v>
      </c>
      <c r="L507" t="s">
        <v>46</v>
      </c>
      <c r="M507" t="s">
        <v>237</v>
      </c>
      <c r="N507" t="s">
        <v>245</v>
      </c>
      <c r="O507" t="s">
        <v>246</v>
      </c>
      <c r="Q507" t="s">
        <v>244</v>
      </c>
      <c r="R507" t="s">
        <v>241</v>
      </c>
      <c r="S507">
        <v>17</v>
      </c>
      <c r="T507" t="str">
        <f>VLOOKUP(S507, Products!$C$1:$D$60,2,FALSE)</f>
        <v>Cleats</v>
      </c>
      <c r="U507">
        <v>365</v>
      </c>
      <c r="V507" t="str">
        <f>VLOOKUP(U507, Products!$A$1:$B$60, 2, FALSE)</f>
        <v>Perfect Fitness Perfect Rip Deck</v>
      </c>
      <c r="W507" s="7">
        <v>59.990001679999999</v>
      </c>
      <c r="X507" s="7">
        <v>54.488929209402009</v>
      </c>
      <c r="Y507">
        <v>4</v>
      </c>
      <c r="Z507" s="7">
        <v>4.8000001909999996</v>
      </c>
      <c r="AA507" s="7">
        <v>239.96000672</v>
      </c>
      <c r="AB507" s="7">
        <f t="shared" si="30"/>
        <v>235.16000652899999</v>
      </c>
      <c r="AC507" t="s">
        <v>66</v>
      </c>
      <c r="AD507" t="str">
        <f t="shared" si="31"/>
        <v>Non Cash Payment</v>
      </c>
    </row>
    <row r="508" spans="1:30" x14ac:dyDescent="0.2">
      <c r="A508">
        <v>62086</v>
      </c>
      <c r="B508" s="1">
        <v>42911</v>
      </c>
      <c r="C508" s="4">
        <f>VLOOKUP(B508, Dates!$A$1:$B$1463, 2, FALSE)</f>
        <v>1</v>
      </c>
      <c r="D508">
        <v>4</v>
      </c>
      <c r="E508" s="1">
        <f t="shared" si="28"/>
        <v>42915</v>
      </c>
      <c r="F508">
        <v>0</v>
      </c>
      <c r="G508" t="s">
        <v>62</v>
      </c>
      <c r="H508" t="str">
        <f t="shared" si="29"/>
        <v>Other</v>
      </c>
      <c r="I508">
        <v>17</v>
      </c>
      <c r="J508">
        <v>341</v>
      </c>
      <c r="K508">
        <v>4</v>
      </c>
      <c r="L508" t="s">
        <v>46</v>
      </c>
      <c r="M508" t="s">
        <v>237</v>
      </c>
      <c r="N508" t="s">
        <v>275</v>
      </c>
      <c r="O508" t="s">
        <v>250</v>
      </c>
      <c r="Q508" t="s">
        <v>251</v>
      </c>
      <c r="R508" t="s">
        <v>252</v>
      </c>
      <c r="S508">
        <v>17</v>
      </c>
      <c r="T508" t="str">
        <f>VLOOKUP(S508, Products!$C$1:$D$60,2,FALSE)</f>
        <v>Cleats</v>
      </c>
      <c r="U508">
        <v>365</v>
      </c>
      <c r="V508" t="str">
        <f>VLOOKUP(U508, Products!$A$1:$B$60, 2, FALSE)</f>
        <v>Perfect Fitness Perfect Rip Deck</v>
      </c>
      <c r="W508" s="7">
        <v>59.990001679999999</v>
      </c>
      <c r="X508" s="7">
        <v>54.488929209402009</v>
      </c>
      <c r="Y508">
        <v>4</v>
      </c>
      <c r="Z508" s="7">
        <v>7.1999998090000004</v>
      </c>
      <c r="AA508" s="7">
        <v>239.96000672</v>
      </c>
      <c r="AB508" s="7">
        <f t="shared" si="30"/>
        <v>232.760006911</v>
      </c>
      <c r="AC508" t="s">
        <v>66</v>
      </c>
      <c r="AD508" t="str">
        <f t="shared" si="31"/>
        <v>Non Cash Payment</v>
      </c>
    </row>
    <row r="509" spans="1:30" x14ac:dyDescent="0.2">
      <c r="A509">
        <v>62817</v>
      </c>
      <c r="B509" s="1">
        <v>42862</v>
      </c>
      <c r="C509" s="4">
        <f>VLOOKUP(B509, Dates!$A$1:$B$1463, 2, FALSE)</f>
        <v>1</v>
      </c>
      <c r="D509">
        <v>4</v>
      </c>
      <c r="E509" s="1">
        <f t="shared" si="28"/>
        <v>42866</v>
      </c>
      <c r="F509">
        <v>0</v>
      </c>
      <c r="G509" t="s">
        <v>62</v>
      </c>
      <c r="H509" t="str">
        <f t="shared" si="29"/>
        <v>Other</v>
      </c>
      <c r="I509">
        <v>17</v>
      </c>
      <c r="J509">
        <v>3064</v>
      </c>
      <c r="K509">
        <v>4</v>
      </c>
      <c r="L509" t="s">
        <v>46</v>
      </c>
      <c r="M509" t="s">
        <v>237</v>
      </c>
      <c r="N509" t="s">
        <v>470</v>
      </c>
      <c r="O509" t="s">
        <v>282</v>
      </c>
      <c r="Q509" t="s">
        <v>283</v>
      </c>
      <c r="R509" t="s">
        <v>264</v>
      </c>
      <c r="S509">
        <v>17</v>
      </c>
      <c r="T509" t="str">
        <f>VLOOKUP(S509, Products!$C$1:$D$60,2,FALSE)</f>
        <v>Cleats</v>
      </c>
      <c r="U509">
        <v>365</v>
      </c>
      <c r="V509" t="str">
        <f>VLOOKUP(U509, Products!$A$1:$B$60, 2, FALSE)</f>
        <v>Perfect Fitness Perfect Rip Deck</v>
      </c>
      <c r="W509" s="7">
        <v>59.990001679999999</v>
      </c>
      <c r="X509" s="7">
        <v>54.488929209402009</v>
      </c>
      <c r="Y509">
        <v>4</v>
      </c>
      <c r="Z509" s="7">
        <v>7.1999998090000004</v>
      </c>
      <c r="AA509" s="7">
        <v>239.96000672</v>
      </c>
      <c r="AB509" s="7">
        <f t="shared" si="30"/>
        <v>232.760006911</v>
      </c>
      <c r="AC509" t="s">
        <v>66</v>
      </c>
      <c r="AD509" t="str">
        <f t="shared" si="31"/>
        <v>Non Cash Payment</v>
      </c>
    </row>
    <row r="510" spans="1:30" x14ac:dyDescent="0.2">
      <c r="A510">
        <v>10856</v>
      </c>
      <c r="B510" s="1">
        <v>42222</v>
      </c>
      <c r="C510" s="4">
        <f>VLOOKUP(B510, Dates!$A$1:$B$1463, 2, FALSE)</f>
        <v>5</v>
      </c>
      <c r="D510">
        <v>4</v>
      </c>
      <c r="E510" s="1">
        <f t="shared" si="28"/>
        <v>42228</v>
      </c>
      <c r="F510">
        <v>0</v>
      </c>
      <c r="G510" t="s">
        <v>62</v>
      </c>
      <c r="H510" t="str">
        <f t="shared" si="29"/>
        <v>Other</v>
      </c>
      <c r="I510">
        <v>17</v>
      </c>
      <c r="J510">
        <v>10614</v>
      </c>
      <c r="K510">
        <v>4</v>
      </c>
      <c r="L510" t="s">
        <v>46</v>
      </c>
      <c r="M510" t="s">
        <v>237</v>
      </c>
      <c r="N510" t="s">
        <v>471</v>
      </c>
      <c r="O510" t="s">
        <v>250</v>
      </c>
      <c r="Q510" t="s">
        <v>251</v>
      </c>
      <c r="R510" t="s">
        <v>252</v>
      </c>
      <c r="S510">
        <v>17</v>
      </c>
      <c r="T510" t="str">
        <f>VLOOKUP(S510, Products!$C$1:$D$60,2,FALSE)</f>
        <v>Cleats</v>
      </c>
      <c r="U510">
        <v>365</v>
      </c>
      <c r="V510" t="str">
        <f>VLOOKUP(U510, Products!$A$1:$B$60, 2, FALSE)</f>
        <v>Perfect Fitness Perfect Rip Deck</v>
      </c>
      <c r="W510" s="7">
        <v>59.990001679999999</v>
      </c>
      <c r="X510" s="7">
        <v>54.488929209402009</v>
      </c>
      <c r="Y510">
        <v>4</v>
      </c>
      <c r="Z510" s="7">
        <v>9.6000003809999992</v>
      </c>
      <c r="AA510" s="7">
        <v>239.96000672</v>
      </c>
      <c r="AB510" s="7">
        <f t="shared" si="30"/>
        <v>230.36000633899999</v>
      </c>
      <c r="AC510" t="s">
        <v>66</v>
      </c>
      <c r="AD510" t="str">
        <f t="shared" si="31"/>
        <v>Non Cash Payment</v>
      </c>
    </row>
    <row r="511" spans="1:30" x14ac:dyDescent="0.2">
      <c r="A511">
        <v>14685</v>
      </c>
      <c r="B511" s="1">
        <v>42071</v>
      </c>
      <c r="C511" s="4">
        <f>VLOOKUP(B511, Dates!$A$1:$B$1463, 2, FALSE)</f>
        <v>1</v>
      </c>
      <c r="D511">
        <v>4</v>
      </c>
      <c r="E511" s="1">
        <f t="shared" si="28"/>
        <v>42075</v>
      </c>
      <c r="F511">
        <v>1</v>
      </c>
      <c r="G511" t="s">
        <v>62</v>
      </c>
      <c r="H511" t="str">
        <f t="shared" si="29"/>
        <v>Other</v>
      </c>
      <c r="I511">
        <v>17</v>
      </c>
      <c r="J511">
        <v>10563</v>
      </c>
      <c r="K511">
        <v>4</v>
      </c>
      <c r="L511" t="s">
        <v>46</v>
      </c>
      <c r="M511" t="s">
        <v>237</v>
      </c>
      <c r="N511" t="s">
        <v>472</v>
      </c>
      <c r="O511" t="s">
        <v>255</v>
      </c>
      <c r="Q511" t="s">
        <v>244</v>
      </c>
      <c r="R511" t="s">
        <v>241</v>
      </c>
      <c r="S511">
        <v>17</v>
      </c>
      <c r="T511" t="str">
        <f>VLOOKUP(S511, Products!$C$1:$D$60,2,FALSE)</f>
        <v>Cleats</v>
      </c>
      <c r="U511">
        <v>365</v>
      </c>
      <c r="V511" t="str">
        <f>VLOOKUP(U511, Products!$A$1:$B$60, 2, FALSE)</f>
        <v>Perfect Fitness Perfect Rip Deck</v>
      </c>
      <c r="W511" s="7">
        <v>59.990001679999999</v>
      </c>
      <c r="X511" s="7">
        <v>54.488929209402009</v>
      </c>
      <c r="Y511">
        <v>4</v>
      </c>
      <c r="Z511" s="7">
        <v>9.6000003809999992</v>
      </c>
      <c r="AA511" s="7">
        <v>239.96000672</v>
      </c>
      <c r="AB511" s="7">
        <f t="shared" si="30"/>
        <v>230.36000633899999</v>
      </c>
      <c r="AC511" t="s">
        <v>66</v>
      </c>
      <c r="AD511" t="str">
        <f t="shared" si="31"/>
        <v>Non Cash Payment</v>
      </c>
    </row>
    <row r="512" spans="1:30" x14ac:dyDescent="0.2">
      <c r="A512">
        <v>66229</v>
      </c>
      <c r="B512" s="1">
        <v>42971</v>
      </c>
      <c r="C512" s="4">
        <f>VLOOKUP(B512, Dates!$A$1:$B$1463, 2, FALSE)</f>
        <v>5</v>
      </c>
      <c r="D512">
        <v>4</v>
      </c>
      <c r="E512" s="1">
        <f t="shared" si="28"/>
        <v>42977</v>
      </c>
      <c r="F512">
        <v>1</v>
      </c>
      <c r="G512" t="s">
        <v>62</v>
      </c>
      <c r="H512" t="str">
        <f t="shared" si="29"/>
        <v>Other</v>
      </c>
      <c r="I512">
        <v>17</v>
      </c>
      <c r="J512">
        <v>11002</v>
      </c>
      <c r="K512">
        <v>4</v>
      </c>
      <c r="L512" t="s">
        <v>46</v>
      </c>
      <c r="M512" t="s">
        <v>237</v>
      </c>
      <c r="N512" t="s">
        <v>473</v>
      </c>
      <c r="O512" t="s">
        <v>243</v>
      </c>
      <c r="Q512" t="s">
        <v>244</v>
      </c>
      <c r="R512" t="s">
        <v>241</v>
      </c>
      <c r="S512">
        <v>17</v>
      </c>
      <c r="T512" t="str">
        <f>VLOOKUP(S512, Products!$C$1:$D$60,2,FALSE)</f>
        <v>Cleats</v>
      </c>
      <c r="U512">
        <v>365</v>
      </c>
      <c r="V512" t="str">
        <f>VLOOKUP(U512, Products!$A$1:$B$60, 2, FALSE)</f>
        <v>Perfect Fitness Perfect Rip Deck</v>
      </c>
      <c r="W512" s="7">
        <v>59.990001679999999</v>
      </c>
      <c r="X512" s="7">
        <v>54.488929209402009</v>
      </c>
      <c r="Y512">
        <v>4</v>
      </c>
      <c r="Z512" s="7">
        <v>9.6000003809999992</v>
      </c>
      <c r="AA512" s="7">
        <v>239.96000672</v>
      </c>
      <c r="AB512" s="7">
        <f t="shared" si="30"/>
        <v>230.36000633899999</v>
      </c>
      <c r="AC512" t="s">
        <v>66</v>
      </c>
      <c r="AD512" t="str">
        <f t="shared" si="31"/>
        <v>Non Cash Payment</v>
      </c>
    </row>
    <row r="513" spans="1:30" x14ac:dyDescent="0.2">
      <c r="A513">
        <v>14924</v>
      </c>
      <c r="B513" s="1">
        <v>42163</v>
      </c>
      <c r="C513" s="4">
        <f>VLOOKUP(B513, Dates!$A$1:$B$1463, 2, FALSE)</f>
        <v>2</v>
      </c>
      <c r="D513">
        <v>4</v>
      </c>
      <c r="E513" s="1">
        <f t="shared" si="28"/>
        <v>42167</v>
      </c>
      <c r="F513">
        <v>1</v>
      </c>
      <c r="G513" t="s">
        <v>62</v>
      </c>
      <c r="H513" t="str">
        <f t="shared" si="29"/>
        <v>Other</v>
      </c>
      <c r="I513">
        <v>17</v>
      </c>
      <c r="J513">
        <v>11486</v>
      </c>
      <c r="K513">
        <v>4</v>
      </c>
      <c r="L513" t="s">
        <v>46</v>
      </c>
      <c r="M513" t="s">
        <v>237</v>
      </c>
      <c r="N513" t="s">
        <v>347</v>
      </c>
      <c r="O513" t="s">
        <v>266</v>
      </c>
      <c r="Q513" t="s">
        <v>240</v>
      </c>
      <c r="R513" t="s">
        <v>241</v>
      </c>
      <c r="S513">
        <v>17</v>
      </c>
      <c r="T513" t="str">
        <f>VLOOKUP(S513, Products!$C$1:$D$60,2,FALSE)</f>
        <v>Cleats</v>
      </c>
      <c r="U513">
        <v>365</v>
      </c>
      <c r="V513" t="str">
        <f>VLOOKUP(U513, Products!$A$1:$B$60, 2, FALSE)</f>
        <v>Perfect Fitness Perfect Rip Deck</v>
      </c>
      <c r="W513" s="7">
        <v>59.990001679999999</v>
      </c>
      <c r="X513" s="7">
        <v>54.488929209402009</v>
      </c>
      <c r="Y513">
        <v>4</v>
      </c>
      <c r="Z513" s="7">
        <v>9.6000003809999992</v>
      </c>
      <c r="AA513" s="7">
        <v>239.96000672</v>
      </c>
      <c r="AB513" s="7">
        <f t="shared" si="30"/>
        <v>230.36000633899999</v>
      </c>
      <c r="AC513" t="s">
        <v>66</v>
      </c>
      <c r="AD513" t="str">
        <f t="shared" si="31"/>
        <v>Non Cash Payment</v>
      </c>
    </row>
    <row r="514" spans="1:30" x14ac:dyDescent="0.2">
      <c r="A514">
        <v>49839</v>
      </c>
      <c r="B514" s="1">
        <v>42732</v>
      </c>
      <c r="C514" s="4">
        <f>VLOOKUP(B514, Dates!$A$1:$B$1463, 2, FALSE)</f>
        <v>4</v>
      </c>
      <c r="D514">
        <v>4</v>
      </c>
      <c r="E514" s="1">
        <f t="shared" si="28"/>
        <v>42738</v>
      </c>
      <c r="F514">
        <v>1</v>
      </c>
      <c r="G514" t="s">
        <v>62</v>
      </c>
      <c r="H514" t="str">
        <f t="shared" si="29"/>
        <v>Other</v>
      </c>
      <c r="I514">
        <v>17</v>
      </c>
      <c r="J514">
        <v>1759</v>
      </c>
      <c r="K514">
        <v>4</v>
      </c>
      <c r="L514" t="s">
        <v>46</v>
      </c>
      <c r="M514" t="s">
        <v>237</v>
      </c>
      <c r="N514" t="s">
        <v>313</v>
      </c>
      <c r="O514" t="s">
        <v>313</v>
      </c>
      <c r="Q514" t="s">
        <v>314</v>
      </c>
      <c r="R514" t="s">
        <v>241</v>
      </c>
      <c r="S514">
        <v>17</v>
      </c>
      <c r="T514" t="str">
        <f>VLOOKUP(S514, Products!$C$1:$D$60,2,FALSE)</f>
        <v>Cleats</v>
      </c>
      <c r="U514">
        <v>365</v>
      </c>
      <c r="V514" t="str">
        <f>VLOOKUP(U514, Products!$A$1:$B$60, 2, FALSE)</f>
        <v>Perfect Fitness Perfect Rip Deck</v>
      </c>
      <c r="W514" s="7">
        <v>59.990001679999999</v>
      </c>
      <c r="X514" s="7">
        <v>54.488929209402009</v>
      </c>
      <c r="Y514">
        <v>4</v>
      </c>
      <c r="Z514" s="7">
        <v>9.6000003809999992</v>
      </c>
      <c r="AA514" s="7">
        <v>239.96000672</v>
      </c>
      <c r="AB514" s="7">
        <f t="shared" si="30"/>
        <v>230.36000633899999</v>
      </c>
      <c r="AC514" t="s">
        <v>66</v>
      </c>
      <c r="AD514" t="str">
        <f t="shared" si="31"/>
        <v>Non Cash Payment</v>
      </c>
    </row>
    <row r="515" spans="1:30" x14ac:dyDescent="0.2">
      <c r="A515">
        <v>12393</v>
      </c>
      <c r="B515" s="1">
        <v>42185</v>
      </c>
      <c r="C515" s="4">
        <f>VLOOKUP(B515, Dates!$A$1:$B$1463, 2, FALSE)</f>
        <v>3</v>
      </c>
      <c r="D515">
        <v>4</v>
      </c>
      <c r="E515" s="1">
        <f t="shared" ref="E515:E578" si="32">WORKDAY(B515, D515)</f>
        <v>42191</v>
      </c>
      <c r="F515">
        <v>0</v>
      </c>
      <c r="G515" t="s">
        <v>62</v>
      </c>
      <c r="H515" t="str">
        <f t="shared" ref="H515:H578" si="33">IF(AND(F515=0,G515="Same Day"), "Same Day - On Time", "Other")</f>
        <v>Other</v>
      </c>
      <c r="I515">
        <v>17</v>
      </c>
      <c r="J515">
        <v>10659</v>
      </c>
      <c r="K515">
        <v>4</v>
      </c>
      <c r="L515" t="s">
        <v>46</v>
      </c>
      <c r="M515" t="s">
        <v>237</v>
      </c>
      <c r="N515" t="s">
        <v>474</v>
      </c>
      <c r="O515" t="s">
        <v>411</v>
      </c>
      <c r="Q515" t="s">
        <v>263</v>
      </c>
      <c r="R515" t="s">
        <v>264</v>
      </c>
      <c r="S515">
        <v>17</v>
      </c>
      <c r="T515" t="str">
        <f>VLOOKUP(S515, Products!$C$1:$D$60,2,FALSE)</f>
        <v>Cleats</v>
      </c>
      <c r="U515">
        <v>365</v>
      </c>
      <c r="V515" t="str">
        <f>VLOOKUP(U515, Products!$A$1:$B$60, 2, FALSE)</f>
        <v>Perfect Fitness Perfect Rip Deck</v>
      </c>
      <c r="W515" s="7">
        <v>59.990001679999999</v>
      </c>
      <c r="X515" s="7">
        <v>54.488929209402009</v>
      </c>
      <c r="Y515">
        <v>4</v>
      </c>
      <c r="Z515" s="7">
        <v>13.19999981</v>
      </c>
      <c r="AA515" s="7">
        <v>239.96000672</v>
      </c>
      <c r="AB515" s="7">
        <f t="shared" ref="AB515:AB578" si="34">AA515-Z515</f>
        <v>226.76000690999999</v>
      </c>
      <c r="AC515" t="s">
        <v>66</v>
      </c>
      <c r="AD515" t="str">
        <f t="shared" ref="AD515:AD578" si="35">IF(AND(AC515="CASH",AB515&gt;200),"Cash Over 200",IF(AC515&lt;&gt;"CASH","Non Cash Payment","Cash Not Over 200"))</f>
        <v>Non Cash Payment</v>
      </c>
    </row>
    <row r="516" spans="1:30" x14ac:dyDescent="0.2">
      <c r="A516">
        <v>65898</v>
      </c>
      <c r="B516" s="1">
        <v>42966</v>
      </c>
      <c r="C516" s="4">
        <f>VLOOKUP(B516, Dates!$A$1:$B$1463, 2, FALSE)</f>
        <v>7</v>
      </c>
      <c r="D516">
        <v>4</v>
      </c>
      <c r="E516" s="1">
        <f t="shared" si="32"/>
        <v>42971</v>
      </c>
      <c r="F516">
        <v>0</v>
      </c>
      <c r="G516" t="s">
        <v>62</v>
      </c>
      <c r="H516" t="str">
        <f t="shared" si="33"/>
        <v>Other</v>
      </c>
      <c r="I516">
        <v>17</v>
      </c>
      <c r="J516">
        <v>8899</v>
      </c>
      <c r="K516">
        <v>4</v>
      </c>
      <c r="L516" t="s">
        <v>46</v>
      </c>
      <c r="M516" t="s">
        <v>237</v>
      </c>
      <c r="N516" t="s">
        <v>475</v>
      </c>
      <c r="O516" t="s">
        <v>243</v>
      </c>
      <c r="Q516" t="s">
        <v>244</v>
      </c>
      <c r="R516" t="s">
        <v>241</v>
      </c>
      <c r="S516">
        <v>17</v>
      </c>
      <c r="T516" t="str">
        <f>VLOOKUP(S516, Products!$C$1:$D$60,2,FALSE)</f>
        <v>Cleats</v>
      </c>
      <c r="U516">
        <v>365</v>
      </c>
      <c r="V516" t="str">
        <f>VLOOKUP(U516, Products!$A$1:$B$60, 2, FALSE)</f>
        <v>Perfect Fitness Perfect Rip Deck</v>
      </c>
      <c r="W516" s="7">
        <v>59.990001679999999</v>
      </c>
      <c r="X516" s="7">
        <v>54.488929209402009</v>
      </c>
      <c r="Y516">
        <v>4</v>
      </c>
      <c r="Z516" s="7">
        <v>13.19999981</v>
      </c>
      <c r="AA516" s="7">
        <v>239.96000672</v>
      </c>
      <c r="AB516" s="7">
        <f t="shared" si="34"/>
        <v>226.76000690999999</v>
      </c>
      <c r="AC516" t="s">
        <v>66</v>
      </c>
      <c r="AD516" t="str">
        <f t="shared" si="35"/>
        <v>Non Cash Payment</v>
      </c>
    </row>
    <row r="517" spans="1:30" x14ac:dyDescent="0.2">
      <c r="A517">
        <v>64599</v>
      </c>
      <c r="B517" s="1">
        <v>42947</v>
      </c>
      <c r="C517" s="4">
        <f>VLOOKUP(B517, Dates!$A$1:$B$1463, 2, FALSE)</f>
        <v>2</v>
      </c>
      <c r="D517">
        <v>4</v>
      </c>
      <c r="E517" s="1">
        <f t="shared" si="32"/>
        <v>42951</v>
      </c>
      <c r="F517">
        <v>1</v>
      </c>
      <c r="G517" t="s">
        <v>62</v>
      </c>
      <c r="H517" t="str">
        <f t="shared" si="33"/>
        <v>Other</v>
      </c>
      <c r="I517">
        <v>17</v>
      </c>
      <c r="J517">
        <v>3315</v>
      </c>
      <c r="K517">
        <v>4</v>
      </c>
      <c r="L517" t="s">
        <v>46</v>
      </c>
      <c r="M517" t="s">
        <v>237</v>
      </c>
      <c r="N517" t="s">
        <v>476</v>
      </c>
      <c r="O517" t="s">
        <v>477</v>
      </c>
      <c r="Q517" t="s">
        <v>283</v>
      </c>
      <c r="R517" t="s">
        <v>264</v>
      </c>
      <c r="S517">
        <v>17</v>
      </c>
      <c r="T517" t="str">
        <f>VLOOKUP(S517, Products!$C$1:$D$60,2,FALSE)</f>
        <v>Cleats</v>
      </c>
      <c r="U517">
        <v>365</v>
      </c>
      <c r="V517" t="str">
        <f>VLOOKUP(U517, Products!$A$1:$B$60, 2, FALSE)</f>
        <v>Perfect Fitness Perfect Rip Deck</v>
      </c>
      <c r="W517" s="7">
        <v>59.990001679999999</v>
      </c>
      <c r="X517" s="7">
        <v>54.488929209402009</v>
      </c>
      <c r="Y517">
        <v>4</v>
      </c>
      <c r="Z517" s="7">
        <v>16.799999239999998</v>
      </c>
      <c r="AA517" s="7">
        <v>239.96000672</v>
      </c>
      <c r="AB517" s="7">
        <f t="shared" si="34"/>
        <v>223.16000747999999</v>
      </c>
      <c r="AC517" t="s">
        <v>66</v>
      </c>
      <c r="AD517" t="str">
        <f t="shared" si="35"/>
        <v>Non Cash Payment</v>
      </c>
    </row>
    <row r="518" spans="1:30" x14ac:dyDescent="0.2">
      <c r="A518">
        <v>65370</v>
      </c>
      <c r="B518" s="1">
        <v>43077</v>
      </c>
      <c r="C518" s="4">
        <f>VLOOKUP(B518, Dates!$A$1:$B$1463, 2, FALSE)</f>
        <v>6</v>
      </c>
      <c r="D518">
        <v>4</v>
      </c>
      <c r="E518" s="1">
        <f t="shared" si="32"/>
        <v>43083</v>
      </c>
      <c r="F518">
        <v>1</v>
      </c>
      <c r="G518" t="s">
        <v>62</v>
      </c>
      <c r="H518" t="str">
        <f t="shared" si="33"/>
        <v>Other</v>
      </c>
      <c r="I518">
        <v>17</v>
      </c>
      <c r="J518">
        <v>10051</v>
      </c>
      <c r="K518">
        <v>4</v>
      </c>
      <c r="L518" t="s">
        <v>46</v>
      </c>
      <c r="M518" t="s">
        <v>237</v>
      </c>
      <c r="N518" t="s">
        <v>478</v>
      </c>
      <c r="O518" t="s">
        <v>243</v>
      </c>
      <c r="Q518" t="s">
        <v>244</v>
      </c>
      <c r="R518" t="s">
        <v>241</v>
      </c>
      <c r="S518">
        <v>17</v>
      </c>
      <c r="T518" t="str">
        <f>VLOOKUP(S518, Products!$C$1:$D$60,2,FALSE)</f>
        <v>Cleats</v>
      </c>
      <c r="U518">
        <v>365</v>
      </c>
      <c r="V518" t="str">
        <f>VLOOKUP(U518, Products!$A$1:$B$60, 2, FALSE)</f>
        <v>Perfect Fitness Perfect Rip Deck</v>
      </c>
      <c r="W518" s="7">
        <v>59.990001679999999</v>
      </c>
      <c r="X518" s="7">
        <v>54.488929209402009</v>
      </c>
      <c r="Y518">
        <v>4</v>
      </c>
      <c r="Z518" s="7">
        <v>16.799999239999998</v>
      </c>
      <c r="AA518" s="7">
        <v>239.96000672</v>
      </c>
      <c r="AB518" s="7">
        <f t="shared" si="34"/>
        <v>223.16000747999999</v>
      </c>
      <c r="AC518" t="s">
        <v>66</v>
      </c>
      <c r="AD518" t="str">
        <f t="shared" si="35"/>
        <v>Non Cash Payment</v>
      </c>
    </row>
    <row r="519" spans="1:30" x14ac:dyDescent="0.2">
      <c r="A519">
        <v>19732</v>
      </c>
      <c r="B519" s="1">
        <v>42293</v>
      </c>
      <c r="C519" s="4">
        <f>VLOOKUP(B519, Dates!$A$1:$B$1463, 2, FALSE)</f>
        <v>6</v>
      </c>
      <c r="D519">
        <v>4</v>
      </c>
      <c r="E519" s="1">
        <f t="shared" si="32"/>
        <v>42299</v>
      </c>
      <c r="F519">
        <v>0</v>
      </c>
      <c r="G519" t="s">
        <v>62</v>
      </c>
      <c r="H519" t="str">
        <f t="shared" si="33"/>
        <v>Other</v>
      </c>
      <c r="I519">
        <v>17</v>
      </c>
      <c r="J519">
        <v>6402</v>
      </c>
      <c r="K519">
        <v>4</v>
      </c>
      <c r="L519" t="s">
        <v>46</v>
      </c>
      <c r="M519" t="s">
        <v>237</v>
      </c>
      <c r="N519" t="s">
        <v>479</v>
      </c>
      <c r="O519" t="s">
        <v>477</v>
      </c>
      <c r="Q519" t="s">
        <v>283</v>
      </c>
      <c r="R519" t="s">
        <v>264</v>
      </c>
      <c r="S519">
        <v>17</v>
      </c>
      <c r="T519" t="str">
        <f>VLOOKUP(S519, Products!$C$1:$D$60,2,FALSE)</f>
        <v>Cleats</v>
      </c>
      <c r="U519">
        <v>365</v>
      </c>
      <c r="V519" t="str">
        <f>VLOOKUP(U519, Products!$A$1:$B$60, 2, FALSE)</f>
        <v>Perfect Fitness Perfect Rip Deck</v>
      </c>
      <c r="W519" s="7">
        <v>59.990001679999999</v>
      </c>
      <c r="X519" s="7">
        <v>54.488929209402009</v>
      </c>
      <c r="Y519">
        <v>4</v>
      </c>
      <c r="Z519" s="7">
        <v>21.600000380000001</v>
      </c>
      <c r="AA519" s="7">
        <v>239.96000672</v>
      </c>
      <c r="AB519" s="7">
        <f t="shared" si="34"/>
        <v>218.36000633999998</v>
      </c>
      <c r="AC519" t="s">
        <v>66</v>
      </c>
      <c r="AD519" t="str">
        <f t="shared" si="35"/>
        <v>Non Cash Payment</v>
      </c>
    </row>
    <row r="520" spans="1:30" x14ac:dyDescent="0.2">
      <c r="A520">
        <v>5895</v>
      </c>
      <c r="B520" s="1">
        <v>42091</v>
      </c>
      <c r="C520" s="4">
        <f>VLOOKUP(B520, Dates!$A$1:$B$1463, 2, FALSE)</f>
        <v>7</v>
      </c>
      <c r="D520">
        <v>2</v>
      </c>
      <c r="E520" s="1">
        <f t="shared" si="32"/>
        <v>42094</v>
      </c>
      <c r="F520">
        <v>1</v>
      </c>
      <c r="G520" t="s">
        <v>23</v>
      </c>
      <c r="H520" t="str">
        <f t="shared" si="33"/>
        <v>Other</v>
      </c>
      <c r="I520">
        <v>9</v>
      </c>
      <c r="J520">
        <v>8707</v>
      </c>
      <c r="K520">
        <v>3</v>
      </c>
      <c r="L520" t="s">
        <v>24</v>
      </c>
      <c r="M520" t="s">
        <v>480</v>
      </c>
      <c r="N520" t="s">
        <v>481</v>
      </c>
      <c r="O520" t="s">
        <v>482</v>
      </c>
      <c r="Q520" t="s">
        <v>482</v>
      </c>
      <c r="R520" t="s">
        <v>483</v>
      </c>
      <c r="S520">
        <v>9</v>
      </c>
      <c r="T520" t="str">
        <f>VLOOKUP(S520, Products!$C$1:$D$60,2,FALSE)</f>
        <v>Cardio Equipment</v>
      </c>
      <c r="U520">
        <v>191</v>
      </c>
      <c r="V520" t="str">
        <f>VLOOKUP(U520, Products!$A$1:$B$60, 2, FALSE)</f>
        <v>Nike Men's Free 5.0+ Running Shoe</v>
      </c>
      <c r="W520" s="7">
        <v>99.989997860000003</v>
      </c>
      <c r="X520" s="7">
        <v>95.114003926871064</v>
      </c>
      <c r="Y520">
        <v>3</v>
      </c>
      <c r="Z520" s="7">
        <v>0</v>
      </c>
      <c r="AA520" s="7">
        <v>299.96999357999999</v>
      </c>
      <c r="AB520" s="7">
        <f t="shared" si="34"/>
        <v>299.96999357999999</v>
      </c>
      <c r="AC520" t="s">
        <v>30</v>
      </c>
      <c r="AD520" t="str">
        <f t="shared" si="35"/>
        <v>Cash Over 200</v>
      </c>
    </row>
    <row r="521" spans="1:30" x14ac:dyDescent="0.2">
      <c r="A521">
        <v>56359</v>
      </c>
      <c r="B521" s="1">
        <v>42770</v>
      </c>
      <c r="C521" s="4">
        <f>VLOOKUP(B521, Dates!$A$1:$B$1463, 2, FALSE)</f>
        <v>7</v>
      </c>
      <c r="D521">
        <v>2</v>
      </c>
      <c r="E521" s="1">
        <f t="shared" si="32"/>
        <v>42773</v>
      </c>
      <c r="F521">
        <v>1</v>
      </c>
      <c r="G521" t="s">
        <v>23</v>
      </c>
      <c r="H521" t="str">
        <f t="shared" si="33"/>
        <v>Other</v>
      </c>
      <c r="I521">
        <v>17</v>
      </c>
      <c r="J521">
        <v>1025</v>
      </c>
      <c r="K521">
        <v>4</v>
      </c>
      <c r="L521" t="s">
        <v>46</v>
      </c>
      <c r="M521" t="s">
        <v>480</v>
      </c>
      <c r="N521" t="s">
        <v>484</v>
      </c>
      <c r="O521" t="s">
        <v>485</v>
      </c>
      <c r="Q521" t="s">
        <v>486</v>
      </c>
      <c r="R521" t="s">
        <v>483</v>
      </c>
      <c r="S521">
        <v>17</v>
      </c>
      <c r="T521" t="str">
        <f>VLOOKUP(S521, Products!$C$1:$D$60,2,FALSE)</f>
        <v>Cleats</v>
      </c>
      <c r="U521">
        <v>365</v>
      </c>
      <c r="V521" t="str">
        <f>VLOOKUP(U521, Products!$A$1:$B$60, 2, FALSE)</f>
        <v>Perfect Fitness Perfect Rip Deck</v>
      </c>
      <c r="W521" s="7">
        <v>59.990001679999999</v>
      </c>
      <c r="X521" s="7">
        <v>54.488929209402009</v>
      </c>
      <c r="Y521">
        <v>3</v>
      </c>
      <c r="Z521" s="7">
        <v>1.7999999520000001</v>
      </c>
      <c r="AA521" s="7">
        <v>179.97000503999999</v>
      </c>
      <c r="AB521" s="7">
        <f t="shared" si="34"/>
        <v>178.17000508799998</v>
      </c>
      <c r="AC521" t="s">
        <v>30</v>
      </c>
      <c r="AD521" t="str">
        <f t="shared" si="35"/>
        <v>Cash Not Over 200</v>
      </c>
    </row>
    <row r="522" spans="1:30" x14ac:dyDescent="0.2">
      <c r="A522">
        <v>58613</v>
      </c>
      <c r="B522" s="1">
        <v>42860</v>
      </c>
      <c r="C522" s="4">
        <f>VLOOKUP(B522, Dates!$A$1:$B$1463, 2, FALSE)</f>
        <v>6</v>
      </c>
      <c r="D522">
        <v>2</v>
      </c>
      <c r="E522" s="1">
        <f t="shared" si="32"/>
        <v>42864</v>
      </c>
      <c r="F522">
        <v>1</v>
      </c>
      <c r="G522" t="s">
        <v>23</v>
      </c>
      <c r="H522" t="str">
        <f t="shared" si="33"/>
        <v>Other</v>
      </c>
      <c r="I522">
        <v>17</v>
      </c>
      <c r="J522">
        <v>8831</v>
      </c>
      <c r="K522">
        <v>4</v>
      </c>
      <c r="L522" t="s">
        <v>46</v>
      </c>
      <c r="M522" t="s">
        <v>480</v>
      </c>
      <c r="N522" t="s">
        <v>487</v>
      </c>
      <c r="O522" t="s">
        <v>488</v>
      </c>
      <c r="Q522" t="s">
        <v>489</v>
      </c>
      <c r="R522" t="s">
        <v>483</v>
      </c>
      <c r="S522">
        <v>17</v>
      </c>
      <c r="T522" t="str">
        <f>VLOOKUP(S522, Products!$C$1:$D$60,2,FALSE)</f>
        <v>Cleats</v>
      </c>
      <c r="U522">
        <v>365</v>
      </c>
      <c r="V522" t="str">
        <f>VLOOKUP(U522, Products!$A$1:$B$60, 2, FALSE)</f>
        <v>Perfect Fitness Perfect Rip Deck</v>
      </c>
      <c r="W522" s="7">
        <v>59.990001679999999</v>
      </c>
      <c r="X522" s="7">
        <v>54.488929209402009</v>
      </c>
      <c r="Y522">
        <v>3</v>
      </c>
      <c r="Z522" s="7">
        <v>9</v>
      </c>
      <c r="AA522" s="7">
        <v>179.97000503999999</v>
      </c>
      <c r="AB522" s="7">
        <f t="shared" si="34"/>
        <v>170.97000503999999</v>
      </c>
      <c r="AC522" t="s">
        <v>30</v>
      </c>
      <c r="AD522" t="str">
        <f t="shared" si="35"/>
        <v>Cash Not Over 200</v>
      </c>
    </row>
    <row r="523" spans="1:30" x14ac:dyDescent="0.2">
      <c r="A523">
        <v>7824</v>
      </c>
      <c r="B523" s="1">
        <v>42119</v>
      </c>
      <c r="C523" s="4">
        <f>VLOOKUP(B523, Dates!$A$1:$B$1463, 2, FALSE)</f>
        <v>7</v>
      </c>
      <c r="D523">
        <v>2</v>
      </c>
      <c r="E523" s="1">
        <f t="shared" si="32"/>
        <v>42122</v>
      </c>
      <c r="F523">
        <v>1</v>
      </c>
      <c r="G523" t="s">
        <v>23</v>
      </c>
      <c r="H523" t="str">
        <f t="shared" si="33"/>
        <v>Other</v>
      </c>
      <c r="I523">
        <v>17</v>
      </c>
      <c r="J523">
        <v>10679</v>
      </c>
      <c r="K523">
        <v>4</v>
      </c>
      <c r="L523" t="s">
        <v>46</v>
      </c>
      <c r="M523" t="s">
        <v>480</v>
      </c>
      <c r="N523" t="s">
        <v>490</v>
      </c>
      <c r="O523" t="s">
        <v>490</v>
      </c>
      <c r="Q523" t="s">
        <v>491</v>
      </c>
      <c r="R523" t="s">
        <v>492</v>
      </c>
      <c r="S523">
        <v>17</v>
      </c>
      <c r="T523" t="str">
        <f>VLOOKUP(S523, Products!$C$1:$D$60,2,FALSE)</f>
        <v>Cleats</v>
      </c>
      <c r="U523">
        <v>365</v>
      </c>
      <c r="V523" t="str">
        <f>VLOOKUP(U523, Products!$A$1:$B$60, 2, FALSE)</f>
        <v>Perfect Fitness Perfect Rip Deck</v>
      </c>
      <c r="W523" s="7">
        <v>59.990001679999999</v>
      </c>
      <c r="X523" s="7">
        <v>54.488929209402009</v>
      </c>
      <c r="Y523">
        <v>3</v>
      </c>
      <c r="Z523" s="7">
        <v>9.8999996190000008</v>
      </c>
      <c r="AA523" s="7">
        <v>179.97000503999999</v>
      </c>
      <c r="AB523" s="7">
        <f t="shared" si="34"/>
        <v>170.07000542099999</v>
      </c>
      <c r="AC523" t="s">
        <v>30</v>
      </c>
      <c r="AD523" t="str">
        <f t="shared" si="35"/>
        <v>Cash Not Over 200</v>
      </c>
    </row>
    <row r="524" spans="1:30" x14ac:dyDescent="0.2">
      <c r="A524">
        <v>7814</v>
      </c>
      <c r="B524" s="1">
        <v>42119</v>
      </c>
      <c r="C524" s="4">
        <f>VLOOKUP(B524, Dates!$A$1:$B$1463, 2, FALSE)</f>
        <v>7</v>
      </c>
      <c r="D524">
        <v>2</v>
      </c>
      <c r="E524" s="1">
        <f t="shared" si="32"/>
        <v>42122</v>
      </c>
      <c r="F524">
        <v>1</v>
      </c>
      <c r="G524" t="s">
        <v>23</v>
      </c>
      <c r="H524" t="str">
        <f t="shared" si="33"/>
        <v>Other</v>
      </c>
      <c r="I524">
        <v>17</v>
      </c>
      <c r="J524">
        <v>5007</v>
      </c>
      <c r="K524">
        <v>4</v>
      </c>
      <c r="L524" t="s">
        <v>46</v>
      </c>
      <c r="M524" t="s">
        <v>480</v>
      </c>
      <c r="N524" t="s">
        <v>493</v>
      </c>
      <c r="O524" t="s">
        <v>494</v>
      </c>
      <c r="Q524" t="s">
        <v>495</v>
      </c>
      <c r="R524" t="s">
        <v>496</v>
      </c>
      <c r="S524">
        <v>17</v>
      </c>
      <c r="T524" t="str">
        <f>VLOOKUP(S524, Products!$C$1:$D$60,2,FALSE)</f>
        <v>Cleats</v>
      </c>
      <c r="U524">
        <v>365</v>
      </c>
      <c r="V524" t="str">
        <f>VLOOKUP(U524, Products!$A$1:$B$60, 2, FALSE)</f>
        <v>Perfect Fitness Perfect Rip Deck</v>
      </c>
      <c r="W524" s="7">
        <v>59.990001679999999</v>
      </c>
      <c r="X524" s="7">
        <v>54.488929209402009</v>
      </c>
      <c r="Y524">
        <v>3</v>
      </c>
      <c r="Z524" s="7">
        <v>12.600000380000001</v>
      </c>
      <c r="AA524" s="7">
        <v>179.97000503999999</v>
      </c>
      <c r="AB524" s="7">
        <f t="shared" si="34"/>
        <v>167.37000465999998</v>
      </c>
      <c r="AC524" t="s">
        <v>30</v>
      </c>
      <c r="AD524" t="str">
        <f t="shared" si="35"/>
        <v>Cash Not Over 200</v>
      </c>
    </row>
    <row r="525" spans="1:30" x14ac:dyDescent="0.2">
      <c r="A525">
        <v>7814</v>
      </c>
      <c r="B525" s="1">
        <v>42119</v>
      </c>
      <c r="C525" s="4">
        <f>VLOOKUP(B525, Dates!$A$1:$B$1463, 2, FALSE)</f>
        <v>7</v>
      </c>
      <c r="D525">
        <v>2</v>
      </c>
      <c r="E525" s="1">
        <f t="shared" si="32"/>
        <v>42122</v>
      </c>
      <c r="F525">
        <v>1</v>
      </c>
      <c r="G525" t="s">
        <v>23</v>
      </c>
      <c r="H525" t="str">
        <f t="shared" si="33"/>
        <v>Other</v>
      </c>
      <c r="I525">
        <v>17</v>
      </c>
      <c r="J525">
        <v>5007</v>
      </c>
      <c r="K525">
        <v>4</v>
      </c>
      <c r="L525" t="s">
        <v>46</v>
      </c>
      <c r="M525" t="s">
        <v>480</v>
      </c>
      <c r="N525" t="s">
        <v>493</v>
      </c>
      <c r="O525" t="s">
        <v>494</v>
      </c>
      <c r="Q525" t="s">
        <v>495</v>
      </c>
      <c r="R525" t="s">
        <v>496</v>
      </c>
      <c r="S525">
        <v>17</v>
      </c>
      <c r="T525" t="str">
        <f>VLOOKUP(S525, Products!$C$1:$D$60,2,FALSE)</f>
        <v>Cleats</v>
      </c>
      <c r="U525">
        <v>365</v>
      </c>
      <c r="V525" t="str">
        <f>VLOOKUP(U525, Products!$A$1:$B$60, 2, FALSE)</f>
        <v>Perfect Fitness Perfect Rip Deck</v>
      </c>
      <c r="W525" s="7">
        <v>59.990001679999999</v>
      </c>
      <c r="X525" s="7">
        <v>54.488929209402009</v>
      </c>
      <c r="Y525">
        <v>3</v>
      </c>
      <c r="Z525" s="7">
        <v>16.200000760000002</v>
      </c>
      <c r="AA525" s="7">
        <v>179.97000503999999</v>
      </c>
      <c r="AB525" s="7">
        <f t="shared" si="34"/>
        <v>163.77000427999999</v>
      </c>
      <c r="AC525" t="s">
        <v>30</v>
      </c>
      <c r="AD525" t="str">
        <f t="shared" si="35"/>
        <v>Cash Not Over 200</v>
      </c>
    </row>
    <row r="526" spans="1:30" x14ac:dyDescent="0.2">
      <c r="A526">
        <v>60807</v>
      </c>
      <c r="B526" s="1">
        <v>42892</v>
      </c>
      <c r="C526" s="4">
        <f>VLOOKUP(B526, Dates!$A$1:$B$1463, 2, FALSE)</f>
        <v>3</v>
      </c>
      <c r="D526">
        <v>2</v>
      </c>
      <c r="E526" s="1">
        <f t="shared" si="32"/>
        <v>42894</v>
      </c>
      <c r="F526">
        <v>1</v>
      </c>
      <c r="G526" t="s">
        <v>23</v>
      </c>
      <c r="H526" t="str">
        <f t="shared" si="33"/>
        <v>Other</v>
      </c>
      <c r="I526">
        <v>17</v>
      </c>
      <c r="J526">
        <v>9854</v>
      </c>
      <c r="K526">
        <v>4</v>
      </c>
      <c r="L526" t="s">
        <v>46</v>
      </c>
      <c r="M526" t="s">
        <v>480</v>
      </c>
      <c r="N526" t="s">
        <v>490</v>
      </c>
      <c r="O526" t="s">
        <v>490</v>
      </c>
      <c r="Q526" t="s">
        <v>491</v>
      </c>
      <c r="R526" t="s">
        <v>492</v>
      </c>
      <c r="S526">
        <v>17</v>
      </c>
      <c r="T526" t="str">
        <f>VLOOKUP(S526, Products!$C$1:$D$60,2,FALSE)</f>
        <v>Cleats</v>
      </c>
      <c r="U526">
        <v>365</v>
      </c>
      <c r="V526" t="str">
        <f>VLOOKUP(U526, Products!$A$1:$B$60, 2, FALSE)</f>
        <v>Perfect Fitness Perfect Rip Deck</v>
      </c>
      <c r="W526" s="7">
        <v>59.990001679999999</v>
      </c>
      <c r="X526" s="7">
        <v>54.488929209402009</v>
      </c>
      <c r="Y526">
        <v>3</v>
      </c>
      <c r="Z526" s="7">
        <v>27</v>
      </c>
      <c r="AA526" s="7">
        <v>179.97000503999999</v>
      </c>
      <c r="AB526" s="7">
        <f t="shared" si="34"/>
        <v>152.97000503999999</v>
      </c>
      <c r="AC526" t="s">
        <v>30</v>
      </c>
      <c r="AD526" t="str">
        <f t="shared" si="35"/>
        <v>Cash Not Over 200</v>
      </c>
    </row>
    <row r="527" spans="1:30" x14ac:dyDescent="0.2">
      <c r="A527">
        <v>53413</v>
      </c>
      <c r="B527" s="1">
        <v>42784</v>
      </c>
      <c r="C527" s="4">
        <f>VLOOKUP(B527, Dates!$A$1:$B$1463, 2, FALSE)</f>
        <v>7</v>
      </c>
      <c r="D527">
        <v>2</v>
      </c>
      <c r="E527" s="1">
        <f t="shared" si="32"/>
        <v>42787</v>
      </c>
      <c r="F527">
        <v>1</v>
      </c>
      <c r="G527" t="s">
        <v>23</v>
      </c>
      <c r="H527" t="str">
        <f t="shared" si="33"/>
        <v>Other</v>
      </c>
      <c r="I527">
        <v>17</v>
      </c>
      <c r="J527">
        <v>376</v>
      </c>
      <c r="K527">
        <v>4</v>
      </c>
      <c r="L527" t="s">
        <v>46</v>
      </c>
      <c r="M527" t="s">
        <v>480</v>
      </c>
      <c r="N527" t="s">
        <v>497</v>
      </c>
      <c r="O527" t="s">
        <v>498</v>
      </c>
      <c r="Q527" t="s">
        <v>499</v>
      </c>
      <c r="R527" t="s">
        <v>496</v>
      </c>
      <c r="S527">
        <v>17</v>
      </c>
      <c r="T527" t="str">
        <f>VLOOKUP(S527, Products!$C$1:$D$60,2,FALSE)</f>
        <v>Cleats</v>
      </c>
      <c r="U527">
        <v>365</v>
      </c>
      <c r="V527" t="str">
        <f>VLOOKUP(U527, Products!$A$1:$B$60, 2, FALSE)</f>
        <v>Perfect Fitness Perfect Rip Deck</v>
      </c>
      <c r="W527" s="7">
        <v>59.990001679999999</v>
      </c>
      <c r="X527" s="7">
        <v>54.488929209402009</v>
      </c>
      <c r="Y527">
        <v>3</v>
      </c>
      <c r="Z527" s="7">
        <v>27</v>
      </c>
      <c r="AA527" s="7">
        <v>179.97000503999999</v>
      </c>
      <c r="AB527" s="7">
        <f t="shared" si="34"/>
        <v>152.97000503999999</v>
      </c>
      <c r="AC527" t="s">
        <v>30</v>
      </c>
      <c r="AD527" t="str">
        <f t="shared" si="35"/>
        <v>Cash Not Over 200</v>
      </c>
    </row>
    <row r="528" spans="1:30" x14ac:dyDescent="0.2">
      <c r="A528">
        <v>7888</v>
      </c>
      <c r="B528" s="1">
        <v>42120</v>
      </c>
      <c r="C528" s="4">
        <f>VLOOKUP(B528, Dates!$A$1:$B$1463, 2, FALSE)</f>
        <v>1</v>
      </c>
      <c r="D528">
        <v>2</v>
      </c>
      <c r="E528" s="1">
        <f t="shared" si="32"/>
        <v>42122</v>
      </c>
      <c r="F528">
        <v>1</v>
      </c>
      <c r="G528" t="s">
        <v>23</v>
      </c>
      <c r="H528" t="str">
        <f t="shared" si="33"/>
        <v>Other</v>
      </c>
      <c r="I528">
        <v>24</v>
      </c>
      <c r="J528">
        <v>5417</v>
      </c>
      <c r="K528">
        <v>5</v>
      </c>
      <c r="L528" t="s">
        <v>31</v>
      </c>
      <c r="M528" t="s">
        <v>480</v>
      </c>
      <c r="N528" t="s">
        <v>500</v>
      </c>
      <c r="O528" t="s">
        <v>485</v>
      </c>
      <c r="Q528" t="s">
        <v>486</v>
      </c>
      <c r="R528" t="s">
        <v>483</v>
      </c>
      <c r="S528">
        <v>24</v>
      </c>
      <c r="T528" t="str">
        <f>VLOOKUP(S528, Products!$C$1:$D$60,2,FALSE)</f>
        <v>Women's Apparel</v>
      </c>
      <c r="U528">
        <v>502</v>
      </c>
      <c r="V528" t="str">
        <f>VLOOKUP(U528, Products!$A$1:$B$60, 2, FALSE)</f>
        <v>Nike Men's Dri-FIT Victory Golf Polo</v>
      </c>
      <c r="W528" s="7">
        <v>50</v>
      </c>
      <c r="X528" s="7">
        <v>43.678035218757444</v>
      </c>
      <c r="Y528">
        <v>3</v>
      </c>
      <c r="Z528" s="7">
        <v>0</v>
      </c>
      <c r="AA528" s="7">
        <v>150</v>
      </c>
      <c r="AB528" s="7">
        <f t="shared" si="34"/>
        <v>150</v>
      </c>
      <c r="AC528" t="s">
        <v>30</v>
      </c>
      <c r="AD528" t="str">
        <f t="shared" si="35"/>
        <v>Cash Not Over 200</v>
      </c>
    </row>
    <row r="529" spans="1:30" x14ac:dyDescent="0.2">
      <c r="A529">
        <v>6783</v>
      </c>
      <c r="B529" s="1">
        <v>42281</v>
      </c>
      <c r="C529" s="4">
        <f>VLOOKUP(B529, Dates!$A$1:$B$1463, 2, FALSE)</f>
        <v>1</v>
      </c>
      <c r="D529">
        <v>2</v>
      </c>
      <c r="E529" s="1">
        <f t="shared" si="32"/>
        <v>42283</v>
      </c>
      <c r="F529">
        <v>1</v>
      </c>
      <c r="G529" t="s">
        <v>23</v>
      </c>
      <c r="H529" t="str">
        <f t="shared" si="33"/>
        <v>Other</v>
      </c>
      <c r="I529">
        <v>29</v>
      </c>
      <c r="J529">
        <v>10759</v>
      </c>
      <c r="K529">
        <v>5</v>
      </c>
      <c r="L529" t="s">
        <v>31</v>
      </c>
      <c r="M529" t="s">
        <v>480</v>
      </c>
      <c r="N529" t="s">
        <v>501</v>
      </c>
      <c r="O529" t="s">
        <v>502</v>
      </c>
      <c r="Q529" t="s">
        <v>503</v>
      </c>
      <c r="R529" t="s">
        <v>483</v>
      </c>
      <c r="S529">
        <v>29</v>
      </c>
      <c r="T529" t="str">
        <f>VLOOKUP(S529, Products!$C$1:$D$60,2,FALSE)</f>
        <v>Shop By Sport</v>
      </c>
      <c r="U529">
        <v>627</v>
      </c>
      <c r="V529" t="str">
        <f>VLOOKUP(U529, Products!$A$1:$B$60, 2, FALSE)</f>
        <v>Under Armour Girls' Toddler Spine Surge Runni</v>
      </c>
      <c r="W529" s="7">
        <v>39.990001679999999</v>
      </c>
      <c r="X529" s="7">
        <v>34.198098313835338</v>
      </c>
      <c r="Y529">
        <v>3</v>
      </c>
      <c r="Z529" s="7">
        <v>4.8000001909999996</v>
      </c>
      <c r="AA529" s="7">
        <v>119.97000503999999</v>
      </c>
      <c r="AB529" s="7">
        <f t="shared" si="34"/>
        <v>115.17000484899999</v>
      </c>
      <c r="AC529" t="s">
        <v>30</v>
      </c>
      <c r="AD529" t="str">
        <f t="shared" si="35"/>
        <v>Cash Not Over 200</v>
      </c>
    </row>
    <row r="530" spans="1:30" x14ac:dyDescent="0.2">
      <c r="A530">
        <v>56973</v>
      </c>
      <c r="B530" s="1">
        <v>43043</v>
      </c>
      <c r="C530" s="4">
        <f>VLOOKUP(B530, Dates!$A$1:$B$1463, 2, FALSE)</f>
        <v>7</v>
      </c>
      <c r="D530">
        <v>2</v>
      </c>
      <c r="E530" s="1">
        <f t="shared" si="32"/>
        <v>43046</v>
      </c>
      <c r="F530">
        <v>1</v>
      </c>
      <c r="G530" t="s">
        <v>23</v>
      </c>
      <c r="H530" t="str">
        <f t="shared" si="33"/>
        <v>Other</v>
      </c>
      <c r="I530">
        <v>24</v>
      </c>
      <c r="J530">
        <v>8541</v>
      </c>
      <c r="K530">
        <v>5</v>
      </c>
      <c r="L530" t="s">
        <v>31</v>
      </c>
      <c r="M530" t="s">
        <v>480</v>
      </c>
      <c r="N530" t="s">
        <v>504</v>
      </c>
      <c r="O530" t="s">
        <v>505</v>
      </c>
      <c r="Q530" t="s">
        <v>506</v>
      </c>
      <c r="R530" t="s">
        <v>496</v>
      </c>
      <c r="S530">
        <v>24</v>
      </c>
      <c r="T530" t="str">
        <f>VLOOKUP(S530, Products!$C$1:$D$60,2,FALSE)</f>
        <v>Women's Apparel</v>
      </c>
      <c r="U530">
        <v>502</v>
      </c>
      <c r="V530" t="str">
        <f>VLOOKUP(U530, Products!$A$1:$B$60, 2, FALSE)</f>
        <v>Nike Men's Dri-FIT Victory Golf Polo</v>
      </c>
      <c r="W530" s="7">
        <v>50</v>
      </c>
      <c r="X530" s="7">
        <v>43.678035218757444</v>
      </c>
      <c r="Y530">
        <v>3</v>
      </c>
      <c r="Z530" s="7">
        <v>6</v>
      </c>
      <c r="AA530" s="7">
        <v>150</v>
      </c>
      <c r="AB530" s="7">
        <f t="shared" si="34"/>
        <v>144</v>
      </c>
      <c r="AC530" t="s">
        <v>30</v>
      </c>
      <c r="AD530" t="str">
        <f t="shared" si="35"/>
        <v>Cash Not Over 200</v>
      </c>
    </row>
    <row r="531" spans="1:30" x14ac:dyDescent="0.2">
      <c r="A531">
        <v>7824</v>
      </c>
      <c r="B531" s="1">
        <v>42119</v>
      </c>
      <c r="C531" s="4">
        <f>VLOOKUP(B531, Dates!$A$1:$B$1463, 2, FALSE)</f>
        <v>7</v>
      </c>
      <c r="D531">
        <v>2</v>
      </c>
      <c r="E531" s="1">
        <f t="shared" si="32"/>
        <v>42122</v>
      </c>
      <c r="F531">
        <v>1</v>
      </c>
      <c r="G531" t="s">
        <v>23</v>
      </c>
      <c r="H531" t="str">
        <f t="shared" si="33"/>
        <v>Other</v>
      </c>
      <c r="I531">
        <v>24</v>
      </c>
      <c r="J531">
        <v>10679</v>
      </c>
      <c r="K531">
        <v>5</v>
      </c>
      <c r="L531" t="s">
        <v>31</v>
      </c>
      <c r="M531" t="s">
        <v>480</v>
      </c>
      <c r="N531" t="s">
        <v>490</v>
      </c>
      <c r="O531" t="s">
        <v>490</v>
      </c>
      <c r="Q531" t="s">
        <v>491</v>
      </c>
      <c r="R531" t="s">
        <v>492</v>
      </c>
      <c r="S531">
        <v>24</v>
      </c>
      <c r="T531" t="str">
        <f>VLOOKUP(S531, Products!$C$1:$D$60,2,FALSE)</f>
        <v>Women's Apparel</v>
      </c>
      <c r="U531">
        <v>502</v>
      </c>
      <c r="V531" t="str">
        <f>VLOOKUP(U531, Products!$A$1:$B$60, 2, FALSE)</f>
        <v>Nike Men's Dri-FIT Victory Golf Polo</v>
      </c>
      <c r="W531" s="7">
        <v>50</v>
      </c>
      <c r="X531" s="7">
        <v>43.678035218757444</v>
      </c>
      <c r="Y531">
        <v>3</v>
      </c>
      <c r="Z531" s="7">
        <v>7.5</v>
      </c>
      <c r="AA531" s="7">
        <v>150</v>
      </c>
      <c r="AB531" s="7">
        <f t="shared" si="34"/>
        <v>142.5</v>
      </c>
      <c r="AC531" t="s">
        <v>30</v>
      </c>
      <c r="AD531" t="str">
        <f t="shared" si="35"/>
        <v>Cash Not Over 200</v>
      </c>
    </row>
    <row r="532" spans="1:30" x14ac:dyDescent="0.2">
      <c r="A532">
        <v>55155</v>
      </c>
      <c r="B532" s="1">
        <v>42810</v>
      </c>
      <c r="C532" s="4">
        <f>VLOOKUP(B532, Dates!$A$1:$B$1463, 2, FALSE)</f>
        <v>5</v>
      </c>
      <c r="D532">
        <v>2</v>
      </c>
      <c r="E532" s="1">
        <f t="shared" si="32"/>
        <v>42814</v>
      </c>
      <c r="F532">
        <v>1</v>
      </c>
      <c r="G532" t="s">
        <v>23</v>
      </c>
      <c r="H532" t="str">
        <f t="shared" si="33"/>
        <v>Other</v>
      </c>
      <c r="I532">
        <v>24</v>
      </c>
      <c r="J532">
        <v>3752</v>
      </c>
      <c r="K532">
        <v>5</v>
      </c>
      <c r="L532" t="s">
        <v>31</v>
      </c>
      <c r="M532" t="s">
        <v>480</v>
      </c>
      <c r="N532" t="s">
        <v>507</v>
      </c>
      <c r="O532" t="s">
        <v>508</v>
      </c>
      <c r="Q532" t="s">
        <v>509</v>
      </c>
      <c r="R532" t="s">
        <v>483</v>
      </c>
      <c r="S532">
        <v>24</v>
      </c>
      <c r="T532" t="str">
        <f>VLOOKUP(S532, Products!$C$1:$D$60,2,FALSE)</f>
        <v>Women's Apparel</v>
      </c>
      <c r="U532">
        <v>502</v>
      </c>
      <c r="V532" t="str">
        <f>VLOOKUP(U532, Products!$A$1:$B$60, 2, FALSE)</f>
        <v>Nike Men's Dri-FIT Victory Golf Polo</v>
      </c>
      <c r="W532" s="7">
        <v>50</v>
      </c>
      <c r="X532" s="7">
        <v>43.678035218757444</v>
      </c>
      <c r="Y532">
        <v>3</v>
      </c>
      <c r="Z532" s="7">
        <v>10.5</v>
      </c>
      <c r="AA532" s="7">
        <v>150</v>
      </c>
      <c r="AB532" s="7">
        <f t="shared" si="34"/>
        <v>139.5</v>
      </c>
      <c r="AC532" t="s">
        <v>30</v>
      </c>
      <c r="AD532" t="str">
        <f t="shared" si="35"/>
        <v>Cash Not Over 200</v>
      </c>
    </row>
    <row r="533" spans="1:30" x14ac:dyDescent="0.2">
      <c r="A533">
        <v>5991</v>
      </c>
      <c r="B533" s="1">
        <v>42092</v>
      </c>
      <c r="C533" s="4">
        <f>VLOOKUP(B533, Dates!$A$1:$B$1463, 2, FALSE)</f>
        <v>1</v>
      </c>
      <c r="D533">
        <v>2</v>
      </c>
      <c r="E533" s="1">
        <f t="shared" si="32"/>
        <v>42094</v>
      </c>
      <c r="F533">
        <v>0</v>
      </c>
      <c r="G533" t="s">
        <v>23</v>
      </c>
      <c r="H533" t="str">
        <f t="shared" si="33"/>
        <v>Other</v>
      </c>
      <c r="I533">
        <v>24</v>
      </c>
      <c r="J533">
        <v>4673</v>
      </c>
      <c r="K533">
        <v>5</v>
      </c>
      <c r="L533" t="s">
        <v>31</v>
      </c>
      <c r="M533" t="s">
        <v>480</v>
      </c>
      <c r="N533" t="s">
        <v>510</v>
      </c>
      <c r="O533" t="s">
        <v>511</v>
      </c>
      <c r="Q533" t="s">
        <v>509</v>
      </c>
      <c r="R533" t="s">
        <v>483</v>
      </c>
      <c r="S533">
        <v>24</v>
      </c>
      <c r="T533" t="str">
        <f>VLOOKUP(S533, Products!$C$1:$D$60,2,FALSE)</f>
        <v>Women's Apparel</v>
      </c>
      <c r="U533">
        <v>502</v>
      </c>
      <c r="V533" t="str">
        <f>VLOOKUP(U533, Products!$A$1:$B$60, 2, FALSE)</f>
        <v>Nike Men's Dri-FIT Victory Golf Polo</v>
      </c>
      <c r="W533" s="7">
        <v>50</v>
      </c>
      <c r="X533" s="7">
        <v>43.678035218757444</v>
      </c>
      <c r="Y533">
        <v>3</v>
      </c>
      <c r="Z533" s="7">
        <v>18</v>
      </c>
      <c r="AA533" s="7">
        <v>150</v>
      </c>
      <c r="AB533" s="7">
        <f t="shared" si="34"/>
        <v>132</v>
      </c>
      <c r="AC533" t="s">
        <v>30</v>
      </c>
      <c r="AD533" t="str">
        <f t="shared" si="35"/>
        <v>Cash Not Over 200</v>
      </c>
    </row>
    <row r="534" spans="1:30" x14ac:dyDescent="0.2">
      <c r="A534">
        <v>2263</v>
      </c>
      <c r="B534" s="1">
        <v>42065</v>
      </c>
      <c r="C534" s="4">
        <f>VLOOKUP(B534, Dates!$A$1:$B$1463, 2, FALSE)</f>
        <v>2</v>
      </c>
      <c r="D534">
        <v>2</v>
      </c>
      <c r="E534" s="1">
        <f t="shared" si="32"/>
        <v>42067</v>
      </c>
      <c r="F534">
        <v>1</v>
      </c>
      <c r="G534" t="s">
        <v>23</v>
      </c>
      <c r="H534" t="str">
        <f t="shared" si="33"/>
        <v>Other</v>
      </c>
      <c r="I534">
        <v>24</v>
      </c>
      <c r="J534">
        <v>5367</v>
      </c>
      <c r="K534">
        <v>5</v>
      </c>
      <c r="L534" t="s">
        <v>31</v>
      </c>
      <c r="M534" t="s">
        <v>480</v>
      </c>
      <c r="N534" t="s">
        <v>512</v>
      </c>
      <c r="O534" t="s">
        <v>512</v>
      </c>
      <c r="Q534" t="s">
        <v>509</v>
      </c>
      <c r="R534" t="s">
        <v>483</v>
      </c>
      <c r="S534">
        <v>24</v>
      </c>
      <c r="T534" t="str">
        <f>VLOOKUP(S534, Products!$C$1:$D$60,2,FALSE)</f>
        <v>Women's Apparel</v>
      </c>
      <c r="U534">
        <v>502</v>
      </c>
      <c r="V534" t="str">
        <f>VLOOKUP(U534, Products!$A$1:$B$60, 2, FALSE)</f>
        <v>Nike Men's Dri-FIT Victory Golf Polo</v>
      </c>
      <c r="W534" s="7">
        <v>50</v>
      </c>
      <c r="X534" s="7">
        <v>43.678035218757444</v>
      </c>
      <c r="Y534">
        <v>3</v>
      </c>
      <c r="Z534" s="7">
        <v>18</v>
      </c>
      <c r="AA534" s="7">
        <v>150</v>
      </c>
      <c r="AB534" s="7">
        <f t="shared" si="34"/>
        <v>132</v>
      </c>
      <c r="AC534" t="s">
        <v>30</v>
      </c>
      <c r="AD534" t="str">
        <f t="shared" si="35"/>
        <v>Cash Not Over 200</v>
      </c>
    </row>
    <row r="535" spans="1:30" x14ac:dyDescent="0.2">
      <c r="A535">
        <v>2263</v>
      </c>
      <c r="B535" s="1">
        <v>42065</v>
      </c>
      <c r="C535" s="4">
        <f>VLOOKUP(B535, Dates!$A$1:$B$1463, 2, FALSE)</f>
        <v>2</v>
      </c>
      <c r="D535">
        <v>2</v>
      </c>
      <c r="E535" s="1">
        <f t="shared" si="32"/>
        <v>42067</v>
      </c>
      <c r="F535">
        <v>1</v>
      </c>
      <c r="G535" t="s">
        <v>23</v>
      </c>
      <c r="H535" t="str">
        <f t="shared" si="33"/>
        <v>Other</v>
      </c>
      <c r="I535">
        <v>24</v>
      </c>
      <c r="J535">
        <v>5367</v>
      </c>
      <c r="K535">
        <v>5</v>
      </c>
      <c r="L535" t="s">
        <v>31</v>
      </c>
      <c r="M535" t="s">
        <v>480</v>
      </c>
      <c r="N535" t="s">
        <v>512</v>
      </c>
      <c r="O535" t="s">
        <v>512</v>
      </c>
      <c r="Q535" t="s">
        <v>509</v>
      </c>
      <c r="R535" t="s">
        <v>483</v>
      </c>
      <c r="S535">
        <v>24</v>
      </c>
      <c r="T535" t="str">
        <f>VLOOKUP(S535, Products!$C$1:$D$60,2,FALSE)</f>
        <v>Women's Apparel</v>
      </c>
      <c r="U535">
        <v>502</v>
      </c>
      <c r="V535" t="str">
        <f>VLOOKUP(U535, Products!$A$1:$B$60, 2, FALSE)</f>
        <v>Nike Men's Dri-FIT Victory Golf Polo</v>
      </c>
      <c r="W535" s="7">
        <v>50</v>
      </c>
      <c r="X535" s="7">
        <v>43.678035218757444</v>
      </c>
      <c r="Y535">
        <v>3</v>
      </c>
      <c r="Z535" s="7">
        <v>19.5</v>
      </c>
      <c r="AA535" s="7">
        <v>150</v>
      </c>
      <c r="AB535" s="7">
        <f t="shared" si="34"/>
        <v>130.5</v>
      </c>
      <c r="AC535" t="s">
        <v>30</v>
      </c>
      <c r="AD535" t="str">
        <f t="shared" si="35"/>
        <v>Cash Not Over 200</v>
      </c>
    </row>
    <row r="536" spans="1:30" x14ac:dyDescent="0.2">
      <c r="A536">
        <v>53403</v>
      </c>
      <c r="B536" s="1">
        <v>42784</v>
      </c>
      <c r="C536" s="4">
        <f>VLOOKUP(B536, Dates!$A$1:$B$1463, 2, FALSE)</f>
        <v>7</v>
      </c>
      <c r="D536">
        <v>2</v>
      </c>
      <c r="E536" s="1">
        <f t="shared" si="32"/>
        <v>42787</v>
      </c>
      <c r="F536">
        <v>1</v>
      </c>
      <c r="G536" t="s">
        <v>23</v>
      </c>
      <c r="H536" t="str">
        <f t="shared" si="33"/>
        <v>Other</v>
      </c>
      <c r="I536">
        <v>24</v>
      </c>
      <c r="J536">
        <v>10485</v>
      </c>
      <c r="K536">
        <v>5</v>
      </c>
      <c r="L536" t="s">
        <v>31</v>
      </c>
      <c r="M536" t="s">
        <v>480</v>
      </c>
      <c r="N536" t="s">
        <v>507</v>
      </c>
      <c r="O536" t="s">
        <v>508</v>
      </c>
      <c r="Q536" t="s">
        <v>509</v>
      </c>
      <c r="R536" t="s">
        <v>483</v>
      </c>
      <c r="S536">
        <v>24</v>
      </c>
      <c r="T536" t="str">
        <f>VLOOKUP(S536, Products!$C$1:$D$60,2,FALSE)</f>
        <v>Women's Apparel</v>
      </c>
      <c r="U536">
        <v>502</v>
      </c>
      <c r="V536" t="str">
        <f>VLOOKUP(U536, Products!$A$1:$B$60, 2, FALSE)</f>
        <v>Nike Men's Dri-FIT Victory Golf Polo</v>
      </c>
      <c r="W536" s="7">
        <v>50</v>
      </c>
      <c r="X536" s="7">
        <v>43.678035218757444</v>
      </c>
      <c r="Y536">
        <v>3</v>
      </c>
      <c r="Z536" s="7">
        <v>25.5</v>
      </c>
      <c r="AA536" s="7">
        <v>150</v>
      </c>
      <c r="AB536" s="7">
        <f t="shared" si="34"/>
        <v>124.5</v>
      </c>
      <c r="AC536" t="s">
        <v>30</v>
      </c>
      <c r="AD536" t="str">
        <f t="shared" si="35"/>
        <v>Cash Not Over 200</v>
      </c>
    </row>
    <row r="537" spans="1:30" x14ac:dyDescent="0.2">
      <c r="A537">
        <v>51298</v>
      </c>
      <c r="B537" s="1">
        <v>42753</v>
      </c>
      <c r="C537" s="4">
        <f>VLOOKUP(B537, Dates!$A$1:$B$1463, 2, FALSE)</f>
        <v>4</v>
      </c>
      <c r="D537">
        <v>2</v>
      </c>
      <c r="E537" s="1">
        <f t="shared" si="32"/>
        <v>42755</v>
      </c>
      <c r="F537">
        <v>1</v>
      </c>
      <c r="G537" t="s">
        <v>23</v>
      </c>
      <c r="H537" t="str">
        <f t="shared" si="33"/>
        <v>Other</v>
      </c>
      <c r="I537">
        <v>29</v>
      </c>
      <c r="J537">
        <v>9272</v>
      </c>
      <c r="K537">
        <v>5</v>
      </c>
      <c r="L537" t="s">
        <v>31</v>
      </c>
      <c r="M537" t="s">
        <v>480</v>
      </c>
      <c r="N537" t="s">
        <v>513</v>
      </c>
      <c r="O537" t="s">
        <v>513</v>
      </c>
      <c r="Q537" t="s">
        <v>506</v>
      </c>
      <c r="R537" t="s">
        <v>496</v>
      </c>
      <c r="S537">
        <v>29</v>
      </c>
      <c r="T537" t="str">
        <f>VLOOKUP(S537, Products!$C$1:$D$60,2,FALSE)</f>
        <v>Shop By Sport</v>
      </c>
      <c r="U537">
        <v>627</v>
      </c>
      <c r="V537" t="str">
        <f>VLOOKUP(U537, Products!$A$1:$B$60, 2, FALSE)</f>
        <v>Under Armour Girls' Toddler Spine Surge Runni</v>
      </c>
      <c r="W537" s="7">
        <v>39.990001679999999</v>
      </c>
      <c r="X537" s="7">
        <v>34.198098313835338</v>
      </c>
      <c r="Y537">
        <v>3</v>
      </c>
      <c r="Z537" s="7">
        <v>20.38999939</v>
      </c>
      <c r="AA537" s="7">
        <v>119.97000503999999</v>
      </c>
      <c r="AB537" s="7">
        <f t="shared" si="34"/>
        <v>99.58000564999999</v>
      </c>
      <c r="AC537" t="s">
        <v>30</v>
      </c>
      <c r="AD537" t="str">
        <f t="shared" si="35"/>
        <v>Cash Not Over 200</v>
      </c>
    </row>
    <row r="538" spans="1:30" x14ac:dyDescent="0.2">
      <c r="A538">
        <v>4919</v>
      </c>
      <c r="B538" s="1">
        <v>42076</v>
      </c>
      <c r="C538" s="4">
        <f>VLOOKUP(B538, Dates!$A$1:$B$1463, 2, FALSE)</f>
        <v>6</v>
      </c>
      <c r="D538">
        <v>4</v>
      </c>
      <c r="E538" s="1">
        <f t="shared" si="32"/>
        <v>42082</v>
      </c>
      <c r="F538">
        <v>1</v>
      </c>
      <c r="G538" t="s">
        <v>62</v>
      </c>
      <c r="H538" t="str">
        <f t="shared" si="33"/>
        <v>Other</v>
      </c>
      <c r="I538">
        <v>24</v>
      </c>
      <c r="J538">
        <v>647</v>
      </c>
      <c r="K538">
        <v>5</v>
      </c>
      <c r="L538" t="s">
        <v>31</v>
      </c>
      <c r="M538" t="s">
        <v>480</v>
      </c>
      <c r="N538" t="s">
        <v>514</v>
      </c>
      <c r="O538" t="s">
        <v>514</v>
      </c>
      <c r="Q538" t="s">
        <v>515</v>
      </c>
      <c r="R538" t="s">
        <v>496</v>
      </c>
      <c r="S538">
        <v>24</v>
      </c>
      <c r="T538" t="str">
        <f>VLOOKUP(S538, Products!$C$1:$D$60,2,FALSE)</f>
        <v>Women's Apparel</v>
      </c>
      <c r="U538">
        <v>502</v>
      </c>
      <c r="V538" t="str">
        <f>VLOOKUP(U538, Products!$A$1:$B$60, 2, FALSE)</f>
        <v>Nike Men's Dri-FIT Victory Golf Polo</v>
      </c>
      <c r="W538" s="7">
        <v>50</v>
      </c>
      <c r="X538" s="7">
        <v>43.678035218757444</v>
      </c>
      <c r="Y538">
        <v>5</v>
      </c>
      <c r="Z538" s="7">
        <v>10</v>
      </c>
      <c r="AA538" s="7">
        <v>250</v>
      </c>
      <c r="AB538" s="7">
        <f t="shared" si="34"/>
        <v>240</v>
      </c>
      <c r="AC538" t="s">
        <v>66</v>
      </c>
      <c r="AD538" t="str">
        <f t="shared" si="35"/>
        <v>Non Cash Payment</v>
      </c>
    </row>
    <row r="539" spans="1:30" x14ac:dyDescent="0.2">
      <c r="A539">
        <v>52640</v>
      </c>
      <c r="B539" s="1">
        <v>42918</v>
      </c>
      <c r="C539" s="4">
        <f>VLOOKUP(B539, Dates!$A$1:$B$1463, 2, FALSE)</f>
        <v>1</v>
      </c>
      <c r="D539">
        <v>4</v>
      </c>
      <c r="E539" s="1">
        <f t="shared" si="32"/>
        <v>42922</v>
      </c>
      <c r="F539">
        <v>1</v>
      </c>
      <c r="G539" t="s">
        <v>62</v>
      </c>
      <c r="H539" t="str">
        <f t="shared" si="33"/>
        <v>Other</v>
      </c>
      <c r="I539">
        <v>29</v>
      </c>
      <c r="J539">
        <v>6398</v>
      </c>
      <c r="K539">
        <v>5</v>
      </c>
      <c r="L539" t="s">
        <v>31</v>
      </c>
      <c r="M539" t="s">
        <v>480</v>
      </c>
      <c r="N539" t="s">
        <v>516</v>
      </c>
      <c r="O539" t="s">
        <v>516</v>
      </c>
      <c r="Q539" t="s">
        <v>517</v>
      </c>
      <c r="R539" t="s">
        <v>496</v>
      </c>
      <c r="S539">
        <v>29</v>
      </c>
      <c r="T539" t="str">
        <f>VLOOKUP(S539, Products!$C$1:$D$60,2,FALSE)</f>
        <v>Shop By Sport</v>
      </c>
      <c r="U539">
        <v>627</v>
      </c>
      <c r="V539" t="str">
        <f>VLOOKUP(U539, Products!$A$1:$B$60, 2, FALSE)</f>
        <v>Under Armour Girls' Toddler Spine Surge Runni</v>
      </c>
      <c r="W539" s="7">
        <v>39.990001679999999</v>
      </c>
      <c r="X539" s="7">
        <v>34.198098313835338</v>
      </c>
      <c r="Y539">
        <v>5</v>
      </c>
      <c r="Z539" s="7">
        <v>10</v>
      </c>
      <c r="AA539" s="7">
        <v>199.9500084</v>
      </c>
      <c r="AB539" s="7">
        <f t="shared" si="34"/>
        <v>189.9500084</v>
      </c>
      <c r="AC539" t="s">
        <v>66</v>
      </c>
      <c r="AD539" t="str">
        <f t="shared" si="35"/>
        <v>Non Cash Payment</v>
      </c>
    </row>
    <row r="540" spans="1:30" x14ac:dyDescent="0.2">
      <c r="A540">
        <v>6358</v>
      </c>
      <c r="B540" s="1">
        <v>42067</v>
      </c>
      <c r="C540" s="4">
        <f>VLOOKUP(B540, Dates!$A$1:$B$1463, 2, FALSE)</f>
        <v>4</v>
      </c>
      <c r="D540">
        <v>4</v>
      </c>
      <c r="E540" s="1">
        <f t="shared" si="32"/>
        <v>42073</v>
      </c>
      <c r="F540">
        <v>0</v>
      </c>
      <c r="G540" t="s">
        <v>62</v>
      </c>
      <c r="H540" t="str">
        <f t="shared" si="33"/>
        <v>Other</v>
      </c>
      <c r="I540">
        <v>29</v>
      </c>
      <c r="J540">
        <v>4209</v>
      </c>
      <c r="K540">
        <v>5</v>
      </c>
      <c r="L540" t="s">
        <v>31</v>
      </c>
      <c r="M540" t="s">
        <v>480</v>
      </c>
      <c r="N540" t="s">
        <v>513</v>
      </c>
      <c r="O540" t="s">
        <v>513</v>
      </c>
      <c r="Q540" t="s">
        <v>506</v>
      </c>
      <c r="R540" t="s">
        <v>496</v>
      </c>
      <c r="S540">
        <v>29</v>
      </c>
      <c r="T540" t="str">
        <f>VLOOKUP(S540, Products!$C$1:$D$60,2,FALSE)</f>
        <v>Shop By Sport</v>
      </c>
      <c r="U540">
        <v>627</v>
      </c>
      <c r="V540" t="str">
        <f>VLOOKUP(U540, Products!$A$1:$B$60, 2, FALSE)</f>
        <v>Under Armour Girls' Toddler Spine Surge Runni</v>
      </c>
      <c r="W540" s="7">
        <v>39.990001679999999</v>
      </c>
      <c r="X540" s="7">
        <v>34.198098313835338</v>
      </c>
      <c r="Y540">
        <v>5</v>
      </c>
      <c r="Z540" s="7">
        <v>11</v>
      </c>
      <c r="AA540" s="7">
        <v>199.9500084</v>
      </c>
      <c r="AB540" s="7">
        <f t="shared" si="34"/>
        <v>188.9500084</v>
      </c>
      <c r="AC540" t="s">
        <v>66</v>
      </c>
      <c r="AD540" t="str">
        <f t="shared" si="35"/>
        <v>Non Cash Payment</v>
      </c>
    </row>
    <row r="541" spans="1:30" x14ac:dyDescent="0.2">
      <c r="A541">
        <v>57106</v>
      </c>
      <c r="B541" s="1">
        <v>42838</v>
      </c>
      <c r="C541" s="4">
        <f>VLOOKUP(B541, Dates!$A$1:$B$1463, 2, FALSE)</f>
        <v>5</v>
      </c>
      <c r="D541">
        <v>4</v>
      </c>
      <c r="E541" s="1">
        <f t="shared" si="32"/>
        <v>42844</v>
      </c>
      <c r="F541">
        <v>0</v>
      </c>
      <c r="G541" t="s">
        <v>62</v>
      </c>
      <c r="H541" t="str">
        <f t="shared" si="33"/>
        <v>Other</v>
      </c>
      <c r="I541">
        <v>24</v>
      </c>
      <c r="J541">
        <v>8917</v>
      </c>
      <c r="K541">
        <v>5</v>
      </c>
      <c r="L541" t="s">
        <v>31</v>
      </c>
      <c r="M541" t="s">
        <v>480</v>
      </c>
      <c r="N541" t="s">
        <v>518</v>
      </c>
      <c r="O541" t="s">
        <v>513</v>
      </c>
      <c r="Q541" t="s">
        <v>506</v>
      </c>
      <c r="R541" t="s">
        <v>496</v>
      </c>
      <c r="S541">
        <v>24</v>
      </c>
      <c r="T541" t="str">
        <f>VLOOKUP(S541, Products!$C$1:$D$60,2,FALSE)</f>
        <v>Women's Apparel</v>
      </c>
      <c r="U541">
        <v>502</v>
      </c>
      <c r="V541" t="str">
        <f>VLOOKUP(U541, Products!$A$1:$B$60, 2, FALSE)</f>
        <v>Nike Men's Dri-FIT Victory Golf Polo</v>
      </c>
      <c r="W541" s="7">
        <v>50</v>
      </c>
      <c r="X541" s="7">
        <v>43.678035218757444</v>
      </c>
      <c r="Y541">
        <v>5</v>
      </c>
      <c r="Z541" s="7">
        <v>13.75</v>
      </c>
      <c r="AA541" s="7">
        <v>250</v>
      </c>
      <c r="AB541" s="7">
        <f t="shared" si="34"/>
        <v>236.25</v>
      </c>
      <c r="AC541" t="s">
        <v>66</v>
      </c>
      <c r="AD541" t="str">
        <f t="shared" si="35"/>
        <v>Non Cash Payment</v>
      </c>
    </row>
    <row r="542" spans="1:30" x14ac:dyDescent="0.2">
      <c r="A542">
        <v>6245</v>
      </c>
      <c r="B542" s="1">
        <v>42039</v>
      </c>
      <c r="C542" s="4">
        <f>VLOOKUP(B542, Dates!$A$1:$B$1463, 2, FALSE)</f>
        <v>4</v>
      </c>
      <c r="D542">
        <v>4</v>
      </c>
      <c r="E542" s="1">
        <f t="shared" si="32"/>
        <v>42045</v>
      </c>
      <c r="F542">
        <v>1</v>
      </c>
      <c r="G542" t="s">
        <v>62</v>
      </c>
      <c r="H542" t="str">
        <f t="shared" si="33"/>
        <v>Other</v>
      </c>
      <c r="I542">
        <v>24</v>
      </c>
      <c r="J542">
        <v>7784</v>
      </c>
      <c r="K542">
        <v>5</v>
      </c>
      <c r="L542" t="s">
        <v>31</v>
      </c>
      <c r="M542" t="s">
        <v>480</v>
      </c>
      <c r="N542" t="s">
        <v>519</v>
      </c>
      <c r="O542" t="s">
        <v>520</v>
      </c>
      <c r="Q542" t="s">
        <v>506</v>
      </c>
      <c r="R542" t="s">
        <v>496</v>
      </c>
      <c r="S542">
        <v>24</v>
      </c>
      <c r="T542" t="str">
        <f>VLOOKUP(S542, Products!$C$1:$D$60,2,FALSE)</f>
        <v>Women's Apparel</v>
      </c>
      <c r="U542">
        <v>502</v>
      </c>
      <c r="V542" t="str">
        <f>VLOOKUP(U542, Products!$A$1:$B$60, 2, FALSE)</f>
        <v>Nike Men's Dri-FIT Victory Golf Polo</v>
      </c>
      <c r="W542" s="7">
        <v>50</v>
      </c>
      <c r="X542" s="7">
        <v>43.678035218757444</v>
      </c>
      <c r="Y542">
        <v>5</v>
      </c>
      <c r="Z542" s="7">
        <v>13.75</v>
      </c>
      <c r="AA542" s="7">
        <v>250</v>
      </c>
      <c r="AB542" s="7">
        <f t="shared" si="34"/>
        <v>236.25</v>
      </c>
      <c r="AC542" t="s">
        <v>66</v>
      </c>
      <c r="AD542" t="str">
        <f t="shared" si="35"/>
        <v>Non Cash Payment</v>
      </c>
    </row>
    <row r="543" spans="1:30" x14ac:dyDescent="0.2">
      <c r="A543">
        <v>52166</v>
      </c>
      <c r="B543" s="1">
        <v>42766</v>
      </c>
      <c r="C543" s="4">
        <f>VLOOKUP(B543, Dates!$A$1:$B$1463, 2, FALSE)</f>
        <v>3</v>
      </c>
      <c r="D543">
        <v>4</v>
      </c>
      <c r="E543" s="1">
        <f t="shared" si="32"/>
        <v>42772</v>
      </c>
      <c r="F543">
        <v>0</v>
      </c>
      <c r="G543" t="s">
        <v>62</v>
      </c>
      <c r="H543" t="str">
        <f t="shared" si="33"/>
        <v>Other</v>
      </c>
      <c r="I543">
        <v>29</v>
      </c>
      <c r="J543">
        <v>1425</v>
      </c>
      <c r="K543">
        <v>5</v>
      </c>
      <c r="L543" t="s">
        <v>31</v>
      </c>
      <c r="M543" t="s">
        <v>480</v>
      </c>
      <c r="N543" t="s">
        <v>521</v>
      </c>
      <c r="O543" t="s">
        <v>521</v>
      </c>
      <c r="Q543" t="s">
        <v>522</v>
      </c>
      <c r="R543" t="s">
        <v>492</v>
      </c>
      <c r="S543">
        <v>29</v>
      </c>
      <c r="T543" t="str">
        <f>VLOOKUP(S543, Products!$C$1:$D$60,2,FALSE)</f>
        <v>Shop By Sport</v>
      </c>
      <c r="U543">
        <v>642</v>
      </c>
      <c r="V543" t="str">
        <f>VLOOKUP(U543, Products!$A$1:$B$60, 2, FALSE)</f>
        <v>Columbia Men's PFG Anchor Tough T-Shirt</v>
      </c>
      <c r="W543" s="7">
        <v>30</v>
      </c>
      <c r="X543" s="7">
        <v>37.315110652333338</v>
      </c>
      <c r="Y543">
        <v>5</v>
      </c>
      <c r="Z543" s="7">
        <v>13.5</v>
      </c>
      <c r="AA543" s="7">
        <v>150</v>
      </c>
      <c r="AB543" s="7">
        <f t="shared" si="34"/>
        <v>136.5</v>
      </c>
      <c r="AC543" t="s">
        <v>66</v>
      </c>
      <c r="AD543" t="str">
        <f t="shared" si="35"/>
        <v>Non Cash Payment</v>
      </c>
    </row>
    <row r="544" spans="1:30" x14ac:dyDescent="0.2">
      <c r="A544">
        <v>56172</v>
      </c>
      <c r="B544" s="1">
        <v>42824</v>
      </c>
      <c r="C544" s="4">
        <f>VLOOKUP(B544, Dates!$A$1:$B$1463, 2, FALSE)</f>
        <v>5</v>
      </c>
      <c r="D544">
        <v>4</v>
      </c>
      <c r="E544" s="1">
        <f t="shared" si="32"/>
        <v>42830</v>
      </c>
      <c r="F544">
        <v>0</v>
      </c>
      <c r="G544" t="s">
        <v>62</v>
      </c>
      <c r="H544" t="str">
        <f t="shared" si="33"/>
        <v>Other</v>
      </c>
      <c r="I544">
        <v>29</v>
      </c>
      <c r="J544">
        <v>2737</v>
      </c>
      <c r="K544">
        <v>5</v>
      </c>
      <c r="L544" t="s">
        <v>31</v>
      </c>
      <c r="M544" t="s">
        <v>480</v>
      </c>
      <c r="N544" t="s">
        <v>523</v>
      </c>
      <c r="O544" t="s">
        <v>523</v>
      </c>
      <c r="Q544" t="s">
        <v>522</v>
      </c>
      <c r="R544" t="s">
        <v>492</v>
      </c>
      <c r="S544">
        <v>29</v>
      </c>
      <c r="T544" t="str">
        <f>VLOOKUP(S544, Products!$C$1:$D$60,2,FALSE)</f>
        <v>Shop By Sport</v>
      </c>
      <c r="U544">
        <v>627</v>
      </c>
      <c r="V544" t="str">
        <f>VLOOKUP(U544, Products!$A$1:$B$60, 2, FALSE)</f>
        <v>Under Armour Girls' Toddler Spine Surge Runni</v>
      </c>
      <c r="W544" s="7">
        <v>39.990001679999999</v>
      </c>
      <c r="X544" s="7">
        <v>34.198098313835338</v>
      </c>
      <c r="Y544">
        <v>5</v>
      </c>
      <c r="Z544" s="7">
        <v>18</v>
      </c>
      <c r="AA544" s="7">
        <v>199.9500084</v>
      </c>
      <c r="AB544" s="7">
        <f t="shared" si="34"/>
        <v>181.9500084</v>
      </c>
      <c r="AC544" t="s">
        <v>66</v>
      </c>
      <c r="AD544" t="str">
        <f t="shared" si="35"/>
        <v>Non Cash Payment</v>
      </c>
    </row>
    <row r="545" spans="1:30" x14ac:dyDescent="0.2">
      <c r="A545">
        <v>55829</v>
      </c>
      <c r="B545" s="1">
        <v>42819</v>
      </c>
      <c r="C545" s="4">
        <f>VLOOKUP(B545, Dates!$A$1:$B$1463, 2, FALSE)</f>
        <v>7</v>
      </c>
      <c r="D545">
        <v>4</v>
      </c>
      <c r="E545" s="1">
        <f t="shared" si="32"/>
        <v>42824</v>
      </c>
      <c r="F545">
        <v>1</v>
      </c>
      <c r="G545" t="s">
        <v>62</v>
      </c>
      <c r="H545" t="str">
        <f t="shared" si="33"/>
        <v>Other</v>
      </c>
      <c r="I545">
        <v>24</v>
      </c>
      <c r="J545">
        <v>6428</v>
      </c>
      <c r="K545">
        <v>5</v>
      </c>
      <c r="L545" t="s">
        <v>31</v>
      </c>
      <c r="M545" t="s">
        <v>480</v>
      </c>
      <c r="N545" t="s">
        <v>490</v>
      </c>
      <c r="O545" t="s">
        <v>490</v>
      </c>
      <c r="Q545" t="s">
        <v>491</v>
      </c>
      <c r="R545" t="s">
        <v>492</v>
      </c>
      <c r="S545">
        <v>24</v>
      </c>
      <c r="T545" t="str">
        <f>VLOOKUP(S545, Products!$C$1:$D$60,2,FALSE)</f>
        <v>Women's Apparel</v>
      </c>
      <c r="U545">
        <v>502</v>
      </c>
      <c r="V545" t="str">
        <f>VLOOKUP(U545, Products!$A$1:$B$60, 2, FALSE)</f>
        <v>Nike Men's Dri-FIT Victory Golf Polo</v>
      </c>
      <c r="W545" s="7">
        <v>50</v>
      </c>
      <c r="X545" s="7">
        <v>43.678035218757444</v>
      </c>
      <c r="Y545">
        <v>5</v>
      </c>
      <c r="Z545" s="7">
        <v>25</v>
      </c>
      <c r="AA545" s="7">
        <v>250</v>
      </c>
      <c r="AB545" s="7">
        <f t="shared" si="34"/>
        <v>225</v>
      </c>
      <c r="AC545" t="s">
        <v>66</v>
      </c>
      <c r="AD545" t="str">
        <f t="shared" si="35"/>
        <v>Non Cash Payment</v>
      </c>
    </row>
    <row r="546" spans="1:30" x14ac:dyDescent="0.2">
      <c r="A546">
        <v>52478</v>
      </c>
      <c r="B546" s="1">
        <v>42857</v>
      </c>
      <c r="C546" s="4">
        <f>VLOOKUP(B546, Dates!$A$1:$B$1463, 2, FALSE)</f>
        <v>3</v>
      </c>
      <c r="D546">
        <v>4</v>
      </c>
      <c r="E546" s="1">
        <f t="shared" si="32"/>
        <v>42863</v>
      </c>
      <c r="F546">
        <v>0</v>
      </c>
      <c r="G546" t="s">
        <v>62</v>
      </c>
      <c r="H546" t="str">
        <f t="shared" si="33"/>
        <v>Other</v>
      </c>
      <c r="I546">
        <v>24</v>
      </c>
      <c r="J546">
        <v>6543</v>
      </c>
      <c r="K546">
        <v>5</v>
      </c>
      <c r="L546" t="s">
        <v>31</v>
      </c>
      <c r="M546" t="s">
        <v>480</v>
      </c>
      <c r="N546" t="s">
        <v>524</v>
      </c>
      <c r="O546" t="s">
        <v>525</v>
      </c>
      <c r="Q546" t="s">
        <v>509</v>
      </c>
      <c r="R546" t="s">
        <v>483</v>
      </c>
      <c r="S546">
        <v>24</v>
      </c>
      <c r="T546" t="str">
        <f>VLOOKUP(S546, Products!$C$1:$D$60,2,FALSE)</f>
        <v>Women's Apparel</v>
      </c>
      <c r="U546">
        <v>502</v>
      </c>
      <c r="V546" t="str">
        <f>VLOOKUP(U546, Products!$A$1:$B$60, 2, FALSE)</f>
        <v>Nike Men's Dri-FIT Victory Golf Polo</v>
      </c>
      <c r="W546" s="7">
        <v>50</v>
      </c>
      <c r="X546" s="7">
        <v>43.678035218757444</v>
      </c>
      <c r="Y546">
        <v>5</v>
      </c>
      <c r="Z546" s="7">
        <v>25</v>
      </c>
      <c r="AA546" s="7">
        <v>250</v>
      </c>
      <c r="AB546" s="7">
        <f t="shared" si="34"/>
        <v>225</v>
      </c>
      <c r="AC546" t="s">
        <v>66</v>
      </c>
      <c r="AD546" t="str">
        <f t="shared" si="35"/>
        <v>Non Cash Payment</v>
      </c>
    </row>
    <row r="547" spans="1:30" x14ac:dyDescent="0.2">
      <c r="A547">
        <v>57242</v>
      </c>
      <c r="B547" s="1">
        <v>42840</v>
      </c>
      <c r="C547" s="4">
        <f>VLOOKUP(B547, Dates!$A$1:$B$1463, 2, FALSE)</f>
        <v>7</v>
      </c>
      <c r="D547">
        <v>4</v>
      </c>
      <c r="E547" s="1">
        <f t="shared" si="32"/>
        <v>42845</v>
      </c>
      <c r="F547">
        <v>0</v>
      </c>
      <c r="G547" t="s">
        <v>62</v>
      </c>
      <c r="H547" t="str">
        <f t="shared" si="33"/>
        <v>Other</v>
      </c>
      <c r="I547">
        <v>29</v>
      </c>
      <c r="J547">
        <v>3990</v>
      </c>
      <c r="K547">
        <v>5</v>
      </c>
      <c r="L547" t="s">
        <v>31</v>
      </c>
      <c r="M547" t="s">
        <v>480</v>
      </c>
      <c r="N547" t="s">
        <v>526</v>
      </c>
      <c r="O547" t="s">
        <v>489</v>
      </c>
      <c r="Q547" t="s">
        <v>489</v>
      </c>
      <c r="R547" t="s">
        <v>483</v>
      </c>
      <c r="S547">
        <v>29</v>
      </c>
      <c r="T547" t="str">
        <f>VLOOKUP(S547, Products!$C$1:$D$60,2,FALSE)</f>
        <v>Shop By Sport</v>
      </c>
      <c r="U547">
        <v>627</v>
      </c>
      <c r="V547" t="str">
        <f>VLOOKUP(U547, Products!$A$1:$B$60, 2, FALSE)</f>
        <v>Under Armour Girls' Toddler Spine Surge Runni</v>
      </c>
      <c r="W547" s="7">
        <v>39.990001679999999</v>
      </c>
      <c r="X547" s="7">
        <v>34.198098313835338</v>
      </c>
      <c r="Y547">
        <v>5</v>
      </c>
      <c r="Z547" s="7">
        <v>25.989999770000001</v>
      </c>
      <c r="AA547" s="7">
        <v>199.9500084</v>
      </c>
      <c r="AB547" s="7">
        <f t="shared" si="34"/>
        <v>173.96000863</v>
      </c>
      <c r="AC547" t="s">
        <v>66</v>
      </c>
      <c r="AD547" t="str">
        <f t="shared" si="35"/>
        <v>Non Cash Payment</v>
      </c>
    </row>
    <row r="548" spans="1:30" x14ac:dyDescent="0.2">
      <c r="A548">
        <v>3137</v>
      </c>
      <c r="B548" s="1">
        <v>42050</v>
      </c>
      <c r="C548" s="4">
        <f>VLOOKUP(B548, Dates!$A$1:$B$1463, 2, FALSE)</f>
        <v>1</v>
      </c>
      <c r="D548">
        <v>4</v>
      </c>
      <c r="E548" s="1">
        <f t="shared" si="32"/>
        <v>42054</v>
      </c>
      <c r="F548">
        <v>0</v>
      </c>
      <c r="G548" t="s">
        <v>62</v>
      </c>
      <c r="H548" t="str">
        <f t="shared" si="33"/>
        <v>Other</v>
      </c>
      <c r="I548">
        <v>24</v>
      </c>
      <c r="J548">
        <v>8524</v>
      </c>
      <c r="K548">
        <v>5</v>
      </c>
      <c r="L548" t="s">
        <v>31</v>
      </c>
      <c r="M548" t="s">
        <v>480</v>
      </c>
      <c r="N548" t="s">
        <v>527</v>
      </c>
      <c r="O548" t="s">
        <v>509</v>
      </c>
      <c r="Q548" t="s">
        <v>509</v>
      </c>
      <c r="R548" t="s">
        <v>483</v>
      </c>
      <c r="S548">
        <v>24</v>
      </c>
      <c r="T548" t="str">
        <f>VLOOKUP(S548, Products!$C$1:$D$60,2,FALSE)</f>
        <v>Women's Apparel</v>
      </c>
      <c r="U548">
        <v>502</v>
      </c>
      <c r="V548" t="str">
        <f>VLOOKUP(U548, Products!$A$1:$B$60, 2, FALSE)</f>
        <v>Nike Men's Dri-FIT Victory Golf Polo</v>
      </c>
      <c r="W548" s="7">
        <v>50</v>
      </c>
      <c r="X548" s="7">
        <v>43.678035218757444</v>
      </c>
      <c r="Y548">
        <v>5</v>
      </c>
      <c r="Z548" s="7">
        <v>32.5</v>
      </c>
      <c r="AA548" s="7">
        <v>250</v>
      </c>
      <c r="AB548" s="7">
        <f t="shared" si="34"/>
        <v>217.5</v>
      </c>
      <c r="AC548" t="s">
        <v>66</v>
      </c>
      <c r="AD548" t="str">
        <f t="shared" si="35"/>
        <v>Non Cash Payment</v>
      </c>
    </row>
    <row r="549" spans="1:30" x14ac:dyDescent="0.2">
      <c r="A549">
        <v>60127</v>
      </c>
      <c r="B549" s="1">
        <v>42882</v>
      </c>
      <c r="C549" s="4">
        <f>VLOOKUP(B549, Dates!$A$1:$B$1463, 2, FALSE)</f>
        <v>7</v>
      </c>
      <c r="D549">
        <v>4</v>
      </c>
      <c r="E549" s="1">
        <f t="shared" si="32"/>
        <v>42887</v>
      </c>
      <c r="F549">
        <v>0</v>
      </c>
      <c r="G549" t="s">
        <v>62</v>
      </c>
      <c r="H549" t="str">
        <f t="shared" si="33"/>
        <v>Other</v>
      </c>
      <c r="I549">
        <v>24</v>
      </c>
      <c r="J549">
        <v>9204</v>
      </c>
      <c r="K549">
        <v>5</v>
      </c>
      <c r="L549" t="s">
        <v>31</v>
      </c>
      <c r="M549" t="s">
        <v>480</v>
      </c>
      <c r="N549" t="s">
        <v>528</v>
      </c>
      <c r="O549" t="s">
        <v>529</v>
      </c>
      <c r="Q549" t="s">
        <v>506</v>
      </c>
      <c r="R549" t="s">
        <v>496</v>
      </c>
      <c r="S549">
        <v>24</v>
      </c>
      <c r="T549" t="str">
        <f>VLOOKUP(S549, Products!$C$1:$D$60,2,FALSE)</f>
        <v>Women's Apparel</v>
      </c>
      <c r="U549">
        <v>502</v>
      </c>
      <c r="V549" t="str">
        <f>VLOOKUP(U549, Products!$A$1:$B$60, 2, FALSE)</f>
        <v>Nike Men's Dri-FIT Victory Golf Polo</v>
      </c>
      <c r="W549" s="7">
        <v>50</v>
      </c>
      <c r="X549" s="7">
        <v>43.678035218757444</v>
      </c>
      <c r="Y549">
        <v>5</v>
      </c>
      <c r="Z549" s="7">
        <v>32.5</v>
      </c>
      <c r="AA549" s="7">
        <v>250</v>
      </c>
      <c r="AB549" s="7">
        <f t="shared" si="34"/>
        <v>217.5</v>
      </c>
      <c r="AC549" t="s">
        <v>66</v>
      </c>
      <c r="AD549" t="str">
        <f t="shared" si="35"/>
        <v>Non Cash Payment</v>
      </c>
    </row>
    <row r="550" spans="1:30" x14ac:dyDescent="0.2">
      <c r="A550">
        <v>3828</v>
      </c>
      <c r="B550" s="1">
        <v>42060</v>
      </c>
      <c r="C550" s="4">
        <f>VLOOKUP(B550, Dates!$A$1:$B$1463, 2, FALSE)</f>
        <v>4</v>
      </c>
      <c r="D550">
        <v>4</v>
      </c>
      <c r="E550" s="1">
        <f t="shared" si="32"/>
        <v>42066</v>
      </c>
      <c r="F550">
        <v>0</v>
      </c>
      <c r="G550" t="s">
        <v>62</v>
      </c>
      <c r="H550" t="str">
        <f t="shared" si="33"/>
        <v>Other</v>
      </c>
      <c r="I550">
        <v>29</v>
      </c>
      <c r="J550">
        <v>11761</v>
      </c>
      <c r="K550">
        <v>5</v>
      </c>
      <c r="L550" t="s">
        <v>31</v>
      </c>
      <c r="M550" t="s">
        <v>480</v>
      </c>
      <c r="N550" t="s">
        <v>487</v>
      </c>
      <c r="O550" t="s">
        <v>488</v>
      </c>
      <c r="Q550" t="s">
        <v>489</v>
      </c>
      <c r="R550" t="s">
        <v>483</v>
      </c>
      <c r="S550">
        <v>29</v>
      </c>
      <c r="T550" t="str">
        <f>VLOOKUP(S550, Products!$C$1:$D$60,2,FALSE)</f>
        <v>Shop By Sport</v>
      </c>
      <c r="U550">
        <v>627</v>
      </c>
      <c r="V550" t="str">
        <f>VLOOKUP(U550, Products!$A$1:$B$60, 2, FALSE)</f>
        <v>Under Armour Girls' Toddler Spine Surge Runni</v>
      </c>
      <c r="W550" s="7">
        <v>39.990001679999999</v>
      </c>
      <c r="X550" s="7">
        <v>34.198098313835338</v>
      </c>
      <c r="Y550">
        <v>5</v>
      </c>
      <c r="Z550" s="7">
        <v>29.989999770000001</v>
      </c>
      <c r="AA550" s="7">
        <v>199.9500084</v>
      </c>
      <c r="AB550" s="7">
        <f t="shared" si="34"/>
        <v>169.96000863</v>
      </c>
      <c r="AC550" t="s">
        <v>66</v>
      </c>
      <c r="AD550" t="str">
        <f t="shared" si="35"/>
        <v>Non Cash Payment</v>
      </c>
    </row>
    <row r="551" spans="1:30" x14ac:dyDescent="0.2">
      <c r="A551">
        <v>60386</v>
      </c>
      <c r="B551" s="1">
        <v>42886</v>
      </c>
      <c r="C551" s="4">
        <f>VLOOKUP(B551, Dates!$A$1:$B$1463, 2, FALSE)</f>
        <v>4</v>
      </c>
      <c r="D551">
        <v>4</v>
      </c>
      <c r="E551" s="1">
        <f t="shared" si="32"/>
        <v>42892</v>
      </c>
      <c r="F551">
        <v>0</v>
      </c>
      <c r="G551" t="s">
        <v>62</v>
      </c>
      <c r="H551" t="str">
        <f t="shared" si="33"/>
        <v>Other</v>
      </c>
      <c r="I551">
        <v>24</v>
      </c>
      <c r="J551">
        <v>9554</v>
      </c>
      <c r="K551">
        <v>5</v>
      </c>
      <c r="L551" t="s">
        <v>31</v>
      </c>
      <c r="M551" t="s">
        <v>480</v>
      </c>
      <c r="N551" t="s">
        <v>530</v>
      </c>
      <c r="O551" t="s">
        <v>531</v>
      </c>
      <c r="Q551" t="s">
        <v>506</v>
      </c>
      <c r="R551" t="s">
        <v>496</v>
      </c>
      <c r="S551">
        <v>24</v>
      </c>
      <c r="T551" t="str">
        <f>VLOOKUP(S551, Products!$C$1:$D$60,2,FALSE)</f>
        <v>Women's Apparel</v>
      </c>
      <c r="U551">
        <v>502</v>
      </c>
      <c r="V551" t="str">
        <f>VLOOKUP(U551, Products!$A$1:$B$60, 2, FALSE)</f>
        <v>Nike Men's Dri-FIT Victory Golf Polo</v>
      </c>
      <c r="W551" s="7">
        <v>50</v>
      </c>
      <c r="X551" s="7">
        <v>43.678035218757444</v>
      </c>
      <c r="Y551">
        <v>5</v>
      </c>
      <c r="Z551" s="7">
        <v>37.5</v>
      </c>
      <c r="AA551" s="7">
        <v>250</v>
      </c>
      <c r="AB551" s="7">
        <f t="shared" si="34"/>
        <v>212.5</v>
      </c>
      <c r="AC551" t="s">
        <v>66</v>
      </c>
      <c r="AD551" t="str">
        <f t="shared" si="35"/>
        <v>Non Cash Payment</v>
      </c>
    </row>
    <row r="552" spans="1:30" x14ac:dyDescent="0.2">
      <c r="A552">
        <v>973</v>
      </c>
      <c r="B552" s="1">
        <v>42019</v>
      </c>
      <c r="C552" s="4">
        <f>VLOOKUP(B552, Dates!$A$1:$B$1463, 2, FALSE)</f>
        <v>5</v>
      </c>
      <c r="D552">
        <v>4</v>
      </c>
      <c r="E552" s="1">
        <f t="shared" si="32"/>
        <v>42025</v>
      </c>
      <c r="F552">
        <v>0</v>
      </c>
      <c r="G552" t="s">
        <v>62</v>
      </c>
      <c r="H552" t="str">
        <f t="shared" si="33"/>
        <v>Other</v>
      </c>
      <c r="I552">
        <v>29</v>
      </c>
      <c r="J552">
        <v>5118</v>
      </c>
      <c r="K552">
        <v>5</v>
      </c>
      <c r="L552" t="s">
        <v>31</v>
      </c>
      <c r="M552" t="s">
        <v>480</v>
      </c>
      <c r="N552" t="s">
        <v>532</v>
      </c>
      <c r="O552" t="s">
        <v>532</v>
      </c>
      <c r="Q552" t="s">
        <v>522</v>
      </c>
      <c r="R552" t="s">
        <v>492</v>
      </c>
      <c r="S552">
        <v>29</v>
      </c>
      <c r="T552" t="str">
        <f>VLOOKUP(S552, Products!$C$1:$D$60,2,FALSE)</f>
        <v>Shop By Sport</v>
      </c>
      <c r="U552">
        <v>627</v>
      </c>
      <c r="V552" t="str">
        <f>VLOOKUP(U552, Products!$A$1:$B$60, 2, FALSE)</f>
        <v>Under Armour Girls' Toddler Spine Surge Runni</v>
      </c>
      <c r="W552" s="7">
        <v>39.990001679999999</v>
      </c>
      <c r="X552" s="7">
        <v>34.198098313835338</v>
      </c>
      <c r="Y552">
        <v>5</v>
      </c>
      <c r="Z552" s="7">
        <v>31.989999770000001</v>
      </c>
      <c r="AA552" s="7">
        <v>199.9500084</v>
      </c>
      <c r="AB552" s="7">
        <f t="shared" si="34"/>
        <v>167.96000863</v>
      </c>
      <c r="AC552" t="s">
        <v>66</v>
      </c>
      <c r="AD552" t="str">
        <f t="shared" si="35"/>
        <v>Non Cash Payment</v>
      </c>
    </row>
    <row r="553" spans="1:30" x14ac:dyDescent="0.2">
      <c r="A553">
        <v>57999</v>
      </c>
      <c r="B553" s="1">
        <v>42851</v>
      </c>
      <c r="C553" s="4">
        <f>VLOOKUP(B553, Dates!$A$1:$B$1463, 2, FALSE)</f>
        <v>4</v>
      </c>
      <c r="D553">
        <v>4</v>
      </c>
      <c r="E553" s="1">
        <f t="shared" si="32"/>
        <v>42857</v>
      </c>
      <c r="F553">
        <v>1</v>
      </c>
      <c r="G553" t="s">
        <v>62</v>
      </c>
      <c r="H553" t="str">
        <f t="shared" si="33"/>
        <v>Other</v>
      </c>
      <c r="I553">
        <v>24</v>
      </c>
      <c r="J553">
        <v>5506</v>
      </c>
      <c r="K553">
        <v>5</v>
      </c>
      <c r="L553" t="s">
        <v>31</v>
      </c>
      <c r="M553" t="s">
        <v>480</v>
      </c>
      <c r="N553" t="s">
        <v>533</v>
      </c>
      <c r="O553" t="s">
        <v>534</v>
      </c>
      <c r="Q553" t="s">
        <v>503</v>
      </c>
      <c r="R553" t="s">
        <v>483</v>
      </c>
      <c r="S553">
        <v>24</v>
      </c>
      <c r="T553" t="str">
        <f>VLOOKUP(S553, Products!$C$1:$D$60,2,FALSE)</f>
        <v>Women's Apparel</v>
      </c>
      <c r="U553">
        <v>502</v>
      </c>
      <c r="V553" t="str">
        <f>VLOOKUP(U553, Products!$A$1:$B$60, 2, FALSE)</f>
        <v>Nike Men's Dri-FIT Victory Golf Polo</v>
      </c>
      <c r="W553" s="7">
        <v>50</v>
      </c>
      <c r="X553" s="7">
        <v>43.678035218757444</v>
      </c>
      <c r="Y553">
        <v>5</v>
      </c>
      <c r="Z553" s="7">
        <v>42.5</v>
      </c>
      <c r="AA553" s="7">
        <v>250</v>
      </c>
      <c r="AB553" s="7">
        <f t="shared" si="34"/>
        <v>207.5</v>
      </c>
      <c r="AC553" t="s">
        <v>66</v>
      </c>
      <c r="AD553" t="str">
        <f t="shared" si="35"/>
        <v>Non Cash Payment</v>
      </c>
    </row>
    <row r="554" spans="1:30" x14ac:dyDescent="0.2">
      <c r="A554">
        <v>54585</v>
      </c>
      <c r="B554" s="1">
        <v>42919</v>
      </c>
      <c r="C554" s="4">
        <f>VLOOKUP(B554, Dates!$A$1:$B$1463, 2, FALSE)</f>
        <v>2</v>
      </c>
      <c r="D554">
        <v>4</v>
      </c>
      <c r="E554" s="1">
        <f t="shared" si="32"/>
        <v>42923</v>
      </c>
      <c r="F554">
        <v>1</v>
      </c>
      <c r="G554" t="s">
        <v>62</v>
      </c>
      <c r="H554" t="str">
        <f t="shared" si="33"/>
        <v>Other</v>
      </c>
      <c r="I554">
        <v>24</v>
      </c>
      <c r="J554">
        <v>1423</v>
      </c>
      <c r="K554">
        <v>5</v>
      </c>
      <c r="L554" t="s">
        <v>31</v>
      </c>
      <c r="M554" t="s">
        <v>480</v>
      </c>
      <c r="N554" t="s">
        <v>535</v>
      </c>
      <c r="O554" t="s">
        <v>536</v>
      </c>
      <c r="Q554" t="s">
        <v>537</v>
      </c>
      <c r="R554" t="s">
        <v>496</v>
      </c>
      <c r="S554">
        <v>24</v>
      </c>
      <c r="T554" t="str">
        <f>VLOOKUP(S554, Products!$C$1:$D$60,2,FALSE)</f>
        <v>Women's Apparel</v>
      </c>
      <c r="U554">
        <v>502</v>
      </c>
      <c r="V554" t="str">
        <f>VLOOKUP(U554, Products!$A$1:$B$60, 2, FALSE)</f>
        <v>Nike Men's Dri-FIT Victory Golf Polo</v>
      </c>
      <c r="W554" s="7">
        <v>50</v>
      </c>
      <c r="X554" s="7">
        <v>43.678035218757444</v>
      </c>
      <c r="Y554">
        <v>5</v>
      </c>
      <c r="Z554" s="7">
        <v>42.5</v>
      </c>
      <c r="AA554" s="7">
        <v>250</v>
      </c>
      <c r="AB554" s="7">
        <f t="shared" si="34"/>
        <v>207.5</v>
      </c>
      <c r="AC554" t="s">
        <v>66</v>
      </c>
      <c r="AD554" t="str">
        <f t="shared" si="35"/>
        <v>Non Cash Payment</v>
      </c>
    </row>
    <row r="555" spans="1:30" x14ac:dyDescent="0.2">
      <c r="A555">
        <v>57598</v>
      </c>
      <c r="B555" s="1">
        <v>42845</v>
      </c>
      <c r="C555" s="4">
        <f>VLOOKUP(B555, Dates!$A$1:$B$1463, 2, FALSE)</f>
        <v>5</v>
      </c>
      <c r="D555">
        <v>4</v>
      </c>
      <c r="E555" s="1">
        <f t="shared" si="32"/>
        <v>42851</v>
      </c>
      <c r="F555">
        <v>0</v>
      </c>
      <c r="G555" t="s">
        <v>62</v>
      </c>
      <c r="H555" t="str">
        <f t="shared" si="33"/>
        <v>Other</v>
      </c>
      <c r="I555">
        <v>24</v>
      </c>
      <c r="J555">
        <v>138</v>
      </c>
      <c r="K555">
        <v>5</v>
      </c>
      <c r="L555" t="s">
        <v>31</v>
      </c>
      <c r="M555" t="s">
        <v>480</v>
      </c>
      <c r="N555" t="s">
        <v>538</v>
      </c>
      <c r="O555" t="s">
        <v>538</v>
      </c>
      <c r="Q555" t="s">
        <v>522</v>
      </c>
      <c r="R555" t="s">
        <v>492</v>
      </c>
      <c r="S555">
        <v>24</v>
      </c>
      <c r="T555" t="str">
        <f>VLOOKUP(S555, Products!$C$1:$D$60,2,FALSE)</f>
        <v>Women's Apparel</v>
      </c>
      <c r="U555">
        <v>502</v>
      </c>
      <c r="V555" t="str">
        <f>VLOOKUP(U555, Products!$A$1:$B$60, 2, FALSE)</f>
        <v>Nike Men's Dri-FIT Victory Golf Polo</v>
      </c>
      <c r="W555" s="7">
        <v>50</v>
      </c>
      <c r="X555" s="7">
        <v>43.678035218757444</v>
      </c>
      <c r="Y555">
        <v>5</v>
      </c>
      <c r="Z555" s="7">
        <v>50</v>
      </c>
      <c r="AA555" s="7">
        <v>250</v>
      </c>
      <c r="AB555" s="7">
        <f t="shared" si="34"/>
        <v>200</v>
      </c>
      <c r="AC555" t="s">
        <v>66</v>
      </c>
      <c r="AD555" t="str">
        <f t="shared" si="35"/>
        <v>Non Cash Payment</v>
      </c>
    </row>
    <row r="556" spans="1:30" x14ac:dyDescent="0.2">
      <c r="A556">
        <v>54274</v>
      </c>
      <c r="B556" s="1">
        <v>42797</v>
      </c>
      <c r="C556" s="4">
        <f>VLOOKUP(B556, Dates!$A$1:$B$1463, 2, FALSE)</f>
        <v>6</v>
      </c>
      <c r="D556">
        <v>4</v>
      </c>
      <c r="E556" s="1">
        <f t="shared" si="32"/>
        <v>42803</v>
      </c>
      <c r="F556">
        <v>1</v>
      </c>
      <c r="G556" t="s">
        <v>62</v>
      </c>
      <c r="H556" t="str">
        <f t="shared" si="33"/>
        <v>Other</v>
      </c>
      <c r="I556">
        <v>24</v>
      </c>
      <c r="J556">
        <v>6360</v>
      </c>
      <c r="K556">
        <v>5</v>
      </c>
      <c r="L556" t="s">
        <v>31</v>
      </c>
      <c r="M556" t="s">
        <v>480</v>
      </c>
      <c r="N556" t="s">
        <v>539</v>
      </c>
      <c r="O556" t="s">
        <v>540</v>
      </c>
      <c r="Q556" t="s">
        <v>509</v>
      </c>
      <c r="R556" t="s">
        <v>483</v>
      </c>
      <c r="S556">
        <v>24</v>
      </c>
      <c r="T556" t="str">
        <f>VLOOKUP(S556, Products!$C$1:$D$60,2,FALSE)</f>
        <v>Women's Apparel</v>
      </c>
      <c r="U556">
        <v>502</v>
      </c>
      <c r="V556" t="str">
        <f>VLOOKUP(U556, Products!$A$1:$B$60, 2, FALSE)</f>
        <v>Nike Men's Dri-FIT Victory Golf Polo</v>
      </c>
      <c r="W556" s="7">
        <v>50</v>
      </c>
      <c r="X556" s="7">
        <v>43.678035218757444</v>
      </c>
      <c r="Y556">
        <v>5</v>
      </c>
      <c r="Z556" s="7">
        <v>50</v>
      </c>
      <c r="AA556" s="7">
        <v>250</v>
      </c>
      <c r="AB556" s="7">
        <f t="shared" si="34"/>
        <v>200</v>
      </c>
      <c r="AC556" t="s">
        <v>66</v>
      </c>
      <c r="AD556" t="str">
        <f t="shared" si="35"/>
        <v>Non Cash Payment</v>
      </c>
    </row>
    <row r="557" spans="1:30" x14ac:dyDescent="0.2">
      <c r="A557">
        <v>60673</v>
      </c>
      <c r="B557" s="1">
        <v>42831</v>
      </c>
      <c r="C557" s="4">
        <f>VLOOKUP(B557, Dates!$A$1:$B$1463, 2, FALSE)</f>
        <v>5</v>
      </c>
      <c r="D557">
        <v>4</v>
      </c>
      <c r="E557" s="1">
        <f t="shared" si="32"/>
        <v>42837</v>
      </c>
      <c r="F557">
        <v>0</v>
      </c>
      <c r="G557" t="s">
        <v>62</v>
      </c>
      <c r="H557" t="str">
        <f t="shared" si="33"/>
        <v>Other</v>
      </c>
      <c r="I557">
        <v>29</v>
      </c>
      <c r="J557">
        <v>2053</v>
      </c>
      <c r="K557">
        <v>5</v>
      </c>
      <c r="L557" t="s">
        <v>31</v>
      </c>
      <c r="M557" t="s">
        <v>480</v>
      </c>
      <c r="N557" t="s">
        <v>541</v>
      </c>
      <c r="O557" t="s">
        <v>541</v>
      </c>
      <c r="Q557" t="s">
        <v>542</v>
      </c>
      <c r="R557" t="s">
        <v>483</v>
      </c>
      <c r="S557">
        <v>29</v>
      </c>
      <c r="T557" t="str">
        <f>VLOOKUP(S557, Products!$C$1:$D$60,2,FALSE)</f>
        <v>Shop By Sport</v>
      </c>
      <c r="U557">
        <v>627</v>
      </c>
      <c r="V557" t="str">
        <f>VLOOKUP(U557, Products!$A$1:$B$60, 2, FALSE)</f>
        <v>Under Armour Girls' Toddler Spine Surge Runni</v>
      </c>
      <c r="W557" s="7">
        <v>39.990001679999999</v>
      </c>
      <c r="X557" s="7">
        <v>34.198098313835338</v>
      </c>
      <c r="Y557">
        <v>5</v>
      </c>
      <c r="Z557" s="7">
        <v>49.990001679999999</v>
      </c>
      <c r="AA557" s="7">
        <v>199.9500084</v>
      </c>
      <c r="AB557" s="7">
        <f t="shared" si="34"/>
        <v>149.96000672</v>
      </c>
      <c r="AC557" t="s">
        <v>66</v>
      </c>
      <c r="AD557" t="str">
        <f t="shared" si="35"/>
        <v>Non Cash Payment</v>
      </c>
    </row>
    <row r="558" spans="1:30" x14ac:dyDescent="0.2">
      <c r="A558">
        <v>59387</v>
      </c>
      <c r="B558" s="1">
        <v>42871</v>
      </c>
      <c r="C558" s="4">
        <f>VLOOKUP(B558, Dates!$A$1:$B$1463, 2, FALSE)</f>
        <v>3</v>
      </c>
      <c r="D558">
        <v>4</v>
      </c>
      <c r="E558" s="1">
        <f t="shared" si="32"/>
        <v>42877</v>
      </c>
      <c r="F558">
        <v>0</v>
      </c>
      <c r="G558" t="s">
        <v>62</v>
      </c>
      <c r="H558" t="str">
        <f t="shared" si="33"/>
        <v>Other</v>
      </c>
      <c r="I558">
        <v>24</v>
      </c>
      <c r="J558">
        <v>10344</v>
      </c>
      <c r="K558">
        <v>5</v>
      </c>
      <c r="L558" t="s">
        <v>31</v>
      </c>
      <c r="M558" t="s">
        <v>480</v>
      </c>
      <c r="N558" t="s">
        <v>543</v>
      </c>
      <c r="O558" t="s">
        <v>544</v>
      </c>
      <c r="Q558" t="s">
        <v>509</v>
      </c>
      <c r="R558" t="s">
        <v>483</v>
      </c>
      <c r="S558">
        <v>24</v>
      </c>
      <c r="T558" t="str">
        <f>VLOOKUP(S558, Products!$C$1:$D$60,2,FALSE)</f>
        <v>Women's Apparel</v>
      </c>
      <c r="U558">
        <v>502</v>
      </c>
      <c r="V558" t="str">
        <f>VLOOKUP(U558, Products!$A$1:$B$60, 2, FALSE)</f>
        <v>Nike Men's Dri-FIT Victory Golf Polo</v>
      </c>
      <c r="W558" s="7">
        <v>50</v>
      </c>
      <c r="X558" s="7">
        <v>43.678035218757444</v>
      </c>
      <c r="Y558">
        <v>5</v>
      </c>
      <c r="Z558" s="7">
        <v>62.5</v>
      </c>
      <c r="AA558" s="7">
        <v>250</v>
      </c>
      <c r="AB558" s="7">
        <f t="shared" si="34"/>
        <v>187.5</v>
      </c>
      <c r="AC558" t="s">
        <v>66</v>
      </c>
      <c r="AD558" t="str">
        <f t="shared" si="35"/>
        <v>Non Cash Payment</v>
      </c>
    </row>
    <row r="559" spans="1:30" x14ac:dyDescent="0.2">
      <c r="A559">
        <v>52640</v>
      </c>
      <c r="B559" s="1">
        <v>42918</v>
      </c>
      <c r="C559" s="4">
        <f>VLOOKUP(B559, Dates!$A$1:$B$1463, 2, FALSE)</f>
        <v>1</v>
      </c>
      <c r="D559">
        <v>4</v>
      </c>
      <c r="E559" s="1">
        <f t="shared" si="32"/>
        <v>42922</v>
      </c>
      <c r="F559">
        <v>1</v>
      </c>
      <c r="G559" t="s">
        <v>62</v>
      </c>
      <c r="H559" t="str">
        <f t="shared" si="33"/>
        <v>Other</v>
      </c>
      <c r="I559">
        <v>24</v>
      </c>
      <c r="J559">
        <v>6398</v>
      </c>
      <c r="K559">
        <v>5</v>
      </c>
      <c r="L559" t="s">
        <v>31</v>
      </c>
      <c r="M559" t="s">
        <v>480</v>
      </c>
      <c r="N559" t="s">
        <v>516</v>
      </c>
      <c r="O559" t="s">
        <v>516</v>
      </c>
      <c r="Q559" t="s">
        <v>517</v>
      </c>
      <c r="R559" t="s">
        <v>496</v>
      </c>
      <c r="S559">
        <v>24</v>
      </c>
      <c r="T559" t="str">
        <f>VLOOKUP(S559, Products!$C$1:$D$60,2,FALSE)</f>
        <v>Women's Apparel</v>
      </c>
      <c r="U559">
        <v>502</v>
      </c>
      <c r="V559" t="str">
        <f>VLOOKUP(U559, Products!$A$1:$B$60, 2, FALSE)</f>
        <v>Nike Men's Dri-FIT Victory Golf Polo</v>
      </c>
      <c r="W559" s="7">
        <v>50</v>
      </c>
      <c r="X559" s="7">
        <v>43.678035218757444</v>
      </c>
      <c r="Y559">
        <v>5</v>
      </c>
      <c r="Z559" s="7">
        <v>62.5</v>
      </c>
      <c r="AA559" s="7">
        <v>250</v>
      </c>
      <c r="AB559" s="7">
        <f t="shared" si="34"/>
        <v>187.5</v>
      </c>
      <c r="AC559" t="s">
        <v>66</v>
      </c>
      <c r="AD559" t="str">
        <f t="shared" si="35"/>
        <v>Non Cash Payment</v>
      </c>
    </row>
    <row r="560" spans="1:30" x14ac:dyDescent="0.2">
      <c r="A560">
        <v>10007</v>
      </c>
      <c r="B560" s="1">
        <v>42151</v>
      </c>
      <c r="C560" s="4">
        <f>VLOOKUP(B560, Dates!$A$1:$B$1463, 2, FALSE)</f>
        <v>4</v>
      </c>
      <c r="D560">
        <v>4</v>
      </c>
      <c r="E560" s="1">
        <f t="shared" si="32"/>
        <v>42157</v>
      </c>
      <c r="F560">
        <v>0</v>
      </c>
      <c r="G560" t="s">
        <v>62</v>
      </c>
      <c r="H560" t="str">
        <f t="shared" si="33"/>
        <v>Other</v>
      </c>
      <c r="I560">
        <v>24</v>
      </c>
      <c r="J560">
        <v>3375</v>
      </c>
      <c r="K560">
        <v>5</v>
      </c>
      <c r="L560" t="s">
        <v>31</v>
      </c>
      <c r="M560" t="s">
        <v>480</v>
      </c>
      <c r="N560" t="s">
        <v>545</v>
      </c>
      <c r="O560" t="s">
        <v>546</v>
      </c>
      <c r="Q560" t="s">
        <v>506</v>
      </c>
      <c r="R560" t="s">
        <v>496</v>
      </c>
      <c r="S560">
        <v>24</v>
      </c>
      <c r="T560" t="str">
        <f>VLOOKUP(S560, Products!$C$1:$D$60,2,FALSE)</f>
        <v>Women's Apparel</v>
      </c>
      <c r="U560">
        <v>502</v>
      </c>
      <c r="V560" t="str">
        <f>VLOOKUP(U560, Products!$A$1:$B$60, 2, FALSE)</f>
        <v>Nike Men's Dri-FIT Victory Golf Polo</v>
      </c>
      <c r="W560" s="7">
        <v>50</v>
      </c>
      <c r="X560" s="7">
        <v>43.678035218757444</v>
      </c>
      <c r="Y560">
        <v>5</v>
      </c>
      <c r="Z560" s="7">
        <v>62.5</v>
      </c>
      <c r="AA560" s="7">
        <v>250</v>
      </c>
      <c r="AB560" s="7">
        <f t="shared" si="34"/>
        <v>187.5</v>
      </c>
      <c r="AC560" t="s">
        <v>66</v>
      </c>
      <c r="AD560" t="str">
        <f t="shared" si="35"/>
        <v>Non Cash Payment</v>
      </c>
    </row>
    <row r="561" spans="1:30" x14ac:dyDescent="0.2">
      <c r="A561">
        <v>55984</v>
      </c>
      <c r="B561" s="1">
        <v>42822</v>
      </c>
      <c r="C561" s="4">
        <f>VLOOKUP(B561, Dates!$A$1:$B$1463, 2, FALSE)</f>
        <v>3</v>
      </c>
      <c r="D561">
        <v>4</v>
      </c>
      <c r="E561" s="1">
        <f t="shared" si="32"/>
        <v>42828</v>
      </c>
      <c r="F561">
        <v>1</v>
      </c>
      <c r="G561" t="s">
        <v>62</v>
      </c>
      <c r="H561" t="str">
        <f t="shared" si="33"/>
        <v>Other</v>
      </c>
      <c r="I561">
        <v>37</v>
      </c>
      <c r="J561">
        <v>1339</v>
      </c>
      <c r="K561">
        <v>6</v>
      </c>
      <c r="L561" t="s">
        <v>35</v>
      </c>
      <c r="M561" t="s">
        <v>480</v>
      </c>
      <c r="N561" t="s">
        <v>484</v>
      </c>
      <c r="O561" t="s">
        <v>485</v>
      </c>
      <c r="Q561" t="s">
        <v>486</v>
      </c>
      <c r="R561" t="s">
        <v>483</v>
      </c>
      <c r="S561">
        <v>37</v>
      </c>
      <c r="T561" t="str">
        <f>VLOOKUP(S561, Products!$C$1:$D$60,2,FALSE)</f>
        <v>Electronics</v>
      </c>
      <c r="U561">
        <v>818</v>
      </c>
      <c r="V561" t="str">
        <f>VLOOKUP(U561, Products!$A$1:$B$60, 2, FALSE)</f>
        <v>Titleist Pro V1x Golf Balls</v>
      </c>
      <c r="W561" s="7">
        <v>47.990001679999999</v>
      </c>
      <c r="X561" s="7">
        <v>51.274287170714288</v>
      </c>
      <c r="Y561">
        <v>5</v>
      </c>
      <c r="Z561" s="7">
        <v>2.4000000950000002</v>
      </c>
      <c r="AA561" s="7">
        <v>239.9500084</v>
      </c>
      <c r="AB561" s="7">
        <f t="shared" si="34"/>
        <v>237.55000830500001</v>
      </c>
      <c r="AC561" t="s">
        <v>66</v>
      </c>
      <c r="AD561" t="str">
        <f t="shared" si="35"/>
        <v>Non Cash Payment</v>
      </c>
    </row>
    <row r="562" spans="1:30" x14ac:dyDescent="0.2">
      <c r="A562">
        <v>52478</v>
      </c>
      <c r="B562" s="1">
        <v>42857</v>
      </c>
      <c r="C562" s="4">
        <f>VLOOKUP(B562, Dates!$A$1:$B$1463, 2, FALSE)</f>
        <v>3</v>
      </c>
      <c r="D562">
        <v>4</v>
      </c>
      <c r="E562" s="1">
        <f t="shared" si="32"/>
        <v>42863</v>
      </c>
      <c r="F562">
        <v>0</v>
      </c>
      <c r="G562" t="s">
        <v>62</v>
      </c>
      <c r="H562" t="str">
        <f t="shared" si="33"/>
        <v>Other</v>
      </c>
      <c r="I562">
        <v>37</v>
      </c>
      <c r="J562">
        <v>6543</v>
      </c>
      <c r="K562">
        <v>6</v>
      </c>
      <c r="L562" t="s">
        <v>35</v>
      </c>
      <c r="M562" t="s">
        <v>480</v>
      </c>
      <c r="N562" t="s">
        <v>524</v>
      </c>
      <c r="O562" t="s">
        <v>525</v>
      </c>
      <c r="Q562" t="s">
        <v>509</v>
      </c>
      <c r="R562" t="s">
        <v>483</v>
      </c>
      <c r="S562">
        <v>37</v>
      </c>
      <c r="T562" t="str">
        <f>VLOOKUP(S562, Products!$C$1:$D$60,2,FALSE)</f>
        <v>Electronics</v>
      </c>
      <c r="U562">
        <v>825</v>
      </c>
      <c r="V562" t="str">
        <f>VLOOKUP(U562, Products!$A$1:$B$60, 2, FALSE)</f>
        <v>Bridgestone e6 Straight Distance NFL Tennesse</v>
      </c>
      <c r="W562" s="7">
        <v>31.989999770000001</v>
      </c>
      <c r="X562" s="7">
        <v>23.973333102666668</v>
      </c>
      <c r="Y562">
        <v>5</v>
      </c>
      <c r="Z562" s="7">
        <v>6.4000000950000002</v>
      </c>
      <c r="AA562" s="7">
        <v>159.94999885000001</v>
      </c>
      <c r="AB562" s="7">
        <f t="shared" si="34"/>
        <v>153.54999875500002</v>
      </c>
      <c r="AC562" t="s">
        <v>66</v>
      </c>
      <c r="AD562" t="str">
        <f t="shared" si="35"/>
        <v>Non Cash Payment</v>
      </c>
    </row>
    <row r="563" spans="1:30" x14ac:dyDescent="0.2">
      <c r="A563">
        <v>58375</v>
      </c>
      <c r="B563" s="1">
        <v>42771</v>
      </c>
      <c r="C563" s="4">
        <f>VLOOKUP(B563, Dates!$A$1:$B$1463, 2, FALSE)</f>
        <v>1</v>
      </c>
      <c r="D563">
        <v>4</v>
      </c>
      <c r="E563" s="1">
        <f t="shared" si="32"/>
        <v>42775</v>
      </c>
      <c r="F563">
        <v>1</v>
      </c>
      <c r="G563" t="s">
        <v>62</v>
      </c>
      <c r="H563" t="str">
        <f t="shared" si="33"/>
        <v>Other</v>
      </c>
      <c r="I563">
        <v>38</v>
      </c>
      <c r="J563">
        <v>3990</v>
      </c>
      <c r="K563">
        <v>6</v>
      </c>
      <c r="L563" t="s">
        <v>35</v>
      </c>
      <c r="M563" t="s">
        <v>480</v>
      </c>
      <c r="N563" t="s">
        <v>547</v>
      </c>
      <c r="O563" t="s">
        <v>482</v>
      </c>
      <c r="Q563" t="s">
        <v>482</v>
      </c>
      <c r="R563" t="s">
        <v>483</v>
      </c>
      <c r="S563">
        <v>38</v>
      </c>
      <c r="T563" t="str">
        <f>VLOOKUP(S563, Products!$C$1:$D$60,2,FALSE)</f>
        <v>Kids' Golf Clubs</v>
      </c>
      <c r="U563">
        <v>306</v>
      </c>
      <c r="V563" t="str">
        <f>VLOOKUP(U563, Products!$A$1:$B$60, 2, FALSE)</f>
        <v>Polar FT4 Heart Rate Monitor</v>
      </c>
      <c r="W563" s="7">
        <v>89.989997860000003</v>
      </c>
      <c r="X563" s="7">
        <v>105.82799834800001</v>
      </c>
      <c r="Y563">
        <v>5</v>
      </c>
      <c r="Z563" s="7">
        <v>53.990001679999999</v>
      </c>
      <c r="AA563" s="7">
        <v>449.94998930000003</v>
      </c>
      <c r="AB563" s="7">
        <f t="shared" si="34"/>
        <v>395.95998762000005</v>
      </c>
      <c r="AC563" t="s">
        <v>66</v>
      </c>
      <c r="AD563" t="str">
        <f t="shared" si="35"/>
        <v>Non Cash Payment</v>
      </c>
    </row>
    <row r="564" spans="1:30" x14ac:dyDescent="0.2">
      <c r="A564">
        <v>56448</v>
      </c>
      <c r="B564" s="1">
        <v>42798</v>
      </c>
      <c r="C564" s="4">
        <f>VLOOKUP(B564, Dates!$A$1:$B$1463, 2, FALSE)</f>
        <v>7</v>
      </c>
      <c r="D564">
        <v>4</v>
      </c>
      <c r="E564" s="1">
        <f t="shared" si="32"/>
        <v>42803</v>
      </c>
      <c r="F564">
        <v>0</v>
      </c>
      <c r="G564" t="s">
        <v>62</v>
      </c>
      <c r="H564" t="str">
        <f t="shared" si="33"/>
        <v>Other</v>
      </c>
      <c r="I564">
        <v>44</v>
      </c>
      <c r="J564">
        <v>7247</v>
      </c>
      <c r="K564">
        <v>7</v>
      </c>
      <c r="L564" t="s">
        <v>58</v>
      </c>
      <c r="M564" t="s">
        <v>480</v>
      </c>
      <c r="N564" t="s">
        <v>548</v>
      </c>
      <c r="O564" t="s">
        <v>549</v>
      </c>
      <c r="Q564" t="s">
        <v>522</v>
      </c>
      <c r="R564" t="s">
        <v>492</v>
      </c>
      <c r="S564">
        <v>44</v>
      </c>
      <c r="T564" t="str">
        <f>VLOOKUP(S564, Products!$C$1:$D$60,2,FALSE)</f>
        <v>Hunting &amp; Shooting</v>
      </c>
      <c r="U564">
        <v>977</v>
      </c>
      <c r="V564" t="str">
        <f>VLOOKUP(U564, Products!$A$1:$B$60, 2, FALSE)</f>
        <v>ENO Atlas Hammock Straps</v>
      </c>
      <c r="W564" s="7">
        <v>29.989999770000001</v>
      </c>
      <c r="X564" s="7">
        <v>21.106999969000004</v>
      </c>
      <c r="Y564">
        <v>5</v>
      </c>
      <c r="Z564" s="7">
        <v>25.489999770000001</v>
      </c>
      <c r="AA564" s="7">
        <v>149.94999885000001</v>
      </c>
      <c r="AB564" s="7">
        <f t="shared" si="34"/>
        <v>124.45999908000002</v>
      </c>
      <c r="AC564" t="s">
        <v>66</v>
      </c>
      <c r="AD564" t="str">
        <f t="shared" si="35"/>
        <v>Non Cash Payment</v>
      </c>
    </row>
    <row r="565" spans="1:30" x14ac:dyDescent="0.2">
      <c r="A565">
        <v>8221</v>
      </c>
      <c r="B565" s="1">
        <v>42124</v>
      </c>
      <c r="C565" s="4">
        <f>VLOOKUP(B565, Dates!$A$1:$B$1463, 2, FALSE)</f>
        <v>5</v>
      </c>
      <c r="D565">
        <v>4</v>
      </c>
      <c r="E565" s="1">
        <f t="shared" si="32"/>
        <v>42130</v>
      </c>
      <c r="F565">
        <v>0</v>
      </c>
      <c r="G565" t="s">
        <v>62</v>
      </c>
      <c r="H565" t="str">
        <f t="shared" si="33"/>
        <v>Other</v>
      </c>
      <c r="I565">
        <v>3</v>
      </c>
      <c r="J565">
        <v>1273</v>
      </c>
      <c r="K565">
        <v>2</v>
      </c>
      <c r="L565" t="s">
        <v>136</v>
      </c>
      <c r="M565" t="s">
        <v>480</v>
      </c>
      <c r="N565" t="s">
        <v>516</v>
      </c>
      <c r="O565" t="s">
        <v>516</v>
      </c>
      <c r="Q565" t="s">
        <v>517</v>
      </c>
      <c r="R565" t="s">
        <v>496</v>
      </c>
      <c r="S565">
        <v>3</v>
      </c>
      <c r="T565" t="str">
        <f>VLOOKUP(S565, Products!$C$1:$D$60,2,FALSE)</f>
        <v>Baseball &amp; Softball</v>
      </c>
      <c r="U565">
        <v>44</v>
      </c>
      <c r="V565" t="str">
        <f>VLOOKUP(U565, Products!$A$1:$B$60, 2, FALSE)</f>
        <v>adidas Men's F10 Messi TRX FG Soccer Cleat</v>
      </c>
      <c r="W565" s="7">
        <v>59.990001679999999</v>
      </c>
      <c r="X565" s="7">
        <v>57.194418487916671</v>
      </c>
      <c r="Y565">
        <v>5</v>
      </c>
      <c r="Z565" s="7">
        <v>15</v>
      </c>
      <c r="AA565" s="7">
        <v>299.9500084</v>
      </c>
      <c r="AB565" s="7">
        <f t="shared" si="34"/>
        <v>284.9500084</v>
      </c>
      <c r="AC565" t="s">
        <v>66</v>
      </c>
      <c r="AD565" t="str">
        <f t="shared" si="35"/>
        <v>Non Cash Payment</v>
      </c>
    </row>
    <row r="566" spans="1:30" x14ac:dyDescent="0.2">
      <c r="A566">
        <v>58034</v>
      </c>
      <c r="B566" s="1">
        <v>42852</v>
      </c>
      <c r="C566" s="4">
        <f>VLOOKUP(B566, Dates!$A$1:$B$1463, 2, FALSE)</f>
        <v>5</v>
      </c>
      <c r="D566">
        <v>4</v>
      </c>
      <c r="E566" s="1">
        <f t="shared" si="32"/>
        <v>42858</v>
      </c>
      <c r="F566">
        <v>1</v>
      </c>
      <c r="G566" t="s">
        <v>62</v>
      </c>
      <c r="H566" t="str">
        <f t="shared" si="33"/>
        <v>Other</v>
      </c>
      <c r="I566">
        <v>9</v>
      </c>
      <c r="J566">
        <v>6277</v>
      </c>
      <c r="K566">
        <v>3</v>
      </c>
      <c r="L566" t="s">
        <v>24</v>
      </c>
      <c r="M566" t="s">
        <v>480</v>
      </c>
      <c r="N566" t="s">
        <v>550</v>
      </c>
      <c r="O566" t="s">
        <v>550</v>
      </c>
      <c r="Q566" t="s">
        <v>482</v>
      </c>
      <c r="R566" t="s">
        <v>483</v>
      </c>
      <c r="S566">
        <v>9</v>
      </c>
      <c r="T566" t="str">
        <f>VLOOKUP(S566, Products!$C$1:$D$60,2,FALSE)</f>
        <v>Cardio Equipment</v>
      </c>
      <c r="U566">
        <v>191</v>
      </c>
      <c r="V566" t="str">
        <f>VLOOKUP(U566, Products!$A$1:$B$60, 2, FALSE)</f>
        <v>Nike Men's Free 5.0+ Running Shoe</v>
      </c>
      <c r="W566" s="7">
        <v>99.989997860000003</v>
      </c>
      <c r="X566" s="7">
        <v>95.114003926871064</v>
      </c>
      <c r="Y566">
        <v>5</v>
      </c>
      <c r="Z566" s="7">
        <v>0</v>
      </c>
      <c r="AA566" s="7">
        <v>499.94998930000003</v>
      </c>
      <c r="AB566" s="7">
        <f t="shared" si="34"/>
        <v>499.94998930000003</v>
      </c>
      <c r="AC566" t="s">
        <v>66</v>
      </c>
      <c r="AD566" t="str">
        <f t="shared" si="35"/>
        <v>Non Cash Payment</v>
      </c>
    </row>
    <row r="567" spans="1:30" x14ac:dyDescent="0.2">
      <c r="A567">
        <v>2203</v>
      </c>
      <c r="B567" s="1">
        <v>42037</v>
      </c>
      <c r="C567" s="4">
        <f>VLOOKUP(B567, Dates!$A$1:$B$1463, 2, FALSE)</f>
        <v>2</v>
      </c>
      <c r="D567">
        <v>4</v>
      </c>
      <c r="E567" s="1">
        <f t="shared" si="32"/>
        <v>42041</v>
      </c>
      <c r="F567">
        <v>0</v>
      </c>
      <c r="G567" t="s">
        <v>62</v>
      </c>
      <c r="H567" t="str">
        <f t="shared" si="33"/>
        <v>Other</v>
      </c>
      <c r="I567">
        <v>9</v>
      </c>
      <c r="J567">
        <v>7701</v>
      </c>
      <c r="K567">
        <v>3</v>
      </c>
      <c r="L567" t="s">
        <v>24</v>
      </c>
      <c r="M567" t="s">
        <v>480</v>
      </c>
      <c r="N567" t="s">
        <v>551</v>
      </c>
      <c r="O567" t="s">
        <v>482</v>
      </c>
      <c r="Q567" t="s">
        <v>482</v>
      </c>
      <c r="R567" t="s">
        <v>483</v>
      </c>
      <c r="S567">
        <v>9</v>
      </c>
      <c r="T567" t="str">
        <f>VLOOKUP(S567, Products!$C$1:$D$60,2,FALSE)</f>
        <v>Cardio Equipment</v>
      </c>
      <c r="U567">
        <v>191</v>
      </c>
      <c r="V567" t="str">
        <f>VLOOKUP(U567, Products!$A$1:$B$60, 2, FALSE)</f>
        <v>Nike Men's Free 5.0+ Running Shoe</v>
      </c>
      <c r="W567" s="7">
        <v>99.989997860000003</v>
      </c>
      <c r="X567" s="7">
        <v>95.114003926871064</v>
      </c>
      <c r="Y567">
        <v>5</v>
      </c>
      <c r="Z567" s="7">
        <v>5</v>
      </c>
      <c r="AA567" s="7">
        <v>499.94998930000003</v>
      </c>
      <c r="AB567" s="7">
        <f t="shared" si="34"/>
        <v>494.94998930000003</v>
      </c>
      <c r="AC567" t="s">
        <v>66</v>
      </c>
      <c r="AD567" t="str">
        <f t="shared" si="35"/>
        <v>Non Cash Payment</v>
      </c>
    </row>
    <row r="568" spans="1:30" x14ac:dyDescent="0.2">
      <c r="A568">
        <v>53069</v>
      </c>
      <c r="B568" s="1">
        <v>42779</v>
      </c>
      <c r="C568" s="4">
        <f>VLOOKUP(B568, Dates!$A$1:$B$1463, 2, FALSE)</f>
        <v>2</v>
      </c>
      <c r="D568">
        <v>4</v>
      </c>
      <c r="E568" s="1">
        <f t="shared" si="32"/>
        <v>42783</v>
      </c>
      <c r="F568">
        <v>1</v>
      </c>
      <c r="G568" t="s">
        <v>62</v>
      </c>
      <c r="H568" t="str">
        <f t="shared" si="33"/>
        <v>Other</v>
      </c>
      <c r="I568">
        <v>9</v>
      </c>
      <c r="J568">
        <v>4126</v>
      </c>
      <c r="K568">
        <v>3</v>
      </c>
      <c r="L568" t="s">
        <v>24</v>
      </c>
      <c r="M568" t="s">
        <v>480</v>
      </c>
      <c r="N568" t="s">
        <v>552</v>
      </c>
      <c r="O568" t="s">
        <v>553</v>
      </c>
      <c r="Q568" t="s">
        <v>554</v>
      </c>
      <c r="R568" t="s">
        <v>496</v>
      </c>
      <c r="S568">
        <v>9</v>
      </c>
      <c r="T568" t="str">
        <f>VLOOKUP(S568, Products!$C$1:$D$60,2,FALSE)</f>
        <v>Cardio Equipment</v>
      </c>
      <c r="U568">
        <v>191</v>
      </c>
      <c r="V568" t="str">
        <f>VLOOKUP(U568, Products!$A$1:$B$60, 2, FALSE)</f>
        <v>Nike Men's Free 5.0+ Running Shoe</v>
      </c>
      <c r="W568" s="7">
        <v>99.989997860000003</v>
      </c>
      <c r="X568" s="7">
        <v>95.114003926871064</v>
      </c>
      <c r="Y568">
        <v>5</v>
      </c>
      <c r="Z568" s="7">
        <v>15</v>
      </c>
      <c r="AA568" s="7">
        <v>499.94998930000003</v>
      </c>
      <c r="AB568" s="7">
        <f t="shared" si="34"/>
        <v>484.94998930000003</v>
      </c>
      <c r="AC568" t="s">
        <v>66</v>
      </c>
      <c r="AD568" t="str">
        <f t="shared" si="35"/>
        <v>Non Cash Payment</v>
      </c>
    </row>
    <row r="569" spans="1:30" x14ac:dyDescent="0.2">
      <c r="A569">
        <v>60146</v>
      </c>
      <c r="B569" s="1">
        <v>42882</v>
      </c>
      <c r="C569" s="4">
        <f>VLOOKUP(B569, Dates!$A$1:$B$1463, 2, FALSE)</f>
        <v>7</v>
      </c>
      <c r="D569">
        <v>4</v>
      </c>
      <c r="E569" s="1">
        <f t="shared" si="32"/>
        <v>42887</v>
      </c>
      <c r="F569">
        <v>0</v>
      </c>
      <c r="G569" t="s">
        <v>62</v>
      </c>
      <c r="H569" t="str">
        <f t="shared" si="33"/>
        <v>Other</v>
      </c>
      <c r="I569">
        <v>9</v>
      </c>
      <c r="J569">
        <v>9528</v>
      </c>
      <c r="K569">
        <v>3</v>
      </c>
      <c r="L569" t="s">
        <v>24</v>
      </c>
      <c r="M569" t="s">
        <v>480</v>
      </c>
      <c r="N569" t="s">
        <v>541</v>
      </c>
      <c r="O569" t="s">
        <v>541</v>
      </c>
      <c r="Q569" t="s">
        <v>542</v>
      </c>
      <c r="R569" t="s">
        <v>483</v>
      </c>
      <c r="S569">
        <v>9</v>
      </c>
      <c r="T569" t="str">
        <f>VLOOKUP(S569, Products!$C$1:$D$60,2,FALSE)</f>
        <v>Cardio Equipment</v>
      </c>
      <c r="U569">
        <v>191</v>
      </c>
      <c r="V569" t="str">
        <f>VLOOKUP(U569, Products!$A$1:$B$60, 2, FALSE)</f>
        <v>Nike Men's Free 5.0+ Running Shoe</v>
      </c>
      <c r="W569" s="7">
        <v>99.989997860000003</v>
      </c>
      <c r="X569" s="7">
        <v>95.114003926871064</v>
      </c>
      <c r="Y569">
        <v>5</v>
      </c>
      <c r="Z569" s="7">
        <v>20</v>
      </c>
      <c r="AA569" s="7">
        <v>499.94998930000003</v>
      </c>
      <c r="AB569" s="7">
        <f t="shared" si="34"/>
        <v>479.94998930000003</v>
      </c>
      <c r="AC569" t="s">
        <v>66</v>
      </c>
      <c r="AD569" t="str">
        <f t="shared" si="35"/>
        <v>Non Cash Payment</v>
      </c>
    </row>
    <row r="570" spans="1:30" x14ac:dyDescent="0.2">
      <c r="A570">
        <v>55409</v>
      </c>
      <c r="B570" s="1">
        <v>42813</v>
      </c>
      <c r="C570" s="4">
        <f>VLOOKUP(B570, Dates!$A$1:$B$1463, 2, FALSE)</f>
        <v>1</v>
      </c>
      <c r="D570">
        <v>4</v>
      </c>
      <c r="E570" s="1">
        <f t="shared" si="32"/>
        <v>42817</v>
      </c>
      <c r="F570">
        <v>1</v>
      </c>
      <c r="G570" t="s">
        <v>62</v>
      </c>
      <c r="H570" t="str">
        <f t="shared" si="33"/>
        <v>Other</v>
      </c>
      <c r="I570">
        <v>9</v>
      </c>
      <c r="J570">
        <v>1853</v>
      </c>
      <c r="K570">
        <v>3</v>
      </c>
      <c r="L570" t="s">
        <v>24</v>
      </c>
      <c r="M570" t="s">
        <v>480</v>
      </c>
      <c r="N570" t="s">
        <v>555</v>
      </c>
      <c r="O570" t="s">
        <v>556</v>
      </c>
      <c r="Q570" t="s">
        <v>495</v>
      </c>
      <c r="R570" t="s">
        <v>496</v>
      </c>
      <c r="S570">
        <v>9</v>
      </c>
      <c r="T570" t="str">
        <f>VLOOKUP(S570, Products!$C$1:$D$60,2,FALSE)</f>
        <v>Cardio Equipment</v>
      </c>
      <c r="U570">
        <v>191</v>
      </c>
      <c r="V570" t="str">
        <f>VLOOKUP(U570, Products!$A$1:$B$60, 2, FALSE)</f>
        <v>Nike Men's Free 5.0+ Running Shoe</v>
      </c>
      <c r="W570" s="7">
        <v>99.989997860000003</v>
      </c>
      <c r="X570" s="7">
        <v>95.114003926871064</v>
      </c>
      <c r="Y570">
        <v>5</v>
      </c>
      <c r="Z570" s="7">
        <v>20</v>
      </c>
      <c r="AA570" s="7">
        <v>499.94998930000003</v>
      </c>
      <c r="AB570" s="7">
        <f t="shared" si="34"/>
        <v>479.94998930000003</v>
      </c>
      <c r="AC570" t="s">
        <v>66</v>
      </c>
      <c r="AD570" t="str">
        <f t="shared" si="35"/>
        <v>Non Cash Payment</v>
      </c>
    </row>
    <row r="571" spans="1:30" x14ac:dyDescent="0.2">
      <c r="A571">
        <v>8678</v>
      </c>
      <c r="B571" s="1">
        <v>42190</v>
      </c>
      <c r="C571" s="4">
        <f>VLOOKUP(B571, Dates!$A$1:$B$1463, 2, FALSE)</f>
        <v>1</v>
      </c>
      <c r="D571">
        <v>4</v>
      </c>
      <c r="E571" s="1">
        <f t="shared" si="32"/>
        <v>42194</v>
      </c>
      <c r="F571">
        <v>0</v>
      </c>
      <c r="G571" t="s">
        <v>62</v>
      </c>
      <c r="H571" t="str">
        <f t="shared" si="33"/>
        <v>Other</v>
      </c>
      <c r="I571">
        <v>9</v>
      </c>
      <c r="J571">
        <v>11149</v>
      </c>
      <c r="K571">
        <v>3</v>
      </c>
      <c r="L571" t="s">
        <v>24</v>
      </c>
      <c r="M571" t="s">
        <v>480</v>
      </c>
      <c r="N571" t="s">
        <v>526</v>
      </c>
      <c r="O571" t="s">
        <v>489</v>
      </c>
      <c r="Q571" t="s">
        <v>489</v>
      </c>
      <c r="R571" t="s">
        <v>483</v>
      </c>
      <c r="S571">
        <v>9</v>
      </c>
      <c r="T571" t="str">
        <f>VLOOKUP(S571, Products!$C$1:$D$60,2,FALSE)</f>
        <v>Cardio Equipment</v>
      </c>
      <c r="U571">
        <v>191</v>
      </c>
      <c r="V571" t="str">
        <f>VLOOKUP(U571, Products!$A$1:$B$60, 2, FALSE)</f>
        <v>Nike Men's Free 5.0+ Running Shoe</v>
      </c>
      <c r="W571" s="7">
        <v>99.989997860000003</v>
      </c>
      <c r="X571" s="7">
        <v>95.114003926871064</v>
      </c>
      <c r="Y571">
        <v>5</v>
      </c>
      <c r="Z571" s="7">
        <v>25</v>
      </c>
      <c r="AA571" s="7">
        <v>499.94998930000003</v>
      </c>
      <c r="AB571" s="7">
        <f t="shared" si="34"/>
        <v>474.94998930000003</v>
      </c>
      <c r="AC571" t="s">
        <v>66</v>
      </c>
      <c r="AD571" t="str">
        <f t="shared" si="35"/>
        <v>Non Cash Payment</v>
      </c>
    </row>
    <row r="572" spans="1:30" x14ac:dyDescent="0.2">
      <c r="A572">
        <v>7980</v>
      </c>
      <c r="B572" s="1">
        <v>42121</v>
      </c>
      <c r="C572" s="4">
        <f>VLOOKUP(B572, Dates!$A$1:$B$1463, 2, FALSE)</f>
        <v>2</v>
      </c>
      <c r="D572">
        <v>4</v>
      </c>
      <c r="E572" s="1">
        <f t="shared" si="32"/>
        <v>42125</v>
      </c>
      <c r="F572">
        <v>1</v>
      </c>
      <c r="G572" t="s">
        <v>62</v>
      </c>
      <c r="H572" t="str">
        <f t="shared" si="33"/>
        <v>Other</v>
      </c>
      <c r="I572">
        <v>9</v>
      </c>
      <c r="J572">
        <v>5828</v>
      </c>
      <c r="K572">
        <v>3</v>
      </c>
      <c r="L572" t="s">
        <v>24</v>
      </c>
      <c r="M572" t="s">
        <v>480</v>
      </c>
      <c r="N572" t="s">
        <v>526</v>
      </c>
      <c r="O572" t="s">
        <v>489</v>
      </c>
      <c r="Q572" t="s">
        <v>489</v>
      </c>
      <c r="R572" t="s">
        <v>483</v>
      </c>
      <c r="S572">
        <v>9</v>
      </c>
      <c r="T572" t="str">
        <f>VLOOKUP(S572, Products!$C$1:$D$60,2,FALSE)</f>
        <v>Cardio Equipment</v>
      </c>
      <c r="U572">
        <v>191</v>
      </c>
      <c r="V572" t="str">
        <f>VLOOKUP(U572, Products!$A$1:$B$60, 2, FALSE)</f>
        <v>Nike Men's Free 5.0+ Running Shoe</v>
      </c>
      <c r="W572" s="7">
        <v>99.989997860000003</v>
      </c>
      <c r="X572" s="7">
        <v>95.114003926871064</v>
      </c>
      <c r="Y572">
        <v>5</v>
      </c>
      <c r="Z572" s="7">
        <v>25</v>
      </c>
      <c r="AA572" s="7">
        <v>499.94998930000003</v>
      </c>
      <c r="AB572" s="7">
        <f t="shared" si="34"/>
        <v>474.94998930000003</v>
      </c>
      <c r="AC572" t="s">
        <v>66</v>
      </c>
      <c r="AD572" t="str">
        <f t="shared" si="35"/>
        <v>Non Cash Payment</v>
      </c>
    </row>
    <row r="573" spans="1:30" x14ac:dyDescent="0.2">
      <c r="A573">
        <v>57185</v>
      </c>
      <c r="B573" s="1">
        <v>42839</v>
      </c>
      <c r="C573" s="4">
        <f>VLOOKUP(B573, Dates!$A$1:$B$1463, 2, FALSE)</f>
        <v>6</v>
      </c>
      <c r="D573">
        <v>4</v>
      </c>
      <c r="E573" s="1">
        <f t="shared" si="32"/>
        <v>42845</v>
      </c>
      <c r="F573">
        <v>1</v>
      </c>
      <c r="G573" t="s">
        <v>62</v>
      </c>
      <c r="H573" t="str">
        <f t="shared" si="33"/>
        <v>Other</v>
      </c>
      <c r="I573">
        <v>9</v>
      </c>
      <c r="J573">
        <v>6887</v>
      </c>
      <c r="K573">
        <v>3</v>
      </c>
      <c r="L573" t="s">
        <v>24</v>
      </c>
      <c r="M573" t="s">
        <v>480</v>
      </c>
      <c r="N573" t="s">
        <v>481</v>
      </c>
      <c r="O573" t="s">
        <v>482</v>
      </c>
      <c r="Q573" t="s">
        <v>482</v>
      </c>
      <c r="R573" t="s">
        <v>483</v>
      </c>
      <c r="S573">
        <v>9</v>
      </c>
      <c r="T573" t="str">
        <f>VLOOKUP(S573, Products!$C$1:$D$60,2,FALSE)</f>
        <v>Cardio Equipment</v>
      </c>
      <c r="U573">
        <v>191</v>
      </c>
      <c r="V573" t="str">
        <f>VLOOKUP(U573, Products!$A$1:$B$60, 2, FALSE)</f>
        <v>Nike Men's Free 5.0+ Running Shoe</v>
      </c>
      <c r="W573" s="7">
        <v>99.989997860000003</v>
      </c>
      <c r="X573" s="7">
        <v>95.114003926871064</v>
      </c>
      <c r="Y573">
        <v>5</v>
      </c>
      <c r="Z573" s="7">
        <v>50</v>
      </c>
      <c r="AA573" s="7">
        <v>499.94998930000003</v>
      </c>
      <c r="AB573" s="7">
        <f t="shared" si="34"/>
        <v>449.94998930000003</v>
      </c>
      <c r="AC573" t="s">
        <v>66</v>
      </c>
      <c r="AD573" t="str">
        <f t="shared" si="35"/>
        <v>Non Cash Payment</v>
      </c>
    </row>
    <row r="574" spans="1:30" x14ac:dyDescent="0.2">
      <c r="A574">
        <v>8636</v>
      </c>
      <c r="B574" s="1">
        <v>42190</v>
      </c>
      <c r="C574" s="4">
        <f>VLOOKUP(B574, Dates!$A$1:$B$1463, 2, FALSE)</f>
        <v>1</v>
      </c>
      <c r="D574">
        <v>4</v>
      </c>
      <c r="E574" s="1">
        <f t="shared" si="32"/>
        <v>42194</v>
      </c>
      <c r="F574">
        <v>0</v>
      </c>
      <c r="G574" t="s">
        <v>62</v>
      </c>
      <c r="H574" t="str">
        <f t="shared" si="33"/>
        <v>Other</v>
      </c>
      <c r="I574">
        <v>9</v>
      </c>
      <c r="J574">
        <v>4781</v>
      </c>
      <c r="K574">
        <v>3</v>
      </c>
      <c r="L574" t="s">
        <v>24</v>
      </c>
      <c r="M574" t="s">
        <v>480</v>
      </c>
      <c r="N574" t="s">
        <v>557</v>
      </c>
      <c r="O574" t="s">
        <v>513</v>
      </c>
      <c r="Q574" t="s">
        <v>506</v>
      </c>
      <c r="R574" t="s">
        <v>496</v>
      </c>
      <c r="S574">
        <v>9</v>
      </c>
      <c r="T574" t="str">
        <f>VLOOKUP(S574, Products!$C$1:$D$60,2,FALSE)</f>
        <v>Cardio Equipment</v>
      </c>
      <c r="U574">
        <v>191</v>
      </c>
      <c r="V574" t="str">
        <f>VLOOKUP(U574, Products!$A$1:$B$60, 2, FALSE)</f>
        <v>Nike Men's Free 5.0+ Running Shoe</v>
      </c>
      <c r="W574" s="7">
        <v>99.989997860000003</v>
      </c>
      <c r="X574" s="7">
        <v>95.114003926871064</v>
      </c>
      <c r="Y574">
        <v>5</v>
      </c>
      <c r="Z574" s="7">
        <v>50</v>
      </c>
      <c r="AA574" s="7">
        <v>499.94998930000003</v>
      </c>
      <c r="AB574" s="7">
        <f t="shared" si="34"/>
        <v>449.94998930000003</v>
      </c>
      <c r="AC574" t="s">
        <v>66</v>
      </c>
      <c r="AD574" t="str">
        <f t="shared" si="35"/>
        <v>Non Cash Payment</v>
      </c>
    </row>
    <row r="575" spans="1:30" x14ac:dyDescent="0.2">
      <c r="A575">
        <v>61192</v>
      </c>
      <c r="B575" s="1">
        <v>43075</v>
      </c>
      <c r="C575" s="4">
        <f>VLOOKUP(B575, Dates!$A$1:$B$1463, 2, FALSE)</f>
        <v>4</v>
      </c>
      <c r="D575">
        <v>4</v>
      </c>
      <c r="E575" s="1">
        <f t="shared" si="32"/>
        <v>43081</v>
      </c>
      <c r="F575">
        <v>0</v>
      </c>
      <c r="G575" t="s">
        <v>62</v>
      </c>
      <c r="H575" t="str">
        <f t="shared" si="33"/>
        <v>Other</v>
      </c>
      <c r="I575">
        <v>12</v>
      </c>
      <c r="J575">
        <v>10668</v>
      </c>
      <c r="K575">
        <v>3</v>
      </c>
      <c r="L575" t="s">
        <v>24</v>
      </c>
      <c r="M575" t="s">
        <v>480</v>
      </c>
      <c r="N575" t="s">
        <v>558</v>
      </c>
      <c r="O575" t="s">
        <v>559</v>
      </c>
      <c r="Q575" t="s">
        <v>506</v>
      </c>
      <c r="R575" t="s">
        <v>496</v>
      </c>
      <c r="S575">
        <v>12</v>
      </c>
      <c r="T575" t="str">
        <f>VLOOKUP(S575, Products!$C$1:$D$60,2,FALSE)</f>
        <v>Boxing &amp; MMA</v>
      </c>
      <c r="U575">
        <v>251</v>
      </c>
      <c r="V575" t="str">
        <f>VLOOKUP(U575, Products!$A$1:$B$60, 2, FALSE)</f>
        <v>Brooks Women's Ghost 6 Running Shoe</v>
      </c>
      <c r="W575" s="7">
        <v>89.989997860000003</v>
      </c>
      <c r="X575" s="7">
        <v>78.177997586000004</v>
      </c>
      <c r="Y575">
        <v>5</v>
      </c>
      <c r="Z575" s="7">
        <v>112.48999790000001</v>
      </c>
      <c r="AA575" s="7">
        <v>449.94998930000003</v>
      </c>
      <c r="AB575" s="7">
        <f t="shared" si="34"/>
        <v>337.45999140000004</v>
      </c>
      <c r="AC575" t="s">
        <v>66</v>
      </c>
      <c r="AD575" t="str">
        <f t="shared" si="35"/>
        <v>Non Cash Payment</v>
      </c>
    </row>
    <row r="576" spans="1:30" x14ac:dyDescent="0.2">
      <c r="A576">
        <v>55876</v>
      </c>
      <c r="B576" s="1">
        <v>42820</v>
      </c>
      <c r="C576" s="4">
        <f>VLOOKUP(B576, Dates!$A$1:$B$1463, 2, FALSE)</f>
        <v>1</v>
      </c>
      <c r="D576">
        <v>4</v>
      </c>
      <c r="E576" s="1">
        <f t="shared" si="32"/>
        <v>42824</v>
      </c>
      <c r="F576">
        <v>0</v>
      </c>
      <c r="G576" t="s">
        <v>62</v>
      </c>
      <c r="H576" t="str">
        <f t="shared" si="33"/>
        <v>Other</v>
      </c>
      <c r="I576">
        <v>17</v>
      </c>
      <c r="J576">
        <v>5421</v>
      </c>
      <c r="K576">
        <v>4</v>
      </c>
      <c r="L576" t="s">
        <v>46</v>
      </c>
      <c r="M576" t="s">
        <v>480</v>
      </c>
      <c r="N576" t="s">
        <v>560</v>
      </c>
      <c r="O576" t="s">
        <v>560</v>
      </c>
      <c r="Q576" t="s">
        <v>542</v>
      </c>
      <c r="R576" t="s">
        <v>483</v>
      </c>
      <c r="S576">
        <v>17</v>
      </c>
      <c r="T576" t="str">
        <f>VLOOKUP(S576, Products!$C$1:$D$60,2,FALSE)</f>
        <v>Cleats</v>
      </c>
      <c r="U576">
        <v>365</v>
      </c>
      <c r="V576" t="str">
        <f>VLOOKUP(U576, Products!$A$1:$B$60, 2, FALSE)</f>
        <v>Perfect Fitness Perfect Rip Deck</v>
      </c>
      <c r="W576" s="7">
        <v>59.990001679999999</v>
      </c>
      <c r="X576" s="7">
        <v>54.488929209402009</v>
      </c>
      <c r="Y576">
        <v>5</v>
      </c>
      <c r="Z576" s="7">
        <v>0</v>
      </c>
      <c r="AA576" s="7">
        <v>299.9500084</v>
      </c>
      <c r="AB576" s="7">
        <f t="shared" si="34"/>
        <v>299.9500084</v>
      </c>
      <c r="AC576" t="s">
        <v>66</v>
      </c>
      <c r="AD576" t="str">
        <f t="shared" si="35"/>
        <v>Non Cash Payment</v>
      </c>
    </row>
    <row r="577" spans="1:30" x14ac:dyDescent="0.2">
      <c r="A577">
        <v>53331</v>
      </c>
      <c r="B577" s="1">
        <v>42783</v>
      </c>
      <c r="C577" s="4">
        <f>VLOOKUP(B577, Dates!$A$1:$B$1463, 2, FALSE)</f>
        <v>6</v>
      </c>
      <c r="D577">
        <v>4</v>
      </c>
      <c r="E577" s="1">
        <f t="shared" si="32"/>
        <v>42789</v>
      </c>
      <c r="F577">
        <v>0</v>
      </c>
      <c r="G577" t="s">
        <v>62</v>
      </c>
      <c r="H577" t="str">
        <f t="shared" si="33"/>
        <v>Other</v>
      </c>
      <c r="I577">
        <v>17</v>
      </c>
      <c r="J577">
        <v>10200</v>
      </c>
      <c r="K577">
        <v>4</v>
      </c>
      <c r="L577" t="s">
        <v>46</v>
      </c>
      <c r="M577" t="s">
        <v>480</v>
      </c>
      <c r="N577" t="s">
        <v>561</v>
      </c>
      <c r="O577" t="s">
        <v>508</v>
      </c>
      <c r="Q577" t="s">
        <v>509</v>
      </c>
      <c r="R577" t="s">
        <v>483</v>
      </c>
      <c r="S577">
        <v>17</v>
      </c>
      <c r="T577" t="str">
        <f>VLOOKUP(S577, Products!$C$1:$D$60,2,FALSE)</f>
        <v>Cleats</v>
      </c>
      <c r="U577">
        <v>365</v>
      </c>
      <c r="V577" t="str">
        <f>VLOOKUP(U577, Products!$A$1:$B$60, 2, FALSE)</f>
        <v>Perfect Fitness Perfect Rip Deck</v>
      </c>
      <c r="W577" s="7">
        <v>59.990001679999999</v>
      </c>
      <c r="X577" s="7">
        <v>54.488929209402009</v>
      </c>
      <c r="Y577">
        <v>5</v>
      </c>
      <c r="Z577" s="7">
        <v>3</v>
      </c>
      <c r="AA577" s="7">
        <v>299.9500084</v>
      </c>
      <c r="AB577" s="7">
        <f t="shared" si="34"/>
        <v>296.9500084</v>
      </c>
      <c r="AC577" t="s">
        <v>66</v>
      </c>
      <c r="AD577" t="str">
        <f t="shared" si="35"/>
        <v>Non Cash Payment</v>
      </c>
    </row>
    <row r="578" spans="1:30" x14ac:dyDescent="0.2">
      <c r="A578">
        <v>51725</v>
      </c>
      <c r="B578" s="1">
        <v>42760</v>
      </c>
      <c r="C578" s="4">
        <f>VLOOKUP(B578, Dates!$A$1:$B$1463, 2, FALSE)</f>
        <v>4</v>
      </c>
      <c r="D578">
        <v>4</v>
      </c>
      <c r="E578" s="1">
        <f t="shared" si="32"/>
        <v>42766</v>
      </c>
      <c r="F578">
        <v>1</v>
      </c>
      <c r="G578" t="s">
        <v>62</v>
      </c>
      <c r="H578" t="str">
        <f t="shared" si="33"/>
        <v>Other</v>
      </c>
      <c r="I578">
        <v>17</v>
      </c>
      <c r="J578">
        <v>11254</v>
      </c>
      <c r="K578">
        <v>4</v>
      </c>
      <c r="L578" t="s">
        <v>46</v>
      </c>
      <c r="M578" t="s">
        <v>480</v>
      </c>
      <c r="N578" t="s">
        <v>562</v>
      </c>
      <c r="O578" t="s">
        <v>485</v>
      </c>
      <c r="Q578" t="s">
        <v>486</v>
      </c>
      <c r="R578" t="s">
        <v>483</v>
      </c>
      <c r="S578">
        <v>17</v>
      </c>
      <c r="T578" t="str">
        <f>VLOOKUP(S578, Products!$C$1:$D$60,2,FALSE)</f>
        <v>Cleats</v>
      </c>
      <c r="U578">
        <v>365</v>
      </c>
      <c r="V578" t="str">
        <f>VLOOKUP(U578, Products!$A$1:$B$60, 2, FALSE)</f>
        <v>Perfect Fitness Perfect Rip Deck</v>
      </c>
      <c r="W578" s="7">
        <v>59.990001679999999</v>
      </c>
      <c r="X578" s="7">
        <v>54.488929209402009</v>
      </c>
      <c r="Y578">
        <v>5</v>
      </c>
      <c r="Z578" s="7">
        <v>3</v>
      </c>
      <c r="AA578" s="7">
        <v>299.9500084</v>
      </c>
      <c r="AB578" s="7">
        <f t="shared" si="34"/>
        <v>296.9500084</v>
      </c>
      <c r="AC578" t="s">
        <v>66</v>
      </c>
      <c r="AD578" t="str">
        <f t="shared" si="35"/>
        <v>Non Cash Payment</v>
      </c>
    </row>
    <row r="579" spans="1:30" x14ac:dyDescent="0.2">
      <c r="A579">
        <v>52562</v>
      </c>
      <c r="B579" s="1">
        <v>42888</v>
      </c>
      <c r="C579" s="4">
        <f>VLOOKUP(B579, Dates!$A$1:$B$1463, 2, FALSE)</f>
        <v>6</v>
      </c>
      <c r="D579">
        <v>4</v>
      </c>
      <c r="E579" s="1">
        <f t="shared" ref="E579:E642" si="36">WORKDAY(B579, D579)</f>
        <v>42894</v>
      </c>
      <c r="F579">
        <v>0</v>
      </c>
      <c r="G579" t="s">
        <v>62</v>
      </c>
      <c r="H579" t="str">
        <f t="shared" ref="H579:H642" si="37">IF(AND(F579=0,G579="Same Day"), "Same Day - On Time", "Other")</f>
        <v>Other</v>
      </c>
      <c r="I579">
        <v>17</v>
      </c>
      <c r="J579">
        <v>11106</v>
      </c>
      <c r="K579">
        <v>4</v>
      </c>
      <c r="L579" t="s">
        <v>46</v>
      </c>
      <c r="M579" t="s">
        <v>480</v>
      </c>
      <c r="N579" t="s">
        <v>563</v>
      </c>
      <c r="O579" t="s">
        <v>564</v>
      </c>
      <c r="Q579" t="s">
        <v>517</v>
      </c>
      <c r="R579" t="s">
        <v>496</v>
      </c>
      <c r="S579">
        <v>17</v>
      </c>
      <c r="T579" t="str">
        <f>VLOOKUP(S579, Products!$C$1:$D$60,2,FALSE)</f>
        <v>Cleats</v>
      </c>
      <c r="U579">
        <v>365</v>
      </c>
      <c r="V579" t="str">
        <f>VLOOKUP(U579, Products!$A$1:$B$60, 2, FALSE)</f>
        <v>Perfect Fitness Perfect Rip Deck</v>
      </c>
      <c r="W579" s="7">
        <v>59.990001679999999</v>
      </c>
      <c r="X579" s="7">
        <v>54.488929209402009</v>
      </c>
      <c r="Y579">
        <v>5</v>
      </c>
      <c r="Z579" s="7">
        <v>6</v>
      </c>
      <c r="AA579" s="7">
        <v>299.9500084</v>
      </c>
      <c r="AB579" s="7">
        <f t="shared" ref="AB579:AB642" si="38">AA579-Z579</f>
        <v>293.9500084</v>
      </c>
      <c r="AC579" t="s">
        <v>66</v>
      </c>
      <c r="AD579" t="str">
        <f t="shared" ref="AD579:AD642" si="39">IF(AND(AC579="CASH",AB579&gt;200),"Cash Over 200",IF(AC579&lt;&gt;"CASH","Non Cash Payment","Cash Not Over 200"))</f>
        <v>Non Cash Payment</v>
      </c>
    </row>
    <row r="580" spans="1:30" x14ac:dyDescent="0.2">
      <c r="A580">
        <v>59754</v>
      </c>
      <c r="B580" s="1">
        <v>42877</v>
      </c>
      <c r="C580" s="4">
        <f>VLOOKUP(B580, Dates!$A$1:$B$1463, 2, FALSE)</f>
        <v>2</v>
      </c>
      <c r="D580">
        <v>4</v>
      </c>
      <c r="E580" s="1">
        <f t="shared" si="36"/>
        <v>42881</v>
      </c>
      <c r="F580">
        <v>1</v>
      </c>
      <c r="G580" t="s">
        <v>62</v>
      </c>
      <c r="H580" t="str">
        <f t="shared" si="37"/>
        <v>Other</v>
      </c>
      <c r="I580">
        <v>17</v>
      </c>
      <c r="J580">
        <v>8456</v>
      </c>
      <c r="K580">
        <v>4</v>
      </c>
      <c r="L580" t="s">
        <v>46</v>
      </c>
      <c r="M580" t="s">
        <v>480</v>
      </c>
      <c r="N580" t="s">
        <v>484</v>
      </c>
      <c r="O580" t="s">
        <v>485</v>
      </c>
      <c r="Q580" t="s">
        <v>486</v>
      </c>
      <c r="R580" t="s">
        <v>483</v>
      </c>
      <c r="S580">
        <v>17</v>
      </c>
      <c r="T580" t="str">
        <f>VLOOKUP(S580, Products!$C$1:$D$60,2,FALSE)</f>
        <v>Cleats</v>
      </c>
      <c r="U580">
        <v>365</v>
      </c>
      <c r="V580" t="str">
        <f>VLOOKUP(U580, Products!$A$1:$B$60, 2, FALSE)</f>
        <v>Perfect Fitness Perfect Rip Deck</v>
      </c>
      <c r="W580" s="7">
        <v>59.990001679999999</v>
      </c>
      <c r="X580" s="7">
        <v>54.488929209402009</v>
      </c>
      <c r="Y580">
        <v>5</v>
      </c>
      <c r="Z580" s="7">
        <v>9</v>
      </c>
      <c r="AA580" s="7">
        <v>299.9500084</v>
      </c>
      <c r="AB580" s="7">
        <f t="shared" si="38"/>
        <v>290.9500084</v>
      </c>
      <c r="AC580" t="s">
        <v>66</v>
      </c>
      <c r="AD580" t="str">
        <f t="shared" si="39"/>
        <v>Non Cash Payment</v>
      </c>
    </row>
    <row r="581" spans="1:30" x14ac:dyDescent="0.2">
      <c r="A581">
        <v>53574</v>
      </c>
      <c r="B581" s="1">
        <v>42787</v>
      </c>
      <c r="C581" s="4">
        <f>VLOOKUP(B581, Dates!$A$1:$B$1463, 2, FALSE)</f>
        <v>3</v>
      </c>
      <c r="D581">
        <v>4</v>
      </c>
      <c r="E581" s="1">
        <f t="shared" si="36"/>
        <v>42793</v>
      </c>
      <c r="F581">
        <v>1</v>
      </c>
      <c r="G581" t="s">
        <v>62</v>
      </c>
      <c r="H581" t="str">
        <f t="shared" si="37"/>
        <v>Other</v>
      </c>
      <c r="I581">
        <v>17</v>
      </c>
      <c r="J581">
        <v>6149</v>
      </c>
      <c r="K581">
        <v>4</v>
      </c>
      <c r="L581" t="s">
        <v>46</v>
      </c>
      <c r="M581" t="s">
        <v>480</v>
      </c>
      <c r="N581" t="s">
        <v>565</v>
      </c>
      <c r="O581" t="s">
        <v>566</v>
      </c>
      <c r="Q581" t="s">
        <v>503</v>
      </c>
      <c r="R581" t="s">
        <v>483</v>
      </c>
      <c r="S581">
        <v>17</v>
      </c>
      <c r="T581" t="str">
        <f>VLOOKUP(S581, Products!$C$1:$D$60,2,FALSE)</f>
        <v>Cleats</v>
      </c>
      <c r="U581">
        <v>365</v>
      </c>
      <c r="V581" t="str">
        <f>VLOOKUP(U581, Products!$A$1:$B$60, 2, FALSE)</f>
        <v>Perfect Fitness Perfect Rip Deck</v>
      </c>
      <c r="W581" s="7">
        <v>59.990001679999999</v>
      </c>
      <c r="X581" s="7">
        <v>54.488929209402009</v>
      </c>
      <c r="Y581">
        <v>5</v>
      </c>
      <c r="Z581" s="7">
        <v>12</v>
      </c>
      <c r="AA581" s="7">
        <v>299.9500084</v>
      </c>
      <c r="AB581" s="7">
        <f t="shared" si="38"/>
        <v>287.9500084</v>
      </c>
      <c r="AC581" t="s">
        <v>66</v>
      </c>
      <c r="AD581" t="str">
        <f t="shared" si="39"/>
        <v>Non Cash Payment</v>
      </c>
    </row>
    <row r="582" spans="1:30" x14ac:dyDescent="0.2">
      <c r="A582">
        <v>399</v>
      </c>
      <c r="B582" s="1">
        <v>42156</v>
      </c>
      <c r="C582" s="4">
        <f>VLOOKUP(B582, Dates!$A$1:$B$1463, 2, FALSE)</f>
        <v>2</v>
      </c>
      <c r="D582">
        <v>4</v>
      </c>
      <c r="E582" s="1">
        <f t="shared" si="36"/>
        <v>42160</v>
      </c>
      <c r="F582">
        <v>1</v>
      </c>
      <c r="G582" t="s">
        <v>62</v>
      </c>
      <c r="H582" t="str">
        <f t="shared" si="37"/>
        <v>Other</v>
      </c>
      <c r="I582">
        <v>17</v>
      </c>
      <c r="J582">
        <v>1473</v>
      </c>
      <c r="K582">
        <v>4</v>
      </c>
      <c r="L582" t="s">
        <v>46</v>
      </c>
      <c r="M582" t="s">
        <v>480</v>
      </c>
      <c r="N582" t="s">
        <v>567</v>
      </c>
      <c r="O582" t="s">
        <v>540</v>
      </c>
      <c r="Q582" t="s">
        <v>509</v>
      </c>
      <c r="R582" t="s">
        <v>483</v>
      </c>
      <c r="S582">
        <v>17</v>
      </c>
      <c r="T582" t="str">
        <f>VLOOKUP(S582, Products!$C$1:$D$60,2,FALSE)</f>
        <v>Cleats</v>
      </c>
      <c r="U582">
        <v>365</v>
      </c>
      <c r="V582" t="str">
        <f>VLOOKUP(U582, Products!$A$1:$B$60, 2, FALSE)</f>
        <v>Perfect Fitness Perfect Rip Deck</v>
      </c>
      <c r="W582" s="7">
        <v>59.990001679999999</v>
      </c>
      <c r="X582" s="7">
        <v>54.488929209402009</v>
      </c>
      <c r="Y582">
        <v>5</v>
      </c>
      <c r="Z582" s="7">
        <v>16.5</v>
      </c>
      <c r="AA582" s="7">
        <v>299.9500084</v>
      </c>
      <c r="AB582" s="7">
        <f t="shared" si="38"/>
        <v>283.4500084</v>
      </c>
      <c r="AC582" t="s">
        <v>66</v>
      </c>
      <c r="AD582" t="str">
        <f t="shared" si="39"/>
        <v>Non Cash Payment</v>
      </c>
    </row>
    <row r="583" spans="1:30" x14ac:dyDescent="0.2">
      <c r="A583">
        <v>55002</v>
      </c>
      <c r="B583" s="1">
        <v>42807</v>
      </c>
      <c r="C583" s="4">
        <f>VLOOKUP(B583, Dates!$A$1:$B$1463, 2, FALSE)</f>
        <v>2</v>
      </c>
      <c r="D583">
        <v>4</v>
      </c>
      <c r="E583" s="1">
        <f t="shared" si="36"/>
        <v>42811</v>
      </c>
      <c r="F583">
        <v>0</v>
      </c>
      <c r="G583" t="s">
        <v>62</v>
      </c>
      <c r="H583" t="str">
        <f t="shared" si="37"/>
        <v>Other</v>
      </c>
      <c r="I583">
        <v>17</v>
      </c>
      <c r="J583">
        <v>7454</v>
      </c>
      <c r="K583">
        <v>4</v>
      </c>
      <c r="L583" t="s">
        <v>46</v>
      </c>
      <c r="M583" t="s">
        <v>480</v>
      </c>
      <c r="N583" t="s">
        <v>568</v>
      </c>
      <c r="O583" t="s">
        <v>511</v>
      </c>
      <c r="Q583" t="s">
        <v>509</v>
      </c>
      <c r="R583" t="s">
        <v>483</v>
      </c>
      <c r="S583">
        <v>17</v>
      </c>
      <c r="T583" t="str">
        <f>VLOOKUP(S583, Products!$C$1:$D$60,2,FALSE)</f>
        <v>Cleats</v>
      </c>
      <c r="U583">
        <v>365</v>
      </c>
      <c r="V583" t="str">
        <f>VLOOKUP(U583, Products!$A$1:$B$60, 2, FALSE)</f>
        <v>Perfect Fitness Perfect Rip Deck</v>
      </c>
      <c r="W583" s="7">
        <v>59.990001679999999</v>
      </c>
      <c r="X583" s="7">
        <v>54.488929209402009</v>
      </c>
      <c r="Y583">
        <v>2</v>
      </c>
      <c r="Z583" s="7">
        <v>18</v>
      </c>
      <c r="AA583" s="7">
        <v>119.98000336</v>
      </c>
      <c r="AB583" s="7">
        <f t="shared" si="38"/>
        <v>101.98000336</v>
      </c>
      <c r="AC583" t="s">
        <v>66</v>
      </c>
      <c r="AD583" t="str">
        <f t="shared" si="39"/>
        <v>Non Cash Payment</v>
      </c>
    </row>
    <row r="584" spans="1:30" x14ac:dyDescent="0.2">
      <c r="A584">
        <v>60445</v>
      </c>
      <c r="B584" s="1">
        <v>42741</v>
      </c>
      <c r="C584" s="4">
        <f>VLOOKUP(B584, Dates!$A$1:$B$1463, 2, FALSE)</f>
        <v>6</v>
      </c>
      <c r="D584">
        <v>4</v>
      </c>
      <c r="E584" s="1">
        <f t="shared" si="36"/>
        <v>42747</v>
      </c>
      <c r="F584">
        <v>1</v>
      </c>
      <c r="G584" t="s">
        <v>62</v>
      </c>
      <c r="H584" t="str">
        <f t="shared" si="37"/>
        <v>Other</v>
      </c>
      <c r="I584">
        <v>17</v>
      </c>
      <c r="J584">
        <v>5138</v>
      </c>
      <c r="K584">
        <v>4</v>
      </c>
      <c r="L584" t="s">
        <v>46</v>
      </c>
      <c r="M584" t="s">
        <v>480</v>
      </c>
      <c r="N584" t="s">
        <v>569</v>
      </c>
      <c r="O584" t="s">
        <v>570</v>
      </c>
      <c r="Q584" t="s">
        <v>499</v>
      </c>
      <c r="R584" t="s">
        <v>496</v>
      </c>
      <c r="S584">
        <v>17</v>
      </c>
      <c r="T584" t="str">
        <f>VLOOKUP(S584, Products!$C$1:$D$60,2,FALSE)</f>
        <v>Cleats</v>
      </c>
      <c r="U584">
        <v>365</v>
      </c>
      <c r="V584" t="str">
        <f>VLOOKUP(U584, Products!$A$1:$B$60, 2, FALSE)</f>
        <v>Perfect Fitness Perfect Rip Deck</v>
      </c>
      <c r="W584" s="7">
        <v>59.990001679999999</v>
      </c>
      <c r="X584" s="7">
        <v>54.488929209402009</v>
      </c>
      <c r="Y584">
        <v>2</v>
      </c>
      <c r="Z584" s="7">
        <v>18</v>
      </c>
      <c r="AA584" s="7">
        <v>119.98000336</v>
      </c>
      <c r="AB584" s="7">
        <f t="shared" si="38"/>
        <v>101.98000336</v>
      </c>
      <c r="AC584" t="s">
        <v>66</v>
      </c>
      <c r="AD584" t="str">
        <f t="shared" si="39"/>
        <v>Non Cash Payment</v>
      </c>
    </row>
    <row r="585" spans="1:30" x14ac:dyDescent="0.2">
      <c r="A585">
        <v>53586</v>
      </c>
      <c r="B585" s="1">
        <v>42787</v>
      </c>
      <c r="C585" s="4">
        <f>VLOOKUP(B585, Dates!$A$1:$B$1463, 2, FALSE)</f>
        <v>3</v>
      </c>
      <c r="D585">
        <v>4</v>
      </c>
      <c r="E585" s="1">
        <f t="shared" si="36"/>
        <v>42793</v>
      </c>
      <c r="F585">
        <v>0</v>
      </c>
      <c r="G585" t="s">
        <v>62</v>
      </c>
      <c r="H585" t="str">
        <f t="shared" si="37"/>
        <v>Other</v>
      </c>
      <c r="I585">
        <v>17</v>
      </c>
      <c r="J585">
        <v>8696</v>
      </c>
      <c r="K585">
        <v>4</v>
      </c>
      <c r="L585" t="s">
        <v>46</v>
      </c>
      <c r="M585" t="s">
        <v>480</v>
      </c>
      <c r="N585" t="s">
        <v>571</v>
      </c>
      <c r="O585" t="s">
        <v>571</v>
      </c>
      <c r="Q585" t="s">
        <v>509</v>
      </c>
      <c r="R585" t="s">
        <v>483</v>
      </c>
      <c r="S585">
        <v>17</v>
      </c>
      <c r="T585" t="str">
        <f>VLOOKUP(S585, Products!$C$1:$D$60,2,FALSE)</f>
        <v>Cleats</v>
      </c>
      <c r="U585">
        <v>365</v>
      </c>
      <c r="V585" t="str">
        <f>VLOOKUP(U585, Products!$A$1:$B$60, 2, FALSE)</f>
        <v>Perfect Fitness Perfect Rip Deck</v>
      </c>
      <c r="W585" s="7">
        <v>59.990001679999999</v>
      </c>
      <c r="X585" s="7">
        <v>54.488929209402009</v>
      </c>
      <c r="Y585">
        <v>2</v>
      </c>
      <c r="Z585" s="7">
        <v>20.399999619999999</v>
      </c>
      <c r="AA585" s="7">
        <v>119.98000336</v>
      </c>
      <c r="AB585" s="7">
        <f t="shared" si="38"/>
        <v>99.580003739999995</v>
      </c>
      <c r="AC585" t="s">
        <v>66</v>
      </c>
      <c r="AD585" t="str">
        <f t="shared" si="39"/>
        <v>Non Cash Payment</v>
      </c>
    </row>
    <row r="586" spans="1:30" x14ac:dyDescent="0.2">
      <c r="A586">
        <v>56618</v>
      </c>
      <c r="B586" s="1">
        <v>42890</v>
      </c>
      <c r="C586" s="4">
        <f>VLOOKUP(B586, Dates!$A$1:$B$1463, 2, FALSE)</f>
        <v>1</v>
      </c>
      <c r="D586">
        <v>4</v>
      </c>
      <c r="E586" s="1">
        <f t="shared" si="36"/>
        <v>42894</v>
      </c>
      <c r="F586">
        <v>0</v>
      </c>
      <c r="G586" t="s">
        <v>62</v>
      </c>
      <c r="H586" t="str">
        <f t="shared" si="37"/>
        <v>Other</v>
      </c>
      <c r="I586">
        <v>17</v>
      </c>
      <c r="J586">
        <v>2329</v>
      </c>
      <c r="K586">
        <v>4</v>
      </c>
      <c r="L586" t="s">
        <v>46</v>
      </c>
      <c r="M586" t="s">
        <v>480</v>
      </c>
      <c r="N586" t="s">
        <v>572</v>
      </c>
      <c r="O586" t="s">
        <v>572</v>
      </c>
      <c r="Q586" t="s">
        <v>509</v>
      </c>
      <c r="R586" t="s">
        <v>483</v>
      </c>
      <c r="S586">
        <v>17</v>
      </c>
      <c r="T586" t="str">
        <f>VLOOKUP(S586, Products!$C$1:$D$60,2,FALSE)</f>
        <v>Cleats</v>
      </c>
      <c r="U586">
        <v>365</v>
      </c>
      <c r="V586" t="str">
        <f>VLOOKUP(U586, Products!$A$1:$B$60, 2, FALSE)</f>
        <v>Perfect Fitness Perfect Rip Deck</v>
      </c>
      <c r="W586" s="7">
        <v>59.990001679999999</v>
      </c>
      <c r="X586" s="7">
        <v>54.488929209402009</v>
      </c>
      <c r="Y586">
        <v>2</v>
      </c>
      <c r="Z586" s="7">
        <v>20.399999619999999</v>
      </c>
      <c r="AA586" s="7">
        <v>119.98000336</v>
      </c>
      <c r="AB586" s="7">
        <f t="shared" si="38"/>
        <v>99.580003739999995</v>
      </c>
      <c r="AC586" t="s">
        <v>66</v>
      </c>
      <c r="AD586" t="str">
        <f t="shared" si="39"/>
        <v>Non Cash Payment</v>
      </c>
    </row>
    <row r="587" spans="1:30" x14ac:dyDescent="0.2">
      <c r="A587">
        <v>51865</v>
      </c>
      <c r="B587" s="1">
        <v>42762</v>
      </c>
      <c r="C587" s="4">
        <f>VLOOKUP(B587, Dates!$A$1:$B$1463, 2, FALSE)</f>
        <v>6</v>
      </c>
      <c r="D587">
        <v>4</v>
      </c>
      <c r="E587" s="1">
        <f t="shared" si="36"/>
        <v>42768</v>
      </c>
      <c r="F587">
        <v>1</v>
      </c>
      <c r="G587" t="s">
        <v>62</v>
      </c>
      <c r="H587" t="str">
        <f t="shared" si="37"/>
        <v>Other</v>
      </c>
      <c r="I587">
        <v>17</v>
      </c>
      <c r="J587">
        <v>12431</v>
      </c>
      <c r="K587">
        <v>4</v>
      </c>
      <c r="L587" t="s">
        <v>46</v>
      </c>
      <c r="M587" t="s">
        <v>480</v>
      </c>
      <c r="N587" t="s">
        <v>573</v>
      </c>
      <c r="O587" t="s">
        <v>508</v>
      </c>
      <c r="Q587" t="s">
        <v>506</v>
      </c>
      <c r="R587" t="s">
        <v>496</v>
      </c>
      <c r="S587">
        <v>17</v>
      </c>
      <c r="T587" t="str">
        <f>VLOOKUP(S587, Products!$C$1:$D$60,2,FALSE)</f>
        <v>Cleats</v>
      </c>
      <c r="U587">
        <v>365</v>
      </c>
      <c r="V587" t="str">
        <f>VLOOKUP(U587, Products!$A$1:$B$60, 2, FALSE)</f>
        <v>Perfect Fitness Perfect Rip Deck</v>
      </c>
      <c r="W587" s="7">
        <v>59.990001679999999</v>
      </c>
      <c r="X587" s="7">
        <v>54.488929209402009</v>
      </c>
      <c r="Y587">
        <v>2</v>
      </c>
      <c r="Z587" s="7">
        <v>20.399999619999999</v>
      </c>
      <c r="AA587" s="7">
        <v>119.98000336</v>
      </c>
      <c r="AB587" s="7">
        <f t="shared" si="38"/>
        <v>99.580003739999995</v>
      </c>
      <c r="AC587" t="s">
        <v>66</v>
      </c>
      <c r="AD587" t="str">
        <f t="shared" si="39"/>
        <v>Non Cash Payment</v>
      </c>
    </row>
    <row r="588" spans="1:30" x14ac:dyDescent="0.2">
      <c r="A588">
        <v>2937</v>
      </c>
      <c r="B588" s="1">
        <v>42340</v>
      </c>
      <c r="C588" s="4">
        <f>VLOOKUP(B588, Dates!$A$1:$B$1463, 2, FALSE)</f>
        <v>4</v>
      </c>
      <c r="D588">
        <v>4</v>
      </c>
      <c r="E588" s="1">
        <f t="shared" si="36"/>
        <v>42346</v>
      </c>
      <c r="F588">
        <v>0</v>
      </c>
      <c r="G588" t="s">
        <v>62</v>
      </c>
      <c r="H588" t="str">
        <f t="shared" si="37"/>
        <v>Other</v>
      </c>
      <c r="I588">
        <v>24</v>
      </c>
      <c r="J588">
        <v>10860</v>
      </c>
      <c r="K588">
        <v>5</v>
      </c>
      <c r="L588" t="s">
        <v>31</v>
      </c>
      <c r="M588" t="s">
        <v>480</v>
      </c>
      <c r="N588" t="s">
        <v>574</v>
      </c>
      <c r="O588" t="s">
        <v>575</v>
      </c>
      <c r="Q588" t="s">
        <v>506</v>
      </c>
      <c r="R588" t="s">
        <v>496</v>
      </c>
      <c r="S588">
        <v>24</v>
      </c>
      <c r="T588" t="str">
        <f>VLOOKUP(S588, Products!$C$1:$D$60,2,FALSE)</f>
        <v>Women's Apparel</v>
      </c>
      <c r="U588">
        <v>502</v>
      </c>
      <c r="V588" t="str">
        <f>VLOOKUP(U588, Products!$A$1:$B$60, 2, FALSE)</f>
        <v>Nike Men's Dri-FIT Victory Golf Polo</v>
      </c>
      <c r="W588" s="7">
        <v>50</v>
      </c>
      <c r="X588" s="7">
        <v>43.678035218757444</v>
      </c>
      <c r="Y588">
        <v>2</v>
      </c>
      <c r="Z588" s="7">
        <v>0</v>
      </c>
      <c r="AA588" s="7">
        <v>100</v>
      </c>
      <c r="AB588" s="7">
        <f t="shared" si="38"/>
        <v>100</v>
      </c>
      <c r="AC588" t="s">
        <v>66</v>
      </c>
      <c r="AD588" t="str">
        <f t="shared" si="39"/>
        <v>Non Cash Payment</v>
      </c>
    </row>
    <row r="589" spans="1:30" x14ac:dyDescent="0.2">
      <c r="A589">
        <v>54446</v>
      </c>
      <c r="B589" s="1">
        <v>42858</v>
      </c>
      <c r="C589" s="4">
        <f>VLOOKUP(B589, Dates!$A$1:$B$1463, 2, FALSE)</f>
        <v>4</v>
      </c>
      <c r="D589">
        <v>4</v>
      </c>
      <c r="E589" s="1">
        <f t="shared" si="36"/>
        <v>42864</v>
      </c>
      <c r="F589">
        <v>0</v>
      </c>
      <c r="G589" t="s">
        <v>62</v>
      </c>
      <c r="H589" t="str">
        <f t="shared" si="37"/>
        <v>Other</v>
      </c>
      <c r="I589">
        <v>24</v>
      </c>
      <c r="J589">
        <v>12094</v>
      </c>
      <c r="K589">
        <v>5</v>
      </c>
      <c r="L589" t="s">
        <v>31</v>
      </c>
      <c r="M589" t="s">
        <v>480</v>
      </c>
      <c r="N589" t="s">
        <v>576</v>
      </c>
      <c r="O589" t="s">
        <v>577</v>
      </c>
      <c r="Q589" t="s">
        <v>506</v>
      </c>
      <c r="R589" t="s">
        <v>496</v>
      </c>
      <c r="S589">
        <v>24</v>
      </c>
      <c r="T589" t="str">
        <f>VLOOKUP(S589, Products!$C$1:$D$60,2,FALSE)</f>
        <v>Women's Apparel</v>
      </c>
      <c r="U589">
        <v>502</v>
      </c>
      <c r="V589" t="str">
        <f>VLOOKUP(U589, Products!$A$1:$B$60, 2, FALSE)</f>
        <v>Nike Men's Dri-FIT Victory Golf Polo</v>
      </c>
      <c r="W589" s="7">
        <v>50</v>
      </c>
      <c r="X589" s="7">
        <v>43.678035218757444</v>
      </c>
      <c r="Y589">
        <v>2</v>
      </c>
      <c r="Z589" s="7">
        <v>0</v>
      </c>
      <c r="AA589" s="7">
        <v>100</v>
      </c>
      <c r="AB589" s="7">
        <f t="shared" si="38"/>
        <v>100</v>
      </c>
      <c r="AC589" t="s">
        <v>66</v>
      </c>
      <c r="AD589" t="str">
        <f t="shared" si="39"/>
        <v>Non Cash Payment</v>
      </c>
    </row>
    <row r="590" spans="1:30" x14ac:dyDescent="0.2">
      <c r="A590">
        <v>58623</v>
      </c>
      <c r="B590" s="1">
        <v>42860</v>
      </c>
      <c r="C590" s="4">
        <f>VLOOKUP(B590, Dates!$A$1:$B$1463, 2, FALSE)</f>
        <v>6</v>
      </c>
      <c r="D590">
        <v>4</v>
      </c>
      <c r="E590" s="1">
        <f t="shared" si="36"/>
        <v>42866</v>
      </c>
      <c r="F590">
        <v>0</v>
      </c>
      <c r="G590" t="s">
        <v>62</v>
      </c>
      <c r="H590" t="str">
        <f t="shared" si="37"/>
        <v>Other</v>
      </c>
      <c r="I590">
        <v>24</v>
      </c>
      <c r="J590">
        <v>5088</v>
      </c>
      <c r="K590">
        <v>5</v>
      </c>
      <c r="L590" t="s">
        <v>31</v>
      </c>
      <c r="M590" t="s">
        <v>480</v>
      </c>
      <c r="N590" t="s">
        <v>578</v>
      </c>
      <c r="O590" t="s">
        <v>579</v>
      </c>
      <c r="Q590" t="s">
        <v>509</v>
      </c>
      <c r="R590" t="s">
        <v>483</v>
      </c>
      <c r="S590">
        <v>24</v>
      </c>
      <c r="T590" t="str">
        <f>VLOOKUP(S590, Products!$C$1:$D$60,2,FALSE)</f>
        <v>Women's Apparel</v>
      </c>
      <c r="U590">
        <v>502</v>
      </c>
      <c r="V590" t="str">
        <f>VLOOKUP(U590, Products!$A$1:$B$60, 2, FALSE)</f>
        <v>Nike Men's Dri-FIT Victory Golf Polo</v>
      </c>
      <c r="W590" s="7">
        <v>50</v>
      </c>
      <c r="X590" s="7">
        <v>43.678035218757444</v>
      </c>
      <c r="Y590">
        <v>2</v>
      </c>
      <c r="Z590" s="7">
        <v>1</v>
      </c>
      <c r="AA590" s="7">
        <v>100</v>
      </c>
      <c r="AB590" s="7">
        <f t="shared" si="38"/>
        <v>99</v>
      </c>
      <c r="AC590" t="s">
        <v>66</v>
      </c>
      <c r="AD590" t="str">
        <f t="shared" si="39"/>
        <v>Non Cash Payment</v>
      </c>
    </row>
    <row r="591" spans="1:30" x14ac:dyDescent="0.2">
      <c r="A591">
        <v>7411</v>
      </c>
      <c r="B591" s="1">
        <v>42113</v>
      </c>
      <c r="C591" s="4">
        <f>VLOOKUP(B591, Dates!$A$1:$B$1463, 2, FALSE)</f>
        <v>1</v>
      </c>
      <c r="D591">
        <v>4</v>
      </c>
      <c r="E591" s="1">
        <f t="shared" si="36"/>
        <v>42117</v>
      </c>
      <c r="F591">
        <v>0</v>
      </c>
      <c r="G591" t="s">
        <v>62</v>
      </c>
      <c r="H591" t="str">
        <f t="shared" si="37"/>
        <v>Other</v>
      </c>
      <c r="I591">
        <v>29</v>
      </c>
      <c r="J591">
        <v>2200</v>
      </c>
      <c r="K591">
        <v>5</v>
      </c>
      <c r="L591" t="s">
        <v>31</v>
      </c>
      <c r="M591" t="s">
        <v>480</v>
      </c>
      <c r="N591" t="s">
        <v>580</v>
      </c>
      <c r="O591" t="s">
        <v>581</v>
      </c>
      <c r="Q591" t="s">
        <v>499</v>
      </c>
      <c r="R591" t="s">
        <v>496</v>
      </c>
      <c r="S591">
        <v>29</v>
      </c>
      <c r="T591" t="str">
        <f>VLOOKUP(S591, Products!$C$1:$D$60,2,FALSE)</f>
        <v>Shop By Sport</v>
      </c>
      <c r="U591">
        <v>627</v>
      </c>
      <c r="V591" t="str">
        <f>VLOOKUP(U591, Products!$A$1:$B$60, 2, FALSE)</f>
        <v>Under Armour Girls' Toddler Spine Surge Runni</v>
      </c>
      <c r="W591" s="7">
        <v>39.990001679999999</v>
      </c>
      <c r="X591" s="7">
        <v>34.198098313835338</v>
      </c>
      <c r="Y591">
        <v>2</v>
      </c>
      <c r="Z591" s="7">
        <v>0.80000001200000004</v>
      </c>
      <c r="AA591" s="7">
        <v>79.980003359999998</v>
      </c>
      <c r="AB591" s="7">
        <f t="shared" si="38"/>
        <v>79.180003348</v>
      </c>
      <c r="AC591" t="s">
        <v>66</v>
      </c>
      <c r="AD591" t="str">
        <f t="shared" si="39"/>
        <v>Non Cash Payment</v>
      </c>
    </row>
    <row r="592" spans="1:30" x14ac:dyDescent="0.2">
      <c r="A592">
        <v>5348</v>
      </c>
      <c r="B592" s="1">
        <v>42083</v>
      </c>
      <c r="C592" s="4">
        <f>VLOOKUP(B592, Dates!$A$1:$B$1463, 2, FALSE)</f>
        <v>6</v>
      </c>
      <c r="D592">
        <v>4</v>
      </c>
      <c r="E592" s="1">
        <f t="shared" si="36"/>
        <v>42089</v>
      </c>
      <c r="F592">
        <v>0</v>
      </c>
      <c r="G592" t="s">
        <v>62</v>
      </c>
      <c r="H592" t="str">
        <f t="shared" si="37"/>
        <v>Other</v>
      </c>
      <c r="I592">
        <v>24</v>
      </c>
      <c r="J592">
        <v>10966</v>
      </c>
      <c r="K592">
        <v>5</v>
      </c>
      <c r="L592" t="s">
        <v>31</v>
      </c>
      <c r="M592" t="s">
        <v>480</v>
      </c>
      <c r="N592" t="s">
        <v>512</v>
      </c>
      <c r="O592" t="s">
        <v>512</v>
      </c>
      <c r="Q592" t="s">
        <v>509</v>
      </c>
      <c r="R592" t="s">
        <v>483</v>
      </c>
      <c r="S592">
        <v>24</v>
      </c>
      <c r="T592" t="str">
        <f>VLOOKUP(S592, Products!$C$1:$D$60,2,FALSE)</f>
        <v>Women's Apparel</v>
      </c>
      <c r="U592">
        <v>502</v>
      </c>
      <c r="V592" t="str">
        <f>VLOOKUP(U592, Products!$A$1:$B$60, 2, FALSE)</f>
        <v>Nike Men's Dri-FIT Victory Golf Polo</v>
      </c>
      <c r="W592" s="7">
        <v>50</v>
      </c>
      <c r="X592" s="7">
        <v>43.678035218757444</v>
      </c>
      <c r="Y592">
        <v>2</v>
      </c>
      <c r="Z592" s="7">
        <v>3</v>
      </c>
      <c r="AA592" s="7">
        <v>100</v>
      </c>
      <c r="AB592" s="7">
        <f t="shared" si="38"/>
        <v>97</v>
      </c>
      <c r="AC592" t="s">
        <v>66</v>
      </c>
      <c r="AD592" t="str">
        <f t="shared" si="39"/>
        <v>Non Cash Payment</v>
      </c>
    </row>
    <row r="593" spans="1:30" x14ac:dyDescent="0.2">
      <c r="A593">
        <v>59742</v>
      </c>
      <c r="B593" s="1">
        <v>42877</v>
      </c>
      <c r="C593" s="4">
        <f>VLOOKUP(B593, Dates!$A$1:$B$1463, 2, FALSE)</f>
        <v>2</v>
      </c>
      <c r="D593">
        <v>4</v>
      </c>
      <c r="E593" s="1">
        <f t="shared" si="36"/>
        <v>42881</v>
      </c>
      <c r="F593">
        <v>0</v>
      </c>
      <c r="G593" t="s">
        <v>62</v>
      </c>
      <c r="H593" t="str">
        <f t="shared" si="37"/>
        <v>Other</v>
      </c>
      <c r="I593">
        <v>24</v>
      </c>
      <c r="J593">
        <v>3997</v>
      </c>
      <c r="K593">
        <v>5</v>
      </c>
      <c r="L593" t="s">
        <v>31</v>
      </c>
      <c r="M593" t="s">
        <v>480</v>
      </c>
      <c r="N593" t="s">
        <v>490</v>
      </c>
      <c r="O593" t="s">
        <v>490</v>
      </c>
      <c r="Q593" t="s">
        <v>491</v>
      </c>
      <c r="R593" t="s">
        <v>492</v>
      </c>
      <c r="S593">
        <v>24</v>
      </c>
      <c r="T593" t="str">
        <f>VLOOKUP(S593, Products!$C$1:$D$60,2,FALSE)</f>
        <v>Women's Apparel</v>
      </c>
      <c r="U593">
        <v>502</v>
      </c>
      <c r="V593" t="str">
        <f>VLOOKUP(U593, Products!$A$1:$B$60, 2, FALSE)</f>
        <v>Nike Men's Dri-FIT Victory Golf Polo</v>
      </c>
      <c r="W593" s="7">
        <v>50</v>
      </c>
      <c r="X593" s="7">
        <v>43.678035218757444</v>
      </c>
      <c r="Y593">
        <v>2</v>
      </c>
      <c r="Z593" s="7">
        <v>4</v>
      </c>
      <c r="AA593" s="7">
        <v>100</v>
      </c>
      <c r="AB593" s="7">
        <f t="shared" si="38"/>
        <v>96</v>
      </c>
      <c r="AC593" t="s">
        <v>66</v>
      </c>
      <c r="AD593" t="str">
        <f t="shared" si="39"/>
        <v>Non Cash Payment</v>
      </c>
    </row>
    <row r="594" spans="1:30" x14ac:dyDescent="0.2">
      <c r="A594">
        <v>59498</v>
      </c>
      <c r="B594" s="1">
        <v>42873</v>
      </c>
      <c r="C594" s="4">
        <f>VLOOKUP(B594, Dates!$A$1:$B$1463, 2, FALSE)</f>
        <v>5</v>
      </c>
      <c r="D594">
        <v>4</v>
      </c>
      <c r="E594" s="1">
        <f t="shared" si="36"/>
        <v>42879</v>
      </c>
      <c r="F594">
        <v>0</v>
      </c>
      <c r="G594" t="s">
        <v>62</v>
      </c>
      <c r="H594" t="str">
        <f t="shared" si="37"/>
        <v>Other</v>
      </c>
      <c r="I594">
        <v>29</v>
      </c>
      <c r="J594">
        <v>8746</v>
      </c>
      <c r="K594">
        <v>5</v>
      </c>
      <c r="L594" t="s">
        <v>31</v>
      </c>
      <c r="M594" t="s">
        <v>480</v>
      </c>
      <c r="N594" t="s">
        <v>582</v>
      </c>
      <c r="O594" t="s">
        <v>582</v>
      </c>
      <c r="Q594" t="s">
        <v>509</v>
      </c>
      <c r="R594" t="s">
        <v>483</v>
      </c>
      <c r="S594">
        <v>29</v>
      </c>
      <c r="T594" t="str">
        <f>VLOOKUP(S594, Products!$C$1:$D$60,2,FALSE)</f>
        <v>Shop By Sport</v>
      </c>
      <c r="U594">
        <v>627</v>
      </c>
      <c r="V594" t="str">
        <f>VLOOKUP(U594, Products!$A$1:$B$60, 2, FALSE)</f>
        <v>Under Armour Girls' Toddler Spine Surge Runni</v>
      </c>
      <c r="W594" s="7">
        <v>39.990001679999999</v>
      </c>
      <c r="X594" s="7">
        <v>34.198098313835338</v>
      </c>
      <c r="Y594">
        <v>2</v>
      </c>
      <c r="Z594" s="7">
        <v>3.2000000480000002</v>
      </c>
      <c r="AA594" s="7">
        <v>79.980003359999998</v>
      </c>
      <c r="AB594" s="7">
        <f t="shared" si="38"/>
        <v>76.780003311999991</v>
      </c>
      <c r="AC594" t="s">
        <v>66</v>
      </c>
      <c r="AD594" t="str">
        <f t="shared" si="39"/>
        <v>Non Cash Payment</v>
      </c>
    </row>
    <row r="595" spans="1:30" x14ac:dyDescent="0.2">
      <c r="A595">
        <v>3459</v>
      </c>
      <c r="B595" s="1">
        <v>42055</v>
      </c>
      <c r="C595" s="4">
        <f>VLOOKUP(B595, Dates!$A$1:$B$1463, 2, FALSE)</f>
        <v>6</v>
      </c>
      <c r="D595">
        <v>4</v>
      </c>
      <c r="E595" s="1">
        <f t="shared" si="36"/>
        <v>42061</v>
      </c>
      <c r="F595">
        <v>1</v>
      </c>
      <c r="G595" t="s">
        <v>62</v>
      </c>
      <c r="H595" t="str">
        <f t="shared" si="37"/>
        <v>Other</v>
      </c>
      <c r="I595">
        <v>29</v>
      </c>
      <c r="J595">
        <v>3687</v>
      </c>
      <c r="K595">
        <v>5</v>
      </c>
      <c r="L595" t="s">
        <v>31</v>
      </c>
      <c r="M595" t="s">
        <v>480</v>
      </c>
      <c r="N595" t="s">
        <v>583</v>
      </c>
      <c r="O595" t="s">
        <v>583</v>
      </c>
      <c r="Q595" t="s">
        <v>584</v>
      </c>
      <c r="R595" t="s">
        <v>492</v>
      </c>
      <c r="S595">
        <v>29</v>
      </c>
      <c r="T595" t="str">
        <f>VLOOKUP(S595, Products!$C$1:$D$60,2,FALSE)</f>
        <v>Shop By Sport</v>
      </c>
      <c r="U595">
        <v>627</v>
      </c>
      <c r="V595" t="str">
        <f>VLOOKUP(U595, Products!$A$1:$B$60, 2, FALSE)</f>
        <v>Under Armour Girls' Toddler Spine Surge Runni</v>
      </c>
      <c r="W595" s="7">
        <v>39.990001679999999</v>
      </c>
      <c r="X595" s="7">
        <v>34.198098313835338</v>
      </c>
      <c r="Y595">
        <v>2</v>
      </c>
      <c r="Z595" s="7">
        <v>4</v>
      </c>
      <c r="AA595" s="7">
        <v>79.980003359999998</v>
      </c>
      <c r="AB595" s="7">
        <f t="shared" si="38"/>
        <v>75.980003359999998</v>
      </c>
      <c r="AC595" t="s">
        <v>66</v>
      </c>
      <c r="AD595" t="str">
        <f t="shared" si="39"/>
        <v>Non Cash Payment</v>
      </c>
    </row>
    <row r="596" spans="1:30" x14ac:dyDescent="0.2">
      <c r="A596">
        <v>8470</v>
      </c>
      <c r="B596" s="1">
        <v>42099</v>
      </c>
      <c r="C596" s="4">
        <f>VLOOKUP(B596, Dates!$A$1:$B$1463, 2, FALSE)</f>
        <v>1</v>
      </c>
      <c r="D596">
        <v>4</v>
      </c>
      <c r="E596" s="1">
        <f t="shared" si="36"/>
        <v>42103</v>
      </c>
      <c r="F596">
        <v>1</v>
      </c>
      <c r="G596" t="s">
        <v>62</v>
      </c>
      <c r="H596" t="str">
        <f t="shared" si="37"/>
        <v>Other</v>
      </c>
      <c r="I596">
        <v>29</v>
      </c>
      <c r="J596">
        <v>9162</v>
      </c>
      <c r="K596">
        <v>5</v>
      </c>
      <c r="L596" t="s">
        <v>31</v>
      </c>
      <c r="M596" t="s">
        <v>480</v>
      </c>
      <c r="N596" t="s">
        <v>550</v>
      </c>
      <c r="O596" t="s">
        <v>550</v>
      </c>
      <c r="Q596" t="s">
        <v>482</v>
      </c>
      <c r="R596" t="s">
        <v>483</v>
      </c>
      <c r="S596">
        <v>29</v>
      </c>
      <c r="T596" t="str">
        <f>VLOOKUP(S596, Products!$C$1:$D$60,2,FALSE)</f>
        <v>Shop By Sport</v>
      </c>
      <c r="U596">
        <v>627</v>
      </c>
      <c r="V596" t="str">
        <f>VLOOKUP(U596, Products!$A$1:$B$60, 2, FALSE)</f>
        <v>Under Armour Girls' Toddler Spine Surge Runni</v>
      </c>
      <c r="W596" s="7">
        <v>39.990001679999999</v>
      </c>
      <c r="X596" s="7">
        <v>34.198098313835338</v>
      </c>
      <c r="Y596">
        <v>2</v>
      </c>
      <c r="Z596" s="7">
        <v>4</v>
      </c>
      <c r="AA596" s="7">
        <v>79.980003359999998</v>
      </c>
      <c r="AB596" s="7">
        <f t="shared" si="38"/>
        <v>75.980003359999998</v>
      </c>
      <c r="AC596" t="s">
        <v>66</v>
      </c>
      <c r="AD596" t="str">
        <f t="shared" si="39"/>
        <v>Non Cash Payment</v>
      </c>
    </row>
    <row r="597" spans="1:30" x14ac:dyDescent="0.2">
      <c r="A597">
        <v>53455</v>
      </c>
      <c r="B597" s="1">
        <v>42785</v>
      </c>
      <c r="C597" s="4">
        <f>VLOOKUP(B597, Dates!$A$1:$B$1463, 2, FALSE)</f>
        <v>1</v>
      </c>
      <c r="D597">
        <v>4</v>
      </c>
      <c r="E597" s="1">
        <f t="shared" si="36"/>
        <v>42789</v>
      </c>
      <c r="F597">
        <v>1</v>
      </c>
      <c r="G597" t="s">
        <v>62</v>
      </c>
      <c r="H597" t="str">
        <f t="shared" si="37"/>
        <v>Other</v>
      </c>
      <c r="I597">
        <v>24</v>
      </c>
      <c r="J597">
        <v>8993</v>
      </c>
      <c r="K597">
        <v>5</v>
      </c>
      <c r="L597" t="s">
        <v>31</v>
      </c>
      <c r="M597" t="s">
        <v>480</v>
      </c>
      <c r="N597" t="s">
        <v>530</v>
      </c>
      <c r="O597" t="s">
        <v>531</v>
      </c>
      <c r="Q597" t="s">
        <v>506</v>
      </c>
      <c r="R597" t="s">
        <v>496</v>
      </c>
      <c r="S597">
        <v>24</v>
      </c>
      <c r="T597" t="str">
        <f>VLOOKUP(S597, Products!$C$1:$D$60,2,FALSE)</f>
        <v>Women's Apparel</v>
      </c>
      <c r="U597">
        <v>502</v>
      </c>
      <c r="V597" t="str">
        <f>VLOOKUP(U597, Products!$A$1:$B$60, 2, FALSE)</f>
        <v>Nike Men's Dri-FIT Victory Golf Polo</v>
      </c>
      <c r="W597" s="7">
        <v>50</v>
      </c>
      <c r="X597" s="7">
        <v>43.678035218757444</v>
      </c>
      <c r="Y597">
        <v>2</v>
      </c>
      <c r="Z597" s="7">
        <v>5</v>
      </c>
      <c r="AA597" s="7">
        <v>100</v>
      </c>
      <c r="AB597" s="7">
        <f t="shared" si="38"/>
        <v>95</v>
      </c>
      <c r="AC597" t="s">
        <v>66</v>
      </c>
      <c r="AD597" t="str">
        <f t="shared" si="39"/>
        <v>Non Cash Payment</v>
      </c>
    </row>
    <row r="598" spans="1:30" x14ac:dyDescent="0.2">
      <c r="A598">
        <v>2014</v>
      </c>
      <c r="B598" s="1">
        <v>42034</v>
      </c>
      <c r="C598" s="4">
        <f>VLOOKUP(B598, Dates!$A$1:$B$1463, 2, FALSE)</f>
        <v>6</v>
      </c>
      <c r="D598">
        <v>4</v>
      </c>
      <c r="E598" s="1">
        <f t="shared" si="36"/>
        <v>42040</v>
      </c>
      <c r="F598">
        <v>1</v>
      </c>
      <c r="G598" t="s">
        <v>62</v>
      </c>
      <c r="H598" t="str">
        <f t="shared" si="37"/>
        <v>Other</v>
      </c>
      <c r="I598">
        <v>26</v>
      </c>
      <c r="J598">
        <v>5875</v>
      </c>
      <c r="K598">
        <v>5</v>
      </c>
      <c r="L598" t="s">
        <v>31</v>
      </c>
      <c r="M598" t="s">
        <v>480</v>
      </c>
      <c r="N598" t="s">
        <v>510</v>
      </c>
      <c r="O598" t="s">
        <v>511</v>
      </c>
      <c r="Q598" t="s">
        <v>509</v>
      </c>
      <c r="R598" t="s">
        <v>483</v>
      </c>
      <c r="S598">
        <v>26</v>
      </c>
      <c r="T598" t="str">
        <f>VLOOKUP(S598, Products!$C$1:$D$60,2,FALSE)</f>
        <v>Girls' Apparel</v>
      </c>
      <c r="U598">
        <v>565</v>
      </c>
      <c r="V598" t="str">
        <f>VLOOKUP(U598, Products!$A$1:$B$60, 2, FALSE)</f>
        <v>adidas Youth Germany Black/Red Away Match Soc</v>
      </c>
      <c r="W598" s="7">
        <v>70</v>
      </c>
      <c r="X598" s="7">
        <v>62.759999940857142</v>
      </c>
      <c r="Y598">
        <v>2</v>
      </c>
      <c r="Z598" s="7">
        <v>7.6999998090000004</v>
      </c>
      <c r="AA598" s="7">
        <v>140</v>
      </c>
      <c r="AB598" s="7">
        <f t="shared" si="38"/>
        <v>132.30000019100001</v>
      </c>
      <c r="AC598" t="s">
        <v>66</v>
      </c>
      <c r="AD598" t="str">
        <f t="shared" si="39"/>
        <v>Non Cash Payment</v>
      </c>
    </row>
    <row r="599" spans="1:30" x14ac:dyDescent="0.2">
      <c r="A599">
        <v>55899</v>
      </c>
      <c r="B599" s="1">
        <v>42820</v>
      </c>
      <c r="C599" s="4">
        <f>VLOOKUP(B599, Dates!$A$1:$B$1463, 2, FALSE)</f>
        <v>1</v>
      </c>
      <c r="D599">
        <v>4</v>
      </c>
      <c r="E599" s="1">
        <f t="shared" si="36"/>
        <v>42824</v>
      </c>
      <c r="F599">
        <v>1</v>
      </c>
      <c r="G599" t="s">
        <v>62</v>
      </c>
      <c r="H599" t="str">
        <f t="shared" si="37"/>
        <v>Other</v>
      </c>
      <c r="I599">
        <v>26</v>
      </c>
      <c r="J599">
        <v>2502</v>
      </c>
      <c r="K599">
        <v>5</v>
      </c>
      <c r="L599" t="s">
        <v>31</v>
      </c>
      <c r="M599" t="s">
        <v>480</v>
      </c>
      <c r="N599" t="s">
        <v>526</v>
      </c>
      <c r="O599" t="s">
        <v>489</v>
      </c>
      <c r="Q599" t="s">
        <v>489</v>
      </c>
      <c r="R599" t="s">
        <v>483</v>
      </c>
      <c r="S599">
        <v>26</v>
      </c>
      <c r="T599" t="str">
        <f>VLOOKUP(S599, Products!$C$1:$D$60,2,FALSE)</f>
        <v>Girls' Apparel</v>
      </c>
      <c r="U599">
        <v>567</v>
      </c>
      <c r="V599" t="str">
        <f>VLOOKUP(U599, Products!$A$1:$B$60, 2, FALSE)</f>
        <v>adidas Men's Germany Black Crest Away Tee</v>
      </c>
      <c r="W599" s="7">
        <v>25</v>
      </c>
      <c r="X599" s="7">
        <v>17.922466723766668</v>
      </c>
      <c r="Y599">
        <v>2</v>
      </c>
      <c r="Z599" s="7">
        <v>3.5</v>
      </c>
      <c r="AA599" s="7">
        <v>50</v>
      </c>
      <c r="AB599" s="7">
        <f t="shared" si="38"/>
        <v>46.5</v>
      </c>
      <c r="AC599" t="s">
        <v>66</v>
      </c>
      <c r="AD599" t="str">
        <f t="shared" si="39"/>
        <v>Non Cash Payment</v>
      </c>
    </row>
    <row r="600" spans="1:30" x14ac:dyDescent="0.2">
      <c r="A600">
        <v>52582</v>
      </c>
      <c r="B600" s="1">
        <v>42888</v>
      </c>
      <c r="C600" s="4">
        <f>VLOOKUP(B600, Dates!$A$1:$B$1463, 2, FALSE)</f>
        <v>6</v>
      </c>
      <c r="D600">
        <v>4</v>
      </c>
      <c r="E600" s="1">
        <f t="shared" si="36"/>
        <v>42894</v>
      </c>
      <c r="F600">
        <v>0</v>
      </c>
      <c r="G600" t="s">
        <v>62</v>
      </c>
      <c r="H600" t="str">
        <f t="shared" si="37"/>
        <v>Other</v>
      </c>
      <c r="I600">
        <v>24</v>
      </c>
      <c r="J600">
        <v>9563</v>
      </c>
      <c r="K600">
        <v>5</v>
      </c>
      <c r="L600" t="s">
        <v>31</v>
      </c>
      <c r="M600" t="s">
        <v>480</v>
      </c>
      <c r="N600" t="s">
        <v>585</v>
      </c>
      <c r="O600" t="s">
        <v>586</v>
      </c>
      <c r="Q600" t="s">
        <v>509</v>
      </c>
      <c r="R600" t="s">
        <v>483</v>
      </c>
      <c r="S600">
        <v>24</v>
      </c>
      <c r="T600" t="str">
        <f>VLOOKUP(S600, Products!$C$1:$D$60,2,FALSE)</f>
        <v>Women's Apparel</v>
      </c>
      <c r="U600">
        <v>502</v>
      </c>
      <c r="V600" t="str">
        <f>VLOOKUP(U600, Products!$A$1:$B$60, 2, FALSE)</f>
        <v>Nike Men's Dri-FIT Victory Golf Polo</v>
      </c>
      <c r="W600" s="7">
        <v>50</v>
      </c>
      <c r="X600" s="7">
        <v>43.678035218757444</v>
      </c>
      <c r="Y600">
        <v>2</v>
      </c>
      <c r="Z600" s="7">
        <v>7</v>
      </c>
      <c r="AA600" s="7">
        <v>100</v>
      </c>
      <c r="AB600" s="7">
        <f t="shared" si="38"/>
        <v>93</v>
      </c>
      <c r="AC600" t="s">
        <v>66</v>
      </c>
      <c r="AD600" t="str">
        <f t="shared" si="39"/>
        <v>Non Cash Payment</v>
      </c>
    </row>
    <row r="601" spans="1:30" x14ac:dyDescent="0.2">
      <c r="A601">
        <v>56222</v>
      </c>
      <c r="B601" s="1">
        <v>42825</v>
      </c>
      <c r="C601" s="4">
        <f>VLOOKUP(B601, Dates!$A$1:$B$1463, 2, FALSE)</f>
        <v>6</v>
      </c>
      <c r="D601">
        <v>4</v>
      </c>
      <c r="E601" s="1">
        <f t="shared" si="36"/>
        <v>42831</v>
      </c>
      <c r="F601">
        <v>0</v>
      </c>
      <c r="G601" t="s">
        <v>62</v>
      </c>
      <c r="H601" t="str">
        <f t="shared" si="37"/>
        <v>Other</v>
      </c>
      <c r="I601">
        <v>24</v>
      </c>
      <c r="J601">
        <v>7259</v>
      </c>
      <c r="K601">
        <v>5</v>
      </c>
      <c r="L601" t="s">
        <v>31</v>
      </c>
      <c r="M601" t="s">
        <v>480</v>
      </c>
      <c r="N601" t="s">
        <v>587</v>
      </c>
      <c r="O601" t="s">
        <v>509</v>
      </c>
      <c r="Q601" t="s">
        <v>509</v>
      </c>
      <c r="R601" t="s">
        <v>483</v>
      </c>
      <c r="S601">
        <v>24</v>
      </c>
      <c r="T601" t="str">
        <f>VLOOKUP(S601, Products!$C$1:$D$60,2,FALSE)</f>
        <v>Women's Apparel</v>
      </c>
      <c r="U601">
        <v>502</v>
      </c>
      <c r="V601" t="str">
        <f>VLOOKUP(U601, Products!$A$1:$B$60, 2, FALSE)</f>
        <v>Nike Men's Dri-FIT Victory Golf Polo</v>
      </c>
      <c r="W601" s="7">
        <v>50</v>
      </c>
      <c r="X601" s="7">
        <v>43.678035218757444</v>
      </c>
      <c r="Y601">
        <v>2</v>
      </c>
      <c r="Z601" s="7">
        <v>7</v>
      </c>
      <c r="AA601" s="7">
        <v>100</v>
      </c>
      <c r="AB601" s="7">
        <f t="shared" si="38"/>
        <v>93</v>
      </c>
      <c r="AC601" t="s">
        <v>66</v>
      </c>
      <c r="AD601" t="str">
        <f t="shared" si="39"/>
        <v>Non Cash Payment</v>
      </c>
    </row>
    <row r="602" spans="1:30" x14ac:dyDescent="0.2">
      <c r="A602">
        <v>57829</v>
      </c>
      <c r="B602" s="1">
        <v>42849</v>
      </c>
      <c r="C602" s="4">
        <f>VLOOKUP(B602, Dates!$A$1:$B$1463, 2, FALSE)</f>
        <v>2</v>
      </c>
      <c r="D602">
        <v>4</v>
      </c>
      <c r="E602" s="1">
        <f t="shared" si="36"/>
        <v>42853</v>
      </c>
      <c r="F602">
        <v>1</v>
      </c>
      <c r="G602" t="s">
        <v>62</v>
      </c>
      <c r="H602" t="str">
        <f t="shared" si="37"/>
        <v>Other</v>
      </c>
      <c r="I602">
        <v>29</v>
      </c>
      <c r="J602">
        <v>3131</v>
      </c>
      <c r="K602">
        <v>5</v>
      </c>
      <c r="L602" t="s">
        <v>31</v>
      </c>
      <c r="M602" t="s">
        <v>480</v>
      </c>
      <c r="N602" t="s">
        <v>588</v>
      </c>
      <c r="O602" t="s">
        <v>577</v>
      </c>
      <c r="Q602" t="s">
        <v>506</v>
      </c>
      <c r="R602" t="s">
        <v>496</v>
      </c>
      <c r="S602">
        <v>29</v>
      </c>
      <c r="T602" t="str">
        <f>VLOOKUP(S602, Products!$C$1:$D$60,2,FALSE)</f>
        <v>Shop By Sport</v>
      </c>
      <c r="U602">
        <v>627</v>
      </c>
      <c r="V602" t="str">
        <f>VLOOKUP(U602, Products!$A$1:$B$60, 2, FALSE)</f>
        <v>Under Armour Girls' Toddler Spine Surge Runni</v>
      </c>
      <c r="W602" s="7">
        <v>39.990001679999999</v>
      </c>
      <c r="X602" s="7">
        <v>34.198098313835338</v>
      </c>
      <c r="Y602">
        <v>2</v>
      </c>
      <c r="Z602" s="7">
        <v>7.1999998090000004</v>
      </c>
      <c r="AA602" s="7">
        <v>79.980003359999998</v>
      </c>
      <c r="AB602" s="7">
        <f t="shared" si="38"/>
        <v>72.780003550999993</v>
      </c>
      <c r="AC602" t="s">
        <v>66</v>
      </c>
      <c r="AD602" t="str">
        <f t="shared" si="39"/>
        <v>Non Cash Payment</v>
      </c>
    </row>
    <row r="603" spans="1:30" x14ac:dyDescent="0.2">
      <c r="A603">
        <v>56217</v>
      </c>
      <c r="B603" s="1">
        <v>42825</v>
      </c>
      <c r="C603" s="4">
        <f>VLOOKUP(B603, Dates!$A$1:$B$1463, 2, FALSE)</f>
        <v>6</v>
      </c>
      <c r="D603">
        <v>4</v>
      </c>
      <c r="E603" s="1">
        <f t="shared" si="36"/>
        <v>42831</v>
      </c>
      <c r="F603">
        <v>0</v>
      </c>
      <c r="G603" t="s">
        <v>62</v>
      </c>
      <c r="H603" t="str">
        <f t="shared" si="37"/>
        <v>Other</v>
      </c>
      <c r="I603">
        <v>29</v>
      </c>
      <c r="J603">
        <v>4140</v>
      </c>
      <c r="K603">
        <v>5</v>
      </c>
      <c r="L603" t="s">
        <v>31</v>
      </c>
      <c r="M603" t="s">
        <v>480</v>
      </c>
      <c r="N603" t="s">
        <v>501</v>
      </c>
      <c r="O603" t="s">
        <v>502</v>
      </c>
      <c r="Q603" t="s">
        <v>503</v>
      </c>
      <c r="R603" t="s">
        <v>483</v>
      </c>
      <c r="S603">
        <v>29</v>
      </c>
      <c r="T603" t="str">
        <f>VLOOKUP(S603, Products!$C$1:$D$60,2,FALSE)</f>
        <v>Shop By Sport</v>
      </c>
      <c r="U603">
        <v>627</v>
      </c>
      <c r="V603" t="str">
        <f>VLOOKUP(U603, Products!$A$1:$B$60, 2, FALSE)</f>
        <v>Under Armour Girls' Toddler Spine Surge Runni</v>
      </c>
      <c r="W603" s="7">
        <v>39.990001679999999</v>
      </c>
      <c r="X603" s="7">
        <v>34.198098313835338</v>
      </c>
      <c r="Y603">
        <v>2</v>
      </c>
      <c r="Z603" s="7">
        <v>8</v>
      </c>
      <c r="AA603" s="7">
        <v>79.980003359999998</v>
      </c>
      <c r="AB603" s="7">
        <f t="shared" si="38"/>
        <v>71.980003359999998</v>
      </c>
      <c r="AC603" t="s">
        <v>66</v>
      </c>
      <c r="AD603" t="str">
        <f t="shared" si="39"/>
        <v>Non Cash Payment</v>
      </c>
    </row>
    <row r="604" spans="1:30" x14ac:dyDescent="0.2">
      <c r="A604">
        <v>5893</v>
      </c>
      <c r="B604" s="1">
        <v>42091</v>
      </c>
      <c r="C604" s="4">
        <f>VLOOKUP(B604, Dates!$A$1:$B$1463, 2, FALSE)</f>
        <v>7</v>
      </c>
      <c r="D604">
        <v>4</v>
      </c>
      <c r="E604" s="1">
        <f t="shared" si="36"/>
        <v>42096</v>
      </c>
      <c r="F604">
        <v>0</v>
      </c>
      <c r="G604" t="s">
        <v>62</v>
      </c>
      <c r="H604" t="str">
        <f t="shared" si="37"/>
        <v>Other</v>
      </c>
      <c r="I604">
        <v>29</v>
      </c>
      <c r="J604">
        <v>4539</v>
      </c>
      <c r="K604">
        <v>5</v>
      </c>
      <c r="L604" t="s">
        <v>31</v>
      </c>
      <c r="M604" t="s">
        <v>480</v>
      </c>
      <c r="N604" t="s">
        <v>481</v>
      </c>
      <c r="O604" t="s">
        <v>482</v>
      </c>
      <c r="Q604" t="s">
        <v>482</v>
      </c>
      <c r="R604" t="s">
        <v>483</v>
      </c>
      <c r="S604">
        <v>29</v>
      </c>
      <c r="T604" t="str">
        <f>VLOOKUP(S604, Products!$C$1:$D$60,2,FALSE)</f>
        <v>Shop By Sport</v>
      </c>
      <c r="U604">
        <v>627</v>
      </c>
      <c r="V604" t="str">
        <f>VLOOKUP(U604, Products!$A$1:$B$60, 2, FALSE)</f>
        <v>Under Armour Girls' Toddler Spine Surge Runni</v>
      </c>
      <c r="W604" s="7">
        <v>39.990001679999999</v>
      </c>
      <c r="X604" s="7">
        <v>34.198098313835338</v>
      </c>
      <c r="Y604">
        <v>2</v>
      </c>
      <c r="Z604" s="7">
        <v>8</v>
      </c>
      <c r="AA604" s="7">
        <v>79.980003359999998</v>
      </c>
      <c r="AB604" s="7">
        <f t="shared" si="38"/>
        <v>71.980003359999998</v>
      </c>
      <c r="AC604" t="s">
        <v>66</v>
      </c>
      <c r="AD604" t="str">
        <f t="shared" si="39"/>
        <v>Non Cash Payment</v>
      </c>
    </row>
    <row r="605" spans="1:30" x14ac:dyDescent="0.2">
      <c r="A605">
        <v>5528</v>
      </c>
      <c r="B605" s="1">
        <v>42085</v>
      </c>
      <c r="C605" s="4">
        <f>VLOOKUP(B605, Dates!$A$1:$B$1463, 2, FALSE)</f>
        <v>1</v>
      </c>
      <c r="D605">
        <v>4</v>
      </c>
      <c r="E605" s="1">
        <f t="shared" si="36"/>
        <v>42089</v>
      </c>
      <c r="F605">
        <v>0</v>
      </c>
      <c r="G605" t="s">
        <v>62</v>
      </c>
      <c r="H605" t="str">
        <f t="shared" si="37"/>
        <v>Other</v>
      </c>
      <c r="I605">
        <v>24</v>
      </c>
      <c r="J605">
        <v>6071</v>
      </c>
      <c r="K605">
        <v>5</v>
      </c>
      <c r="L605" t="s">
        <v>31</v>
      </c>
      <c r="M605" t="s">
        <v>480</v>
      </c>
      <c r="N605" t="s">
        <v>565</v>
      </c>
      <c r="O605" t="s">
        <v>566</v>
      </c>
      <c r="Q605" t="s">
        <v>503</v>
      </c>
      <c r="R605" t="s">
        <v>483</v>
      </c>
      <c r="S605">
        <v>24</v>
      </c>
      <c r="T605" t="str">
        <f>VLOOKUP(S605, Products!$C$1:$D$60,2,FALSE)</f>
        <v>Women's Apparel</v>
      </c>
      <c r="U605">
        <v>502</v>
      </c>
      <c r="V605" t="str">
        <f>VLOOKUP(U605, Products!$A$1:$B$60, 2, FALSE)</f>
        <v>Nike Men's Dri-FIT Victory Golf Polo</v>
      </c>
      <c r="W605" s="7">
        <v>50</v>
      </c>
      <c r="X605" s="7">
        <v>43.678035218757444</v>
      </c>
      <c r="Y605">
        <v>2</v>
      </c>
      <c r="Z605" s="7">
        <v>10</v>
      </c>
      <c r="AA605" s="7">
        <v>100</v>
      </c>
      <c r="AB605" s="7">
        <f t="shared" si="38"/>
        <v>90</v>
      </c>
      <c r="AC605" t="s">
        <v>66</v>
      </c>
      <c r="AD605" t="str">
        <f t="shared" si="39"/>
        <v>Non Cash Payment</v>
      </c>
    </row>
    <row r="606" spans="1:30" x14ac:dyDescent="0.2">
      <c r="A606">
        <v>367</v>
      </c>
      <c r="B606" s="1">
        <v>42156</v>
      </c>
      <c r="C606" s="4">
        <f>VLOOKUP(B606, Dates!$A$1:$B$1463, 2, FALSE)</f>
        <v>2</v>
      </c>
      <c r="D606">
        <v>4</v>
      </c>
      <c r="E606" s="1">
        <f t="shared" si="36"/>
        <v>42160</v>
      </c>
      <c r="F606">
        <v>0</v>
      </c>
      <c r="G606" t="s">
        <v>62</v>
      </c>
      <c r="H606" t="str">
        <f t="shared" si="37"/>
        <v>Other</v>
      </c>
      <c r="I606">
        <v>29</v>
      </c>
      <c r="J606">
        <v>8730</v>
      </c>
      <c r="K606">
        <v>5</v>
      </c>
      <c r="L606" t="s">
        <v>31</v>
      </c>
      <c r="M606" t="s">
        <v>480</v>
      </c>
      <c r="N606" t="s">
        <v>589</v>
      </c>
      <c r="O606" t="s">
        <v>590</v>
      </c>
      <c r="Q606" t="s">
        <v>495</v>
      </c>
      <c r="R606" t="s">
        <v>496</v>
      </c>
      <c r="S606">
        <v>29</v>
      </c>
      <c r="T606" t="str">
        <f>VLOOKUP(S606, Products!$C$1:$D$60,2,FALSE)</f>
        <v>Shop By Sport</v>
      </c>
      <c r="U606">
        <v>627</v>
      </c>
      <c r="V606" t="str">
        <f>VLOOKUP(U606, Products!$A$1:$B$60, 2, FALSE)</f>
        <v>Under Armour Girls' Toddler Spine Surge Runni</v>
      </c>
      <c r="W606" s="7">
        <v>39.990001679999999</v>
      </c>
      <c r="X606" s="7">
        <v>34.198098313835338</v>
      </c>
      <c r="Y606">
        <v>2</v>
      </c>
      <c r="Z606" s="7">
        <v>8</v>
      </c>
      <c r="AA606" s="7">
        <v>79.980003359999998</v>
      </c>
      <c r="AB606" s="7">
        <f t="shared" si="38"/>
        <v>71.980003359999998</v>
      </c>
      <c r="AC606" t="s">
        <v>66</v>
      </c>
      <c r="AD606" t="str">
        <f t="shared" si="39"/>
        <v>Non Cash Payment</v>
      </c>
    </row>
    <row r="607" spans="1:30" x14ac:dyDescent="0.2">
      <c r="A607">
        <v>52353</v>
      </c>
      <c r="B607" s="1">
        <v>42796</v>
      </c>
      <c r="C607" s="4">
        <f>VLOOKUP(B607, Dates!$A$1:$B$1463, 2, FALSE)</f>
        <v>5</v>
      </c>
      <c r="D607">
        <v>4</v>
      </c>
      <c r="E607" s="1">
        <f t="shared" si="36"/>
        <v>42802</v>
      </c>
      <c r="F607">
        <v>0</v>
      </c>
      <c r="G607" t="s">
        <v>62</v>
      </c>
      <c r="H607" t="str">
        <f t="shared" si="37"/>
        <v>Other</v>
      </c>
      <c r="I607">
        <v>24</v>
      </c>
      <c r="J607">
        <v>9634</v>
      </c>
      <c r="K607">
        <v>5</v>
      </c>
      <c r="L607" t="s">
        <v>31</v>
      </c>
      <c r="M607" t="s">
        <v>480</v>
      </c>
      <c r="N607" t="s">
        <v>591</v>
      </c>
      <c r="O607" t="s">
        <v>592</v>
      </c>
      <c r="Q607" t="s">
        <v>506</v>
      </c>
      <c r="R607" t="s">
        <v>496</v>
      </c>
      <c r="S607">
        <v>24</v>
      </c>
      <c r="T607" t="str">
        <f>VLOOKUP(S607, Products!$C$1:$D$60,2,FALSE)</f>
        <v>Women's Apparel</v>
      </c>
      <c r="U607">
        <v>502</v>
      </c>
      <c r="V607" t="str">
        <f>VLOOKUP(U607, Products!$A$1:$B$60, 2, FALSE)</f>
        <v>Nike Men's Dri-FIT Victory Golf Polo</v>
      </c>
      <c r="W607" s="7">
        <v>50</v>
      </c>
      <c r="X607" s="7">
        <v>43.678035218757444</v>
      </c>
      <c r="Y607">
        <v>2</v>
      </c>
      <c r="Z607" s="7">
        <v>10</v>
      </c>
      <c r="AA607" s="7">
        <v>100</v>
      </c>
      <c r="AB607" s="7">
        <f t="shared" si="38"/>
        <v>90</v>
      </c>
      <c r="AC607" t="s">
        <v>66</v>
      </c>
      <c r="AD607" t="str">
        <f t="shared" si="39"/>
        <v>Non Cash Payment</v>
      </c>
    </row>
    <row r="608" spans="1:30" x14ac:dyDescent="0.2">
      <c r="A608">
        <v>1784</v>
      </c>
      <c r="B608" s="1">
        <v>42031</v>
      </c>
      <c r="C608" s="4">
        <f>VLOOKUP(B608, Dates!$A$1:$B$1463, 2, FALSE)</f>
        <v>3</v>
      </c>
      <c r="D608">
        <v>4</v>
      </c>
      <c r="E608" s="1">
        <f t="shared" si="36"/>
        <v>42037</v>
      </c>
      <c r="F608">
        <v>1</v>
      </c>
      <c r="G608" t="s">
        <v>62</v>
      </c>
      <c r="H608" t="str">
        <f t="shared" si="37"/>
        <v>Other</v>
      </c>
      <c r="I608">
        <v>24</v>
      </c>
      <c r="J608">
        <v>8010</v>
      </c>
      <c r="K608">
        <v>5</v>
      </c>
      <c r="L608" t="s">
        <v>31</v>
      </c>
      <c r="M608" t="s">
        <v>480</v>
      </c>
      <c r="N608" t="s">
        <v>513</v>
      </c>
      <c r="O608" t="s">
        <v>513</v>
      </c>
      <c r="Q608" t="s">
        <v>506</v>
      </c>
      <c r="R608" t="s">
        <v>496</v>
      </c>
      <c r="S608">
        <v>24</v>
      </c>
      <c r="T608" t="str">
        <f>VLOOKUP(S608, Products!$C$1:$D$60,2,FALSE)</f>
        <v>Women's Apparel</v>
      </c>
      <c r="U608">
        <v>502</v>
      </c>
      <c r="V608" t="str">
        <f>VLOOKUP(U608, Products!$A$1:$B$60, 2, FALSE)</f>
        <v>Nike Men's Dri-FIT Victory Golf Polo</v>
      </c>
      <c r="W608" s="7">
        <v>50</v>
      </c>
      <c r="X608" s="7">
        <v>43.678035218757444</v>
      </c>
      <c r="Y608">
        <v>2</v>
      </c>
      <c r="Z608" s="7">
        <v>10</v>
      </c>
      <c r="AA608" s="7">
        <v>100</v>
      </c>
      <c r="AB608" s="7">
        <f t="shared" si="38"/>
        <v>90</v>
      </c>
      <c r="AC608" t="s">
        <v>66</v>
      </c>
      <c r="AD608" t="str">
        <f t="shared" si="39"/>
        <v>Non Cash Payment</v>
      </c>
    </row>
    <row r="609" spans="1:30" x14ac:dyDescent="0.2">
      <c r="A609">
        <v>60317</v>
      </c>
      <c r="B609" s="1">
        <v>42885</v>
      </c>
      <c r="C609" s="4">
        <f>VLOOKUP(B609, Dates!$A$1:$B$1463, 2, FALSE)</f>
        <v>3</v>
      </c>
      <c r="D609">
        <v>4</v>
      </c>
      <c r="E609" s="1">
        <f t="shared" si="36"/>
        <v>42891</v>
      </c>
      <c r="F609">
        <v>0</v>
      </c>
      <c r="G609" t="s">
        <v>62</v>
      </c>
      <c r="H609" t="str">
        <f t="shared" si="37"/>
        <v>Other</v>
      </c>
      <c r="I609">
        <v>29</v>
      </c>
      <c r="J609">
        <v>3484</v>
      </c>
      <c r="K609">
        <v>5</v>
      </c>
      <c r="L609" t="s">
        <v>31</v>
      </c>
      <c r="M609" t="s">
        <v>480</v>
      </c>
      <c r="N609" t="s">
        <v>532</v>
      </c>
      <c r="O609" t="s">
        <v>532</v>
      </c>
      <c r="Q609" t="s">
        <v>522</v>
      </c>
      <c r="R609" t="s">
        <v>492</v>
      </c>
      <c r="S609">
        <v>29</v>
      </c>
      <c r="T609" t="str">
        <f>VLOOKUP(S609, Products!$C$1:$D$60,2,FALSE)</f>
        <v>Shop By Sport</v>
      </c>
      <c r="U609">
        <v>627</v>
      </c>
      <c r="V609" t="str">
        <f>VLOOKUP(U609, Products!$A$1:$B$60, 2, FALSE)</f>
        <v>Under Armour Girls' Toddler Spine Surge Runni</v>
      </c>
      <c r="W609" s="7">
        <v>39.990001679999999</v>
      </c>
      <c r="X609" s="7">
        <v>34.198098313835338</v>
      </c>
      <c r="Y609">
        <v>2</v>
      </c>
      <c r="Z609" s="7">
        <v>9.6000003809999992</v>
      </c>
      <c r="AA609" s="7">
        <v>79.980003359999998</v>
      </c>
      <c r="AB609" s="7">
        <f t="shared" si="38"/>
        <v>70.380002978999997</v>
      </c>
      <c r="AC609" t="s">
        <v>66</v>
      </c>
      <c r="AD609" t="str">
        <f t="shared" si="39"/>
        <v>Non Cash Payment</v>
      </c>
    </row>
    <row r="610" spans="1:30" x14ac:dyDescent="0.2">
      <c r="A610">
        <v>6776</v>
      </c>
      <c r="B610" s="1">
        <v>42251</v>
      </c>
      <c r="C610" s="4">
        <f>VLOOKUP(B610, Dates!$A$1:$B$1463, 2, FALSE)</f>
        <v>6</v>
      </c>
      <c r="D610">
        <v>4</v>
      </c>
      <c r="E610" s="1">
        <f t="shared" si="36"/>
        <v>42257</v>
      </c>
      <c r="F610">
        <v>0</v>
      </c>
      <c r="G610" t="s">
        <v>62</v>
      </c>
      <c r="H610" t="str">
        <f t="shared" si="37"/>
        <v>Other</v>
      </c>
      <c r="I610">
        <v>24</v>
      </c>
      <c r="J610">
        <v>7307</v>
      </c>
      <c r="K610">
        <v>5</v>
      </c>
      <c r="L610" t="s">
        <v>31</v>
      </c>
      <c r="M610" t="s">
        <v>480</v>
      </c>
      <c r="N610" t="s">
        <v>512</v>
      </c>
      <c r="O610" t="s">
        <v>512</v>
      </c>
      <c r="Q610" t="s">
        <v>509</v>
      </c>
      <c r="R610" t="s">
        <v>483</v>
      </c>
      <c r="S610">
        <v>24</v>
      </c>
      <c r="T610" t="str">
        <f>VLOOKUP(S610, Products!$C$1:$D$60,2,FALSE)</f>
        <v>Women's Apparel</v>
      </c>
      <c r="U610">
        <v>502</v>
      </c>
      <c r="V610" t="str">
        <f>VLOOKUP(U610, Products!$A$1:$B$60, 2, FALSE)</f>
        <v>Nike Men's Dri-FIT Victory Golf Polo</v>
      </c>
      <c r="W610" s="7">
        <v>50</v>
      </c>
      <c r="X610" s="7">
        <v>43.678035218757444</v>
      </c>
      <c r="Y610">
        <v>2</v>
      </c>
      <c r="Z610" s="7">
        <v>12</v>
      </c>
      <c r="AA610" s="7">
        <v>100</v>
      </c>
      <c r="AB610" s="7">
        <f t="shared" si="38"/>
        <v>88</v>
      </c>
      <c r="AC610" t="s">
        <v>66</v>
      </c>
      <c r="AD610" t="str">
        <f t="shared" si="39"/>
        <v>Non Cash Payment</v>
      </c>
    </row>
    <row r="611" spans="1:30" x14ac:dyDescent="0.2">
      <c r="A611">
        <v>4487</v>
      </c>
      <c r="B611" s="1">
        <v>42188</v>
      </c>
      <c r="C611" s="4">
        <f>VLOOKUP(B611, Dates!$A$1:$B$1463, 2, FALSE)</f>
        <v>6</v>
      </c>
      <c r="D611">
        <v>4</v>
      </c>
      <c r="E611" s="1">
        <f t="shared" si="36"/>
        <v>42194</v>
      </c>
      <c r="F611">
        <v>0</v>
      </c>
      <c r="G611" t="s">
        <v>62</v>
      </c>
      <c r="H611" t="str">
        <f t="shared" si="37"/>
        <v>Other</v>
      </c>
      <c r="I611">
        <v>24</v>
      </c>
      <c r="J611">
        <v>1975</v>
      </c>
      <c r="K611">
        <v>5</v>
      </c>
      <c r="L611" t="s">
        <v>31</v>
      </c>
      <c r="M611" t="s">
        <v>480</v>
      </c>
      <c r="N611" t="s">
        <v>547</v>
      </c>
      <c r="O611" t="s">
        <v>482</v>
      </c>
      <c r="Q611" t="s">
        <v>482</v>
      </c>
      <c r="R611" t="s">
        <v>483</v>
      </c>
      <c r="S611">
        <v>24</v>
      </c>
      <c r="T611" t="str">
        <f>VLOOKUP(S611, Products!$C$1:$D$60,2,FALSE)</f>
        <v>Women's Apparel</v>
      </c>
      <c r="U611">
        <v>502</v>
      </c>
      <c r="V611" t="str">
        <f>VLOOKUP(U611, Products!$A$1:$B$60, 2, FALSE)</f>
        <v>Nike Men's Dri-FIT Victory Golf Polo</v>
      </c>
      <c r="W611" s="7">
        <v>50</v>
      </c>
      <c r="X611" s="7">
        <v>43.678035218757444</v>
      </c>
      <c r="Y611">
        <v>2</v>
      </c>
      <c r="Z611" s="7">
        <v>13</v>
      </c>
      <c r="AA611" s="7">
        <v>100</v>
      </c>
      <c r="AB611" s="7">
        <f t="shared" si="38"/>
        <v>87</v>
      </c>
      <c r="AC611" t="s">
        <v>66</v>
      </c>
      <c r="AD611" t="str">
        <f t="shared" si="39"/>
        <v>Non Cash Payment</v>
      </c>
    </row>
    <row r="612" spans="1:30" x14ac:dyDescent="0.2">
      <c r="A612">
        <v>9681</v>
      </c>
      <c r="B612" s="1">
        <v>42146</v>
      </c>
      <c r="C612" s="4">
        <f>VLOOKUP(B612, Dates!$A$1:$B$1463, 2, FALSE)</f>
        <v>6</v>
      </c>
      <c r="D612">
        <v>4</v>
      </c>
      <c r="E612" s="1">
        <f t="shared" si="36"/>
        <v>42152</v>
      </c>
      <c r="F612">
        <v>0</v>
      </c>
      <c r="G612" t="s">
        <v>62</v>
      </c>
      <c r="H612" t="str">
        <f t="shared" si="37"/>
        <v>Other</v>
      </c>
      <c r="I612">
        <v>24</v>
      </c>
      <c r="J612">
        <v>629</v>
      </c>
      <c r="K612">
        <v>5</v>
      </c>
      <c r="L612" t="s">
        <v>31</v>
      </c>
      <c r="M612" t="s">
        <v>480</v>
      </c>
      <c r="N612" t="s">
        <v>593</v>
      </c>
      <c r="O612" t="s">
        <v>593</v>
      </c>
      <c r="Q612" t="s">
        <v>482</v>
      </c>
      <c r="R612" t="s">
        <v>483</v>
      </c>
      <c r="S612">
        <v>24</v>
      </c>
      <c r="T612" t="str">
        <f>VLOOKUP(S612, Products!$C$1:$D$60,2,FALSE)</f>
        <v>Women's Apparel</v>
      </c>
      <c r="U612">
        <v>502</v>
      </c>
      <c r="V612" t="str">
        <f>VLOOKUP(U612, Products!$A$1:$B$60, 2, FALSE)</f>
        <v>Nike Men's Dri-FIT Victory Golf Polo</v>
      </c>
      <c r="W612" s="7">
        <v>50</v>
      </c>
      <c r="X612" s="7">
        <v>43.678035218757444</v>
      </c>
      <c r="Y612">
        <v>2</v>
      </c>
      <c r="Z612" s="7">
        <v>15</v>
      </c>
      <c r="AA612" s="7">
        <v>100</v>
      </c>
      <c r="AB612" s="7">
        <f t="shared" si="38"/>
        <v>85</v>
      </c>
      <c r="AC612" t="s">
        <v>66</v>
      </c>
      <c r="AD612" t="str">
        <f t="shared" si="39"/>
        <v>Non Cash Payment</v>
      </c>
    </row>
    <row r="613" spans="1:30" x14ac:dyDescent="0.2">
      <c r="A613">
        <v>60868</v>
      </c>
      <c r="B613" s="1">
        <v>42922</v>
      </c>
      <c r="C613" s="4">
        <f>VLOOKUP(B613, Dates!$A$1:$B$1463, 2, FALSE)</f>
        <v>5</v>
      </c>
      <c r="D613">
        <v>4</v>
      </c>
      <c r="E613" s="1">
        <f t="shared" si="36"/>
        <v>42928</v>
      </c>
      <c r="F613">
        <v>0</v>
      </c>
      <c r="G613" t="s">
        <v>62</v>
      </c>
      <c r="H613" t="str">
        <f t="shared" si="37"/>
        <v>Other</v>
      </c>
      <c r="I613">
        <v>29</v>
      </c>
      <c r="J613">
        <v>11753</v>
      </c>
      <c r="K613">
        <v>5</v>
      </c>
      <c r="L613" t="s">
        <v>31</v>
      </c>
      <c r="M613" t="s">
        <v>480</v>
      </c>
      <c r="N613" t="s">
        <v>594</v>
      </c>
      <c r="O613" t="s">
        <v>482</v>
      </c>
      <c r="Q613" t="s">
        <v>482</v>
      </c>
      <c r="R613" t="s">
        <v>483</v>
      </c>
      <c r="S613">
        <v>29</v>
      </c>
      <c r="T613" t="str">
        <f>VLOOKUP(S613, Products!$C$1:$D$60,2,FALSE)</f>
        <v>Shop By Sport</v>
      </c>
      <c r="U613">
        <v>627</v>
      </c>
      <c r="V613" t="str">
        <f>VLOOKUP(U613, Products!$A$1:$B$60, 2, FALSE)</f>
        <v>Under Armour Girls' Toddler Spine Surge Runni</v>
      </c>
      <c r="W613" s="7">
        <v>39.990001679999999</v>
      </c>
      <c r="X613" s="7">
        <v>34.198098313835338</v>
      </c>
      <c r="Y613">
        <v>2</v>
      </c>
      <c r="Z613" s="7">
        <v>13.600000380000001</v>
      </c>
      <c r="AA613" s="7">
        <v>79.980003359999998</v>
      </c>
      <c r="AB613" s="7">
        <f t="shared" si="38"/>
        <v>66.38000298</v>
      </c>
      <c r="AC613" t="s">
        <v>66</v>
      </c>
      <c r="AD613" t="str">
        <f t="shared" si="39"/>
        <v>Non Cash Payment</v>
      </c>
    </row>
    <row r="614" spans="1:30" x14ac:dyDescent="0.2">
      <c r="A614">
        <v>53231</v>
      </c>
      <c r="B614" s="1">
        <v>42782</v>
      </c>
      <c r="C614" s="4">
        <f>VLOOKUP(B614, Dates!$A$1:$B$1463, 2, FALSE)</f>
        <v>5</v>
      </c>
      <c r="D614">
        <v>4</v>
      </c>
      <c r="E614" s="1">
        <f t="shared" si="36"/>
        <v>42788</v>
      </c>
      <c r="F614">
        <v>0</v>
      </c>
      <c r="G614" t="s">
        <v>62</v>
      </c>
      <c r="H614" t="str">
        <f t="shared" si="37"/>
        <v>Other</v>
      </c>
      <c r="I614">
        <v>26</v>
      </c>
      <c r="J614">
        <v>5375</v>
      </c>
      <c r="K614">
        <v>5</v>
      </c>
      <c r="L614" t="s">
        <v>31</v>
      </c>
      <c r="M614" t="s">
        <v>480</v>
      </c>
      <c r="N614" t="s">
        <v>562</v>
      </c>
      <c r="O614" t="s">
        <v>485</v>
      </c>
      <c r="Q614" t="s">
        <v>486</v>
      </c>
      <c r="R614" t="s">
        <v>483</v>
      </c>
      <c r="S614">
        <v>26</v>
      </c>
      <c r="T614" t="str">
        <f>VLOOKUP(S614, Products!$C$1:$D$60,2,FALSE)</f>
        <v>Girls' Apparel</v>
      </c>
      <c r="U614">
        <v>572</v>
      </c>
      <c r="V614" t="str">
        <f>VLOOKUP(U614, Products!$A$1:$B$60, 2, FALSE)</f>
        <v>TYR Boys' Team Digi Jammer</v>
      </c>
      <c r="W614" s="7">
        <v>39.990001679999999</v>
      </c>
      <c r="X614" s="7">
        <v>30.892751576250003</v>
      </c>
      <c r="Y614">
        <v>2</v>
      </c>
      <c r="Z614" s="7">
        <v>14.399999619999999</v>
      </c>
      <c r="AA614" s="7">
        <v>79.980003359999998</v>
      </c>
      <c r="AB614" s="7">
        <f t="shared" si="38"/>
        <v>65.580003739999995</v>
      </c>
      <c r="AC614" t="s">
        <v>66</v>
      </c>
      <c r="AD614" t="str">
        <f t="shared" si="39"/>
        <v>Non Cash Payment</v>
      </c>
    </row>
    <row r="615" spans="1:30" x14ac:dyDescent="0.2">
      <c r="A615">
        <v>52601</v>
      </c>
      <c r="B615" s="1">
        <v>42888</v>
      </c>
      <c r="C615" s="4">
        <f>VLOOKUP(B615, Dates!$A$1:$B$1463, 2, FALSE)</f>
        <v>6</v>
      </c>
      <c r="D615">
        <v>4</v>
      </c>
      <c r="E615" s="1">
        <f t="shared" si="36"/>
        <v>42894</v>
      </c>
      <c r="F615">
        <v>0</v>
      </c>
      <c r="G615" t="s">
        <v>62</v>
      </c>
      <c r="H615" t="str">
        <f t="shared" si="37"/>
        <v>Other</v>
      </c>
      <c r="I615">
        <v>29</v>
      </c>
      <c r="J615">
        <v>1695</v>
      </c>
      <c r="K615">
        <v>5</v>
      </c>
      <c r="L615" t="s">
        <v>31</v>
      </c>
      <c r="M615" t="s">
        <v>480</v>
      </c>
      <c r="N615" t="s">
        <v>595</v>
      </c>
      <c r="O615" t="s">
        <v>513</v>
      </c>
      <c r="Q615" t="s">
        <v>506</v>
      </c>
      <c r="R615" t="s">
        <v>496</v>
      </c>
      <c r="S615">
        <v>29</v>
      </c>
      <c r="T615" t="str">
        <f>VLOOKUP(S615, Products!$C$1:$D$60,2,FALSE)</f>
        <v>Shop By Sport</v>
      </c>
      <c r="U615">
        <v>627</v>
      </c>
      <c r="V615" t="str">
        <f>VLOOKUP(U615, Products!$A$1:$B$60, 2, FALSE)</f>
        <v>Under Armour Girls' Toddler Spine Surge Runni</v>
      </c>
      <c r="W615" s="7">
        <v>39.990001679999999</v>
      </c>
      <c r="X615" s="7">
        <v>34.198098313835338</v>
      </c>
      <c r="Y615">
        <v>2</v>
      </c>
      <c r="Z615" s="7">
        <v>14.399999619999999</v>
      </c>
      <c r="AA615" s="7">
        <v>79.980003359999998</v>
      </c>
      <c r="AB615" s="7">
        <f t="shared" si="38"/>
        <v>65.580003739999995</v>
      </c>
      <c r="AC615" t="s">
        <v>66</v>
      </c>
      <c r="AD615" t="str">
        <f t="shared" si="39"/>
        <v>Non Cash Payment</v>
      </c>
    </row>
    <row r="616" spans="1:30" x14ac:dyDescent="0.2">
      <c r="A616">
        <v>4660</v>
      </c>
      <c r="B616" s="1">
        <v>42280</v>
      </c>
      <c r="C616" s="4">
        <f>VLOOKUP(B616, Dates!$A$1:$B$1463, 2, FALSE)</f>
        <v>7</v>
      </c>
      <c r="D616">
        <v>4</v>
      </c>
      <c r="E616" s="1">
        <f t="shared" si="36"/>
        <v>42285</v>
      </c>
      <c r="F616">
        <v>1</v>
      </c>
      <c r="G616" t="s">
        <v>62</v>
      </c>
      <c r="H616" t="str">
        <f t="shared" si="37"/>
        <v>Other</v>
      </c>
      <c r="I616">
        <v>29</v>
      </c>
      <c r="J616">
        <v>9884</v>
      </c>
      <c r="K616">
        <v>5</v>
      </c>
      <c r="L616" t="s">
        <v>31</v>
      </c>
      <c r="M616" t="s">
        <v>480</v>
      </c>
      <c r="N616" t="s">
        <v>596</v>
      </c>
      <c r="O616" t="s">
        <v>597</v>
      </c>
      <c r="Q616" t="s">
        <v>517</v>
      </c>
      <c r="R616" t="s">
        <v>496</v>
      </c>
      <c r="S616">
        <v>29</v>
      </c>
      <c r="T616" t="str">
        <f>VLOOKUP(S616, Products!$C$1:$D$60,2,FALSE)</f>
        <v>Shop By Sport</v>
      </c>
      <c r="U616">
        <v>627</v>
      </c>
      <c r="V616" t="str">
        <f>VLOOKUP(U616, Products!$A$1:$B$60, 2, FALSE)</f>
        <v>Under Armour Girls' Toddler Spine Surge Runni</v>
      </c>
      <c r="W616" s="7">
        <v>39.990001679999999</v>
      </c>
      <c r="X616" s="7">
        <v>34.198098313835338</v>
      </c>
      <c r="Y616">
        <v>2</v>
      </c>
      <c r="Z616" s="7">
        <v>14.399999619999999</v>
      </c>
      <c r="AA616" s="7">
        <v>79.980003359999998</v>
      </c>
      <c r="AB616" s="7">
        <f t="shared" si="38"/>
        <v>65.580003739999995</v>
      </c>
      <c r="AC616" t="s">
        <v>66</v>
      </c>
      <c r="AD616" t="str">
        <f t="shared" si="39"/>
        <v>Non Cash Payment</v>
      </c>
    </row>
    <row r="617" spans="1:30" x14ac:dyDescent="0.2">
      <c r="A617">
        <v>3539</v>
      </c>
      <c r="B617" s="1">
        <v>42056</v>
      </c>
      <c r="C617" s="4">
        <f>VLOOKUP(B617, Dates!$A$1:$B$1463, 2, FALSE)</f>
        <v>7</v>
      </c>
      <c r="D617">
        <v>4</v>
      </c>
      <c r="E617" s="1">
        <f t="shared" si="36"/>
        <v>42061</v>
      </c>
      <c r="F617">
        <v>1</v>
      </c>
      <c r="G617" t="s">
        <v>62</v>
      </c>
      <c r="H617" t="str">
        <f t="shared" si="37"/>
        <v>Other</v>
      </c>
      <c r="I617">
        <v>24</v>
      </c>
      <c r="J617">
        <v>8498</v>
      </c>
      <c r="K617">
        <v>5</v>
      </c>
      <c r="L617" t="s">
        <v>31</v>
      </c>
      <c r="M617" t="s">
        <v>480</v>
      </c>
      <c r="N617" t="s">
        <v>598</v>
      </c>
      <c r="O617" t="s">
        <v>520</v>
      </c>
      <c r="Q617" t="s">
        <v>506</v>
      </c>
      <c r="R617" t="s">
        <v>496</v>
      </c>
      <c r="S617">
        <v>24</v>
      </c>
      <c r="T617" t="str">
        <f>VLOOKUP(S617, Products!$C$1:$D$60,2,FALSE)</f>
        <v>Women's Apparel</v>
      </c>
      <c r="U617">
        <v>502</v>
      </c>
      <c r="V617" t="str">
        <f>VLOOKUP(U617, Products!$A$1:$B$60, 2, FALSE)</f>
        <v>Nike Men's Dri-FIT Victory Golf Polo</v>
      </c>
      <c r="W617" s="7">
        <v>50</v>
      </c>
      <c r="X617" s="7">
        <v>43.678035218757444</v>
      </c>
      <c r="Y617">
        <v>2</v>
      </c>
      <c r="Z617" s="7">
        <v>18</v>
      </c>
      <c r="AA617" s="7">
        <v>100</v>
      </c>
      <c r="AB617" s="7">
        <f t="shared" si="38"/>
        <v>82</v>
      </c>
      <c r="AC617" t="s">
        <v>66</v>
      </c>
      <c r="AD617" t="str">
        <f t="shared" si="39"/>
        <v>Non Cash Payment</v>
      </c>
    </row>
    <row r="618" spans="1:30" x14ac:dyDescent="0.2">
      <c r="A618">
        <v>53231</v>
      </c>
      <c r="B618" s="1">
        <v>42782</v>
      </c>
      <c r="C618" s="4">
        <f>VLOOKUP(B618, Dates!$A$1:$B$1463, 2, FALSE)</f>
        <v>5</v>
      </c>
      <c r="D618">
        <v>4</v>
      </c>
      <c r="E618" s="1">
        <f t="shared" si="36"/>
        <v>42788</v>
      </c>
      <c r="F618">
        <v>0</v>
      </c>
      <c r="G618" t="s">
        <v>62</v>
      </c>
      <c r="H618" t="str">
        <f t="shared" si="37"/>
        <v>Other</v>
      </c>
      <c r="I618">
        <v>24</v>
      </c>
      <c r="J618">
        <v>5375</v>
      </c>
      <c r="K618">
        <v>5</v>
      </c>
      <c r="L618" t="s">
        <v>31</v>
      </c>
      <c r="M618" t="s">
        <v>480</v>
      </c>
      <c r="N618" t="s">
        <v>562</v>
      </c>
      <c r="O618" t="s">
        <v>485</v>
      </c>
      <c r="Q618" t="s">
        <v>486</v>
      </c>
      <c r="R618" t="s">
        <v>483</v>
      </c>
      <c r="S618">
        <v>24</v>
      </c>
      <c r="T618" t="str">
        <f>VLOOKUP(S618, Products!$C$1:$D$60,2,FALSE)</f>
        <v>Women's Apparel</v>
      </c>
      <c r="U618">
        <v>502</v>
      </c>
      <c r="V618" t="str">
        <f>VLOOKUP(U618, Products!$A$1:$B$60, 2, FALSE)</f>
        <v>Nike Men's Dri-FIT Victory Golf Polo</v>
      </c>
      <c r="W618" s="7">
        <v>50</v>
      </c>
      <c r="X618" s="7">
        <v>43.678035218757444</v>
      </c>
      <c r="Y618">
        <v>2</v>
      </c>
      <c r="Z618" s="7">
        <v>20</v>
      </c>
      <c r="AA618" s="7">
        <v>100</v>
      </c>
      <c r="AB618" s="7">
        <f t="shared" si="38"/>
        <v>80</v>
      </c>
      <c r="AC618" t="s">
        <v>66</v>
      </c>
      <c r="AD618" t="str">
        <f t="shared" si="39"/>
        <v>Non Cash Payment</v>
      </c>
    </row>
    <row r="619" spans="1:30" x14ac:dyDescent="0.2">
      <c r="A619">
        <v>54488</v>
      </c>
      <c r="B619" s="1">
        <v>42889</v>
      </c>
      <c r="C619" s="4">
        <f>VLOOKUP(B619, Dates!$A$1:$B$1463, 2, FALSE)</f>
        <v>7</v>
      </c>
      <c r="D619">
        <v>4</v>
      </c>
      <c r="E619" s="1">
        <f t="shared" si="36"/>
        <v>42894</v>
      </c>
      <c r="F619">
        <v>0</v>
      </c>
      <c r="G619" t="s">
        <v>62</v>
      </c>
      <c r="H619" t="str">
        <f t="shared" si="37"/>
        <v>Other</v>
      </c>
      <c r="I619">
        <v>24</v>
      </c>
      <c r="J619">
        <v>7534</v>
      </c>
      <c r="K619">
        <v>5</v>
      </c>
      <c r="L619" t="s">
        <v>31</v>
      </c>
      <c r="M619" t="s">
        <v>480</v>
      </c>
      <c r="N619" t="s">
        <v>599</v>
      </c>
      <c r="O619" t="s">
        <v>513</v>
      </c>
      <c r="Q619" t="s">
        <v>506</v>
      </c>
      <c r="R619" t="s">
        <v>496</v>
      </c>
      <c r="S619">
        <v>24</v>
      </c>
      <c r="T619" t="str">
        <f>VLOOKUP(S619, Products!$C$1:$D$60,2,FALSE)</f>
        <v>Women's Apparel</v>
      </c>
      <c r="U619">
        <v>502</v>
      </c>
      <c r="V619" t="str">
        <f>VLOOKUP(U619, Products!$A$1:$B$60, 2, FALSE)</f>
        <v>Nike Men's Dri-FIT Victory Golf Polo</v>
      </c>
      <c r="W619" s="7">
        <v>50</v>
      </c>
      <c r="X619" s="7">
        <v>43.678035218757444</v>
      </c>
      <c r="Y619">
        <v>2</v>
      </c>
      <c r="Z619" s="7">
        <v>20</v>
      </c>
      <c r="AA619" s="7">
        <v>100</v>
      </c>
      <c r="AB619" s="7">
        <f t="shared" si="38"/>
        <v>80</v>
      </c>
      <c r="AC619" t="s">
        <v>66</v>
      </c>
      <c r="AD619" t="str">
        <f t="shared" si="39"/>
        <v>Non Cash Payment</v>
      </c>
    </row>
    <row r="620" spans="1:30" x14ac:dyDescent="0.2">
      <c r="A620">
        <v>6776</v>
      </c>
      <c r="B620" s="1">
        <v>42251</v>
      </c>
      <c r="C620" s="4">
        <f>VLOOKUP(B620, Dates!$A$1:$B$1463, 2, FALSE)</f>
        <v>6</v>
      </c>
      <c r="D620">
        <v>4</v>
      </c>
      <c r="E620" s="1">
        <f t="shared" si="36"/>
        <v>42257</v>
      </c>
      <c r="F620">
        <v>0</v>
      </c>
      <c r="G620" t="s">
        <v>62</v>
      </c>
      <c r="H620" t="str">
        <f t="shared" si="37"/>
        <v>Other</v>
      </c>
      <c r="I620">
        <v>29</v>
      </c>
      <c r="J620">
        <v>7307</v>
      </c>
      <c r="K620">
        <v>5</v>
      </c>
      <c r="L620" t="s">
        <v>31</v>
      </c>
      <c r="M620" t="s">
        <v>480</v>
      </c>
      <c r="N620" t="s">
        <v>512</v>
      </c>
      <c r="O620" t="s">
        <v>512</v>
      </c>
      <c r="Q620" t="s">
        <v>509</v>
      </c>
      <c r="R620" t="s">
        <v>483</v>
      </c>
      <c r="S620">
        <v>29</v>
      </c>
      <c r="T620" t="str">
        <f>VLOOKUP(S620, Products!$C$1:$D$60,2,FALSE)</f>
        <v>Shop By Sport</v>
      </c>
      <c r="U620">
        <v>627</v>
      </c>
      <c r="V620" t="str">
        <f>VLOOKUP(U620, Products!$A$1:$B$60, 2, FALSE)</f>
        <v>Under Armour Girls' Toddler Spine Surge Runni</v>
      </c>
      <c r="W620" s="7">
        <v>39.990001679999999</v>
      </c>
      <c r="X620" s="7">
        <v>34.198098313835338</v>
      </c>
      <c r="Y620">
        <v>2</v>
      </c>
      <c r="Z620" s="7">
        <v>20</v>
      </c>
      <c r="AA620" s="7">
        <v>79.980003359999998</v>
      </c>
      <c r="AB620" s="7">
        <f t="shared" si="38"/>
        <v>59.980003359999998</v>
      </c>
      <c r="AC620" t="s">
        <v>66</v>
      </c>
      <c r="AD620" t="str">
        <f t="shared" si="39"/>
        <v>Non Cash Payment</v>
      </c>
    </row>
    <row r="621" spans="1:30" x14ac:dyDescent="0.2">
      <c r="A621">
        <v>52549</v>
      </c>
      <c r="B621" s="1">
        <v>42888</v>
      </c>
      <c r="C621" s="4">
        <f>VLOOKUP(B621, Dates!$A$1:$B$1463, 2, FALSE)</f>
        <v>6</v>
      </c>
      <c r="D621">
        <v>4</v>
      </c>
      <c r="E621" s="1">
        <f t="shared" si="36"/>
        <v>42894</v>
      </c>
      <c r="F621">
        <v>1</v>
      </c>
      <c r="G621" t="s">
        <v>62</v>
      </c>
      <c r="H621" t="str">
        <f t="shared" si="37"/>
        <v>Other</v>
      </c>
      <c r="I621">
        <v>29</v>
      </c>
      <c r="J621">
        <v>123</v>
      </c>
      <c r="K621">
        <v>5</v>
      </c>
      <c r="L621" t="s">
        <v>31</v>
      </c>
      <c r="M621" t="s">
        <v>480</v>
      </c>
      <c r="N621" t="s">
        <v>600</v>
      </c>
      <c r="O621" t="s">
        <v>601</v>
      </c>
      <c r="Q621" t="s">
        <v>509</v>
      </c>
      <c r="R621" t="s">
        <v>483</v>
      </c>
      <c r="S621">
        <v>29</v>
      </c>
      <c r="T621" t="str">
        <f>VLOOKUP(S621, Products!$C$1:$D$60,2,FALSE)</f>
        <v>Shop By Sport</v>
      </c>
      <c r="U621">
        <v>627</v>
      </c>
      <c r="V621" t="str">
        <f>VLOOKUP(U621, Products!$A$1:$B$60, 2, FALSE)</f>
        <v>Under Armour Girls' Toddler Spine Surge Runni</v>
      </c>
      <c r="W621" s="7">
        <v>39.990001679999999</v>
      </c>
      <c r="X621" s="7">
        <v>34.198098313835338</v>
      </c>
      <c r="Y621">
        <v>2</v>
      </c>
      <c r="Z621" s="7">
        <v>20</v>
      </c>
      <c r="AA621" s="7">
        <v>79.980003359999998</v>
      </c>
      <c r="AB621" s="7">
        <f t="shared" si="38"/>
        <v>59.980003359999998</v>
      </c>
      <c r="AC621" t="s">
        <v>66</v>
      </c>
      <c r="AD621" t="str">
        <f t="shared" si="39"/>
        <v>Non Cash Payment</v>
      </c>
    </row>
    <row r="622" spans="1:30" x14ac:dyDescent="0.2">
      <c r="A622">
        <v>60361</v>
      </c>
      <c r="B622" s="1">
        <v>42886</v>
      </c>
      <c r="C622" s="4">
        <f>VLOOKUP(B622, Dates!$A$1:$B$1463, 2, FALSE)</f>
        <v>4</v>
      </c>
      <c r="D622">
        <v>4</v>
      </c>
      <c r="E622" s="1">
        <f t="shared" si="36"/>
        <v>42892</v>
      </c>
      <c r="F622">
        <v>0</v>
      </c>
      <c r="G622" t="s">
        <v>62</v>
      </c>
      <c r="H622" t="str">
        <f t="shared" si="37"/>
        <v>Other</v>
      </c>
      <c r="I622">
        <v>24</v>
      </c>
      <c r="J622">
        <v>8498</v>
      </c>
      <c r="K622">
        <v>5</v>
      </c>
      <c r="L622" t="s">
        <v>31</v>
      </c>
      <c r="M622" t="s">
        <v>480</v>
      </c>
      <c r="N622" t="s">
        <v>551</v>
      </c>
      <c r="O622" t="s">
        <v>482</v>
      </c>
      <c r="Q622" t="s">
        <v>482</v>
      </c>
      <c r="R622" t="s">
        <v>483</v>
      </c>
      <c r="S622">
        <v>24</v>
      </c>
      <c r="T622" t="str">
        <f>VLOOKUP(S622, Products!$C$1:$D$60,2,FALSE)</f>
        <v>Women's Apparel</v>
      </c>
      <c r="U622">
        <v>502</v>
      </c>
      <c r="V622" t="str">
        <f>VLOOKUP(U622, Products!$A$1:$B$60, 2, FALSE)</f>
        <v>Nike Men's Dri-FIT Victory Golf Polo</v>
      </c>
      <c r="W622" s="7">
        <v>50</v>
      </c>
      <c r="X622" s="7">
        <v>43.678035218757444</v>
      </c>
      <c r="Y622">
        <v>2</v>
      </c>
      <c r="Z622" s="7">
        <v>25</v>
      </c>
      <c r="AA622" s="7">
        <v>100</v>
      </c>
      <c r="AB622" s="7">
        <f t="shared" si="38"/>
        <v>75</v>
      </c>
      <c r="AC622" t="s">
        <v>66</v>
      </c>
      <c r="AD622" t="str">
        <f t="shared" si="39"/>
        <v>Non Cash Payment</v>
      </c>
    </row>
    <row r="623" spans="1:30" x14ac:dyDescent="0.2">
      <c r="A623">
        <v>8470</v>
      </c>
      <c r="B623" s="1">
        <v>42099</v>
      </c>
      <c r="C623" s="4">
        <f>VLOOKUP(B623, Dates!$A$1:$B$1463, 2, FALSE)</f>
        <v>1</v>
      </c>
      <c r="D623">
        <v>4</v>
      </c>
      <c r="E623" s="1">
        <f t="shared" si="36"/>
        <v>42103</v>
      </c>
      <c r="F623">
        <v>1</v>
      </c>
      <c r="G623" t="s">
        <v>62</v>
      </c>
      <c r="H623" t="str">
        <f t="shared" si="37"/>
        <v>Other</v>
      </c>
      <c r="I623">
        <v>37</v>
      </c>
      <c r="J623">
        <v>9162</v>
      </c>
      <c r="K623">
        <v>6</v>
      </c>
      <c r="L623" t="s">
        <v>35</v>
      </c>
      <c r="M623" t="s">
        <v>480</v>
      </c>
      <c r="N623" t="s">
        <v>550</v>
      </c>
      <c r="O623" t="s">
        <v>550</v>
      </c>
      <c r="Q623" t="s">
        <v>482</v>
      </c>
      <c r="R623" t="s">
        <v>483</v>
      </c>
      <c r="S623">
        <v>37</v>
      </c>
      <c r="T623" t="str">
        <f>VLOOKUP(S623, Products!$C$1:$D$60,2,FALSE)</f>
        <v>Electronics</v>
      </c>
      <c r="U623">
        <v>825</v>
      </c>
      <c r="V623" t="str">
        <f>VLOOKUP(U623, Products!$A$1:$B$60, 2, FALSE)</f>
        <v>Bridgestone e6 Straight Distance NFL Tennesse</v>
      </c>
      <c r="W623" s="7">
        <v>31.989999770000001</v>
      </c>
      <c r="X623" s="7">
        <v>23.973333102666668</v>
      </c>
      <c r="Y623">
        <v>2</v>
      </c>
      <c r="Z623" s="7">
        <v>0.63999998599999997</v>
      </c>
      <c r="AA623" s="7">
        <v>63.979999540000001</v>
      </c>
      <c r="AB623" s="7">
        <f t="shared" si="38"/>
        <v>63.339999554000002</v>
      </c>
      <c r="AC623" t="s">
        <v>66</v>
      </c>
      <c r="AD623" t="str">
        <f t="shared" si="39"/>
        <v>Non Cash Payment</v>
      </c>
    </row>
    <row r="624" spans="1:30" x14ac:dyDescent="0.2">
      <c r="A624">
        <v>5712</v>
      </c>
      <c r="B624" s="1">
        <v>42088</v>
      </c>
      <c r="C624" s="4">
        <f>VLOOKUP(B624, Dates!$A$1:$B$1463, 2, FALSE)</f>
        <v>4</v>
      </c>
      <c r="D624">
        <v>4</v>
      </c>
      <c r="E624" s="1">
        <f t="shared" si="36"/>
        <v>42094</v>
      </c>
      <c r="F624">
        <v>0</v>
      </c>
      <c r="G624" t="s">
        <v>62</v>
      </c>
      <c r="H624" t="str">
        <f t="shared" si="37"/>
        <v>Other</v>
      </c>
      <c r="I624">
        <v>40</v>
      </c>
      <c r="J624">
        <v>8925</v>
      </c>
      <c r="K624">
        <v>6</v>
      </c>
      <c r="L624" t="s">
        <v>35</v>
      </c>
      <c r="M624" t="s">
        <v>480</v>
      </c>
      <c r="N624" t="s">
        <v>602</v>
      </c>
      <c r="O624" t="s">
        <v>603</v>
      </c>
      <c r="Q624" t="s">
        <v>506</v>
      </c>
      <c r="R624" t="s">
        <v>496</v>
      </c>
      <c r="S624">
        <v>40</v>
      </c>
      <c r="T624" t="str">
        <f>VLOOKUP(S624, Products!$C$1:$D$60,2,FALSE)</f>
        <v>Accessories</v>
      </c>
      <c r="U624">
        <v>905</v>
      </c>
      <c r="V624" t="str">
        <f>VLOOKUP(U624, Products!$A$1:$B$60, 2, FALSE)</f>
        <v>Team Golf Texas Longhorns Putter Grip</v>
      </c>
      <c r="W624" s="7">
        <v>24.989999770000001</v>
      </c>
      <c r="X624" s="7">
        <v>20.52742837007143</v>
      </c>
      <c r="Y624">
        <v>2</v>
      </c>
      <c r="Z624" s="7">
        <v>2.75</v>
      </c>
      <c r="AA624" s="7">
        <v>49.979999540000001</v>
      </c>
      <c r="AB624" s="7">
        <f t="shared" si="38"/>
        <v>47.229999540000001</v>
      </c>
      <c r="AC624" t="s">
        <v>66</v>
      </c>
      <c r="AD624" t="str">
        <f t="shared" si="39"/>
        <v>Non Cash Payment</v>
      </c>
    </row>
    <row r="625" spans="1:30" x14ac:dyDescent="0.2">
      <c r="A625">
        <v>9309</v>
      </c>
      <c r="B625" s="1">
        <v>42140</v>
      </c>
      <c r="C625" s="4">
        <f>VLOOKUP(B625, Dates!$A$1:$B$1463, 2, FALSE)</f>
        <v>7</v>
      </c>
      <c r="D625">
        <v>4</v>
      </c>
      <c r="E625" s="1">
        <f t="shared" si="36"/>
        <v>42145</v>
      </c>
      <c r="F625">
        <v>1</v>
      </c>
      <c r="G625" t="s">
        <v>62</v>
      </c>
      <c r="H625" t="str">
        <f t="shared" si="37"/>
        <v>Other</v>
      </c>
      <c r="I625">
        <v>36</v>
      </c>
      <c r="J625">
        <v>5981</v>
      </c>
      <c r="K625">
        <v>6</v>
      </c>
      <c r="L625" t="s">
        <v>35</v>
      </c>
      <c r="M625" t="s">
        <v>480</v>
      </c>
      <c r="N625" t="s">
        <v>604</v>
      </c>
      <c r="O625" t="s">
        <v>531</v>
      </c>
      <c r="Q625" t="s">
        <v>506</v>
      </c>
      <c r="R625" t="s">
        <v>496</v>
      </c>
      <c r="S625">
        <v>36</v>
      </c>
      <c r="T625" t="str">
        <f>VLOOKUP(S625, Products!$C$1:$D$60,2,FALSE)</f>
        <v>Golf Balls</v>
      </c>
      <c r="U625">
        <v>804</v>
      </c>
      <c r="V625" t="str">
        <f>VLOOKUP(U625, Products!$A$1:$B$60, 2, FALSE)</f>
        <v>Glove It Women's Imperial Golf Glove</v>
      </c>
      <c r="W625" s="7">
        <v>19.989999770000001</v>
      </c>
      <c r="X625" s="7">
        <v>13.643874764125</v>
      </c>
      <c r="Y625">
        <v>2</v>
      </c>
      <c r="Z625" s="7">
        <v>4</v>
      </c>
      <c r="AA625" s="7">
        <v>39.979999540000001</v>
      </c>
      <c r="AB625" s="7">
        <f t="shared" si="38"/>
        <v>35.979999540000001</v>
      </c>
      <c r="AC625" t="s">
        <v>66</v>
      </c>
      <c r="AD625" t="str">
        <f t="shared" si="39"/>
        <v>Non Cash Payment</v>
      </c>
    </row>
    <row r="626" spans="1:30" x14ac:dyDescent="0.2">
      <c r="A626">
        <v>8095</v>
      </c>
      <c r="B626" s="1">
        <v>42123</v>
      </c>
      <c r="C626" s="4">
        <f>VLOOKUP(B626, Dates!$A$1:$B$1463, 2, FALSE)</f>
        <v>4</v>
      </c>
      <c r="D626">
        <v>4</v>
      </c>
      <c r="E626" s="1">
        <f t="shared" si="36"/>
        <v>42129</v>
      </c>
      <c r="F626">
        <v>1</v>
      </c>
      <c r="G626" t="s">
        <v>62</v>
      </c>
      <c r="H626" t="str">
        <f t="shared" si="37"/>
        <v>Other</v>
      </c>
      <c r="I626">
        <v>37</v>
      </c>
      <c r="J626">
        <v>7347</v>
      </c>
      <c r="K626">
        <v>6</v>
      </c>
      <c r="L626" t="s">
        <v>35</v>
      </c>
      <c r="M626" t="s">
        <v>480</v>
      </c>
      <c r="N626" t="s">
        <v>605</v>
      </c>
      <c r="O626" t="s">
        <v>605</v>
      </c>
      <c r="Q626" t="s">
        <v>499</v>
      </c>
      <c r="R626" t="s">
        <v>496</v>
      </c>
      <c r="S626">
        <v>37</v>
      </c>
      <c r="T626" t="str">
        <f>VLOOKUP(S626, Products!$C$1:$D$60,2,FALSE)</f>
        <v>Electronics</v>
      </c>
      <c r="U626">
        <v>822</v>
      </c>
      <c r="V626" t="str">
        <f>VLOOKUP(U626, Products!$A$1:$B$60, 2, FALSE)</f>
        <v>Titleist Pro V1x High Numbers Golf Balls</v>
      </c>
      <c r="W626" s="7">
        <v>47.990001679999999</v>
      </c>
      <c r="X626" s="7">
        <v>41.802334851666664</v>
      </c>
      <c r="Y626">
        <v>2</v>
      </c>
      <c r="Z626" s="7">
        <v>11.52000046</v>
      </c>
      <c r="AA626" s="7">
        <v>95.980003359999998</v>
      </c>
      <c r="AB626" s="7">
        <f t="shared" si="38"/>
        <v>84.460002899999992</v>
      </c>
      <c r="AC626" t="s">
        <v>66</v>
      </c>
      <c r="AD626" t="str">
        <f t="shared" si="39"/>
        <v>Non Cash Payment</v>
      </c>
    </row>
    <row r="627" spans="1:30" x14ac:dyDescent="0.2">
      <c r="A627">
        <v>5895</v>
      </c>
      <c r="B627" s="1">
        <v>42091</v>
      </c>
      <c r="C627" s="4">
        <f>VLOOKUP(B627, Dates!$A$1:$B$1463, 2, FALSE)</f>
        <v>7</v>
      </c>
      <c r="D627">
        <v>2</v>
      </c>
      <c r="E627" s="1">
        <f t="shared" si="36"/>
        <v>42094</v>
      </c>
      <c r="F627">
        <v>1</v>
      </c>
      <c r="G627" t="s">
        <v>23</v>
      </c>
      <c r="H627" t="str">
        <f t="shared" si="37"/>
        <v>Other</v>
      </c>
      <c r="I627">
        <v>24</v>
      </c>
      <c r="J627">
        <v>8707</v>
      </c>
      <c r="K627">
        <v>5</v>
      </c>
      <c r="L627" t="s">
        <v>31</v>
      </c>
      <c r="M627" t="s">
        <v>480</v>
      </c>
      <c r="N627" t="s">
        <v>481</v>
      </c>
      <c r="O627" t="s">
        <v>482</v>
      </c>
      <c r="Q627" t="s">
        <v>482</v>
      </c>
      <c r="R627" t="s">
        <v>483</v>
      </c>
      <c r="S627">
        <v>24</v>
      </c>
      <c r="T627" t="str">
        <f>VLOOKUP(S627, Products!$C$1:$D$60,2,FALSE)</f>
        <v>Women's Apparel</v>
      </c>
      <c r="U627">
        <v>502</v>
      </c>
      <c r="V627" t="str">
        <f>VLOOKUP(U627, Products!$A$1:$B$60, 2, FALSE)</f>
        <v>Nike Men's Dri-FIT Victory Golf Polo</v>
      </c>
      <c r="W627" s="7">
        <v>50</v>
      </c>
      <c r="X627" s="7">
        <v>43.678035218757444</v>
      </c>
      <c r="Y627">
        <v>3</v>
      </c>
      <c r="Z627" s="7">
        <v>30</v>
      </c>
      <c r="AA627" s="7">
        <v>150</v>
      </c>
      <c r="AB627" s="7">
        <f t="shared" si="38"/>
        <v>120</v>
      </c>
      <c r="AC627" t="s">
        <v>30</v>
      </c>
      <c r="AD627" t="str">
        <f t="shared" si="39"/>
        <v>Cash Not Over 200</v>
      </c>
    </row>
    <row r="628" spans="1:30" x14ac:dyDescent="0.2">
      <c r="A628">
        <v>3130</v>
      </c>
      <c r="B628" s="1">
        <v>42050</v>
      </c>
      <c r="C628" s="4">
        <f>VLOOKUP(B628, Dates!$A$1:$B$1463, 2, FALSE)</f>
        <v>1</v>
      </c>
      <c r="D628">
        <v>2</v>
      </c>
      <c r="E628" s="1">
        <f t="shared" si="36"/>
        <v>42052</v>
      </c>
      <c r="F628">
        <v>1</v>
      </c>
      <c r="G628" t="s">
        <v>23</v>
      </c>
      <c r="H628" t="str">
        <f t="shared" si="37"/>
        <v>Other</v>
      </c>
      <c r="I628">
        <v>24</v>
      </c>
      <c r="J628">
        <v>12069</v>
      </c>
      <c r="K628">
        <v>5</v>
      </c>
      <c r="L628" t="s">
        <v>31</v>
      </c>
      <c r="M628" t="s">
        <v>480</v>
      </c>
      <c r="N628" t="s">
        <v>606</v>
      </c>
      <c r="O628" t="s">
        <v>541</v>
      </c>
      <c r="Q628" t="s">
        <v>542</v>
      </c>
      <c r="R628" t="s">
        <v>483</v>
      </c>
      <c r="S628">
        <v>24</v>
      </c>
      <c r="T628" t="str">
        <f>VLOOKUP(S628, Products!$C$1:$D$60,2,FALSE)</f>
        <v>Women's Apparel</v>
      </c>
      <c r="U628">
        <v>502</v>
      </c>
      <c r="V628" t="str">
        <f>VLOOKUP(U628, Products!$A$1:$B$60, 2, FALSE)</f>
        <v>Nike Men's Dri-FIT Victory Golf Polo</v>
      </c>
      <c r="W628" s="7">
        <v>50</v>
      </c>
      <c r="X628" s="7">
        <v>43.678035218757444</v>
      </c>
      <c r="Y628">
        <v>3</v>
      </c>
      <c r="Z628" s="7">
        <v>37.5</v>
      </c>
      <c r="AA628" s="7">
        <v>150</v>
      </c>
      <c r="AB628" s="7">
        <f t="shared" si="38"/>
        <v>112.5</v>
      </c>
      <c r="AC628" t="s">
        <v>30</v>
      </c>
      <c r="AD628" t="str">
        <f t="shared" si="39"/>
        <v>Cash Not Over 200</v>
      </c>
    </row>
    <row r="629" spans="1:30" x14ac:dyDescent="0.2">
      <c r="A629">
        <v>51911</v>
      </c>
      <c r="B629" s="1">
        <v>42762</v>
      </c>
      <c r="C629" s="4">
        <f>VLOOKUP(B629, Dates!$A$1:$B$1463, 2, FALSE)</f>
        <v>6</v>
      </c>
      <c r="D629">
        <v>2</v>
      </c>
      <c r="E629" s="1">
        <f t="shared" si="36"/>
        <v>42766</v>
      </c>
      <c r="F629">
        <v>0</v>
      </c>
      <c r="G629" t="s">
        <v>23</v>
      </c>
      <c r="H629" t="str">
        <f t="shared" si="37"/>
        <v>Other</v>
      </c>
      <c r="I629">
        <v>9</v>
      </c>
      <c r="J629">
        <v>11339</v>
      </c>
      <c r="K629">
        <v>3</v>
      </c>
      <c r="L629" t="s">
        <v>24</v>
      </c>
      <c r="M629" t="s">
        <v>480</v>
      </c>
      <c r="N629" t="s">
        <v>551</v>
      </c>
      <c r="O629" t="s">
        <v>482</v>
      </c>
      <c r="Q629" t="s">
        <v>482</v>
      </c>
      <c r="R629" t="s">
        <v>483</v>
      </c>
      <c r="S629">
        <v>9</v>
      </c>
      <c r="T629" t="str">
        <f>VLOOKUP(S629, Products!$C$1:$D$60,2,FALSE)</f>
        <v>Cardio Equipment</v>
      </c>
      <c r="U629">
        <v>191</v>
      </c>
      <c r="V629" t="str">
        <f>VLOOKUP(U629, Products!$A$1:$B$60, 2, FALSE)</f>
        <v>Nike Men's Free 5.0+ Running Shoe</v>
      </c>
      <c r="W629" s="7">
        <v>99.989997860000003</v>
      </c>
      <c r="X629" s="7">
        <v>95.114003926871064</v>
      </c>
      <c r="Y629">
        <v>4</v>
      </c>
      <c r="Z629" s="7">
        <v>4</v>
      </c>
      <c r="AA629" s="7">
        <v>399.95999144000001</v>
      </c>
      <c r="AB629" s="7">
        <f t="shared" si="38"/>
        <v>395.95999144000001</v>
      </c>
      <c r="AC629" t="s">
        <v>30</v>
      </c>
      <c r="AD629" t="str">
        <f t="shared" si="39"/>
        <v>Cash Over 200</v>
      </c>
    </row>
    <row r="630" spans="1:30" x14ac:dyDescent="0.2">
      <c r="A630">
        <v>58239</v>
      </c>
      <c r="B630" s="1">
        <v>42855</v>
      </c>
      <c r="C630" s="4">
        <f>VLOOKUP(B630, Dates!$A$1:$B$1463, 2, FALSE)</f>
        <v>1</v>
      </c>
      <c r="D630">
        <v>2</v>
      </c>
      <c r="E630" s="1">
        <f t="shared" si="36"/>
        <v>42857</v>
      </c>
      <c r="F630">
        <v>1</v>
      </c>
      <c r="G630" t="s">
        <v>23</v>
      </c>
      <c r="H630" t="str">
        <f t="shared" si="37"/>
        <v>Other</v>
      </c>
      <c r="I630">
        <v>9</v>
      </c>
      <c r="J630">
        <v>10166</v>
      </c>
      <c r="K630">
        <v>3</v>
      </c>
      <c r="L630" t="s">
        <v>24</v>
      </c>
      <c r="M630" t="s">
        <v>480</v>
      </c>
      <c r="N630" t="s">
        <v>490</v>
      </c>
      <c r="O630" t="s">
        <v>490</v>
      </c>
      <c r="Q630" t="s">
        <v>491</v>
      </c>
      <c r="R630" t="s">
        <v>492</v>
      </c>
      <c r="S630">
        <v>9</v>
      </c>
      <c r="T630" t="str">
        <f>VLOOKUP(S630, Products!$C$1:$D$60,2,FALSE)</f>
        <v>Cardio Equipment</v>
      </c>
      <c r="U630">
        <v>191</v>
      </c>
      <c r="V630" t="str">
        <f>VLOOKUP(U630, Products!$A$1:$B$60, 2, FALSE)</f>
        <v>Nike Men's Free 5.0+ Running Shoe</v>
      </c>
      <c r="W630" s="7">
        <v>99.989997860000003</v>
      </c>
      <c r="X630" s="7">
        <v>95.114003926871064</v>
      </c>
      <c r="Y630">
        <v>4</v>
      </c>
      <c r="Z630" s="7">
        <v>59.990001679999999</v>
      </c>
      <c r="AA630" s="7">
        <v>399.95999144000001</v>
      </c>
      <c r="AB630" s="7">
        <f t="shared" si="38"/>
        <v>339.96998976000003</v>
      </c>
      <c r="AC630" t="s">
        <v>30</v>
      </c>
      <c r="AD630" t="str">
        <f t="shared" si="39"/>
        <v>Cash Over 200</v>
      </c>
    </row>
    <row r="631" spans="1:30" x14ac:dyDescent="0.2">
      <c r="A631">
        <v>56678</v>
      </c>
      <c r="B631" s="1">
        <v>42920</v>
      </c>
      <c r="C631" s="4">
        <f>VLOOKUP(B631, Dates!$A$1:$B$1463, 2, FALSE)</f>
        <v>3</v>
      </c>
      <c r="D631">
        <v>2</v>
      </c>
      <c r="E631" s="1">
        <f t="shared" si="36"/>
        <v>42922</v>
      </c>
      <c r="F631">
        <v>1</v>
      </c>
      <c r="G631" t="s">
        <v>23</v>
      </c>
      <c r="H631" t="str">
        <f t="shared" si="37"/>
        <v>Other</v>
      </c>
      <c r="I631">
        <v>9</v>
      </c>
      <c r="J631">
        <v>3091</v>
      </c>
      <c r="K631">
        <v>3</v>
      </c>
      <c r="L631" t="s">
        <v>24</v>
      </c>
      <c r="M631" t="s">
        <v>480</v>
      </c>
      <c r="N631" t="s">
        <v>607</v>
      </c>
      <c r="O631" t="s">
        <v>608</v>
      </c>
      <c r="Q631" t="s">
        <v>509</v>
      </c>
      <c r="R631" t="s">
        <v>483</v>
      </c>
      <c r="S631">
        <v>9</v>
      </c>
      <c r="T631" t="str">
        <f>VLOOKUP(S631, Products!$C$1:$D$60,2,FALSE)</f>
        <v>Cardio Equipment</v>
      </c>
      <c r="U631">
        <v>191</v>
      </c>
      <c r="V631" t="str">
        <f>VLOOKUP(U631, Products!$A$1:$B$60, 2, FALSE)</f>
        <v>Nike Men's Free 5.0+ Running Shoe</v>
      </c>
      <c r="W631" s="7">
        <v>99.989997860000003</v>
      </c>
      <c r="X631" s="7">
        <v>95.114003926871064</v>
      </c>
      <c r="Y631">
        <v>4</v>
      </c>
      <c r="Z631" s="7">
        <v>63.990001679999999</v>
      </c>
      <c r="AA631" s="7">
        <v>399.95999144000001</v>
      </c>
      <c r="AB631" s="7">
        <f t="shared" si="38"/>
        <v>335.96998976000003</v>
      </c>
      <c r="AC631" t="s">
        <v>30</v>
      </c>
      <c r="AD631" t="str">
        <f t="shared" si="39"/>
        <v>Cash Over 200</v>
      </c>
    </row>
    <row r="632" spans="1:30" x14ac:dyDescent="0.2">
      <c r="A632">
        <v>53202</v>
      </c>
      <c r="B632" s="1">
        <v>42781</v>
      </c>
      <c r="C632" s="4">
        <f>VLOOKUP(B632, Dates!$A$1:$B$1463, 2, FALSE)</f>
        <v>4</v>
      </c>
      <c r="D632">
        <v>2</v>
      </c>
      <c r="E632" s="1">
        <f t="shared" si="36"/>
        <v>42783</v>
      </c>
      <c r="F632">
        <v>1</v>
      </c>
      <c r="G632" t="s">
        <v>23</v>
      </c>
      <c r="H632" t="str">
        <f t="shared" si="37"/>
        <v>Other</v>
      </c>
      <c r="I632">
        <v>17</v>
      </c>
      <c r="J632">
        <v>5007</v>
      </c>
      <c r="K632">
        <v>4</v>
      </c>
      <c r="L632" t="s">
        <v>46</v>
      </c>
      <c r="M632" t="s">
        <v>480</v>
      </c>
      <c r="N632" t="s">
        <v>609</v>
      </c>
      <c r="O632" t="s">
        <v>610</v>
      </c>
      <c r="Q632" t="s">
        <v>509</v>
      </c>
      <c r="R632" t="s">
        <v>483</v>
      </c>
      <c r="S632">
        <v>17</v>
      </c>
      <c r="T632" t="str">
        <f>VLOOKUP(S632, Products!$C$1:$D$60,2,FALSE)</f>
        <v>Cleats</v>
      </c>
      <c r="U632">
        <v>365</v>
      </c>
      <c r="V632" t="str">
        <f>VLOOKUP(U632, Products!$A$1:$B$60, 2, FALSE)</f>
        <v>Perfect Fitness Perfect Rip Deck</v>
      </c>
      <c r="W632" s="7">
        <v>59.990001679999999</v>
      </c>
      <c r="X632" s="7">
        <v>54.488929209402009</v>
      </c>
      <c r="Y632">
        <v>4</v>
      </c>
      <c r="Z632" s="7">
        <v>0</v>
      </c>
      <c r="AA632" s="7">
        <v>239.96000672</v>
      </c>
      <c r="AB632" s="7">
        <f t="shared" si="38"/>
        <v>239.96000672</v>
      </c>
      <c r="AC632" t="s">
        <v>30</v>
      </c>
      <c r="AD632" t="str">
        <f t="shared" si="39"/>
        <v>Cash Over 200</v>
      </c>
    </row>
    <row r="633" spans="1:30" x14ac:dyDescent="0.2">
      <c r="A633">
        <v>58738</v>
      </c>
      <c r="B633" s="1">
        <v>42921</v>
      </c>
      <c r="C633" s="4">
        <f>VLOOKUP(B633, Dates!$A$1:$B$1463, 2, FALSE)</f>
        <v>4</v>
      </c>
      <c r="D633">
        <v>2</v>
      </c>
      <c r="E633" s="1">
        <f t="shared" si="36"/>
        <v>42923</v>
      </c>
      <c r="F633">
        <v>1</v>
      </c>
      <c r="G633" t="s">
        <v>23</v>
      </c>
      <c r="H633" t="str">
        <f t="shared" si="37"/>
        <v>Other</v>
      </c>
      <c r="I633">
        <v>17</v>
      </c>
      <c r="J633">
        <v>1070</v>
      </c>
      <c r="K633">
        <v>4</v>
      </c>
      <c r="L633" t="s">
        <v>46</v>
      </c>
      <c r="M633" t="s">
        <v>480</v>
      </c>
      <c r="N633" t="s">
        <v>527</v>
      </c>
      <c r="O633" t="s">
        <v>509</v>
      </c>
      <c r="Q633" t="s">
        <v>509</v>
      </c>
      <c r="R633" t="s">
        <v>483</v>
      </c>
      <c r="S633">
        <v>17</v>
      </c>
      <c r="T633" t="str">
        <f>VLOOKUP(S633, Products!$C$1:$D$60,2,FALSE)</f>
        <v>Cleats</v>
      </c>
      <c r="U633">
        <v>365</v>
      </c>
      <c r="V633" t="str">
        <f>VLOOKUP(U633, Products!$A$1:$B$60, 2, FALSE)</f>
        <v>Perfect Fitness Perfect Rip Deck</v>
      </c>
      <c r="W633" s="7">
        <v>59.990001679999999</v>
      </c>
      <c r="X633" s="7">
        <v>54.488929209402009</v>
      </c>
      <c r="Y633">
        <v>4</v>
      </c>
      <c r="Z633" s="7">
        <v>35.990001679999999</v>
      </c>
      <c r="AA633" s="7">
        <v>239.96000672</v>
      </c>
      <c r="AB633" s="7">
        <f t="shared" si="38"/>
        <v>203.97000503999999</v>
      </c>
      <c r="AC633" t="s">
        <v>30</v>
      </c>
      <c r="AD633" t="str">
        <f t="shared" si="39"/>
        <v>Cash Over 200</v>
      </c>
    </row>
    <row r="634" spans="1:30" x14ac:dyDescent="0.2">
      <c r="A634">
        <v>56260</v>
      </c>
      <c r="B634" s="1">
        <v>42739</v>
      </c>
      <c r="C634" s="4">
        <f>VLOOKUP(B634, Dates!$A$1:$B$1463, 2, FALSE)</f>
        <v>4</v>
      </c>
      <c r="D634">
        <v>2</v>
      </c>
      <c r="E634" s="1">
        <f t="shared" si="36"/>
        <v>42741</v>
      </c>
      <c r="F634">
        <v>1</v>
      </c>
      <c r="G634" t="s">
        <v>23</v>
      </c>
      <c r="H634" t="str">
        <f t="shared" si="37"/>
        <v>Other</v>
      </c>
      <c r="I634">
        <v>17</v>
      </c>
      <c r="J634">
        <v>6871</v>
      </c>
      <c r="K634">
        <v>4</v>
      </c>
      <c r="L634" t="s">
        <v>46</v>
      </c>
      <c r="M634" t="s">
        <v>480</v>
      </c>
      <c r="N634" t="s">
        <v>611</v>
      </c>
      <c r="O634" t="s">
        <v>511</v>
      </c>
      <c r="Q634" t="s">
        <v>509</v>
      </c>
      <c r="R634" t="s">
        <v>483</v>
      </c>
      <c r="S634">
        <v>17</v>
      </c>
      <c r="T634" t="str">
        <f>VLOOKUP(S634, Products!$C$1:$D$60,2,FALSE)</f>
        <v>Cleats</v>
      </c>
      <c r="U634">
        <v>365</v>
      </c>
      <c r="V634" t="str">
        <f>VLOOKUP(U634, Products!$A$1:$B$60, 2, FALSE)</f>
        <v>Perfect Fitness Perfect Rip Deck</v>
      </c>
      <c r="W634" s="7">
        <v>59.990001679999999</v>
      </c>
      <c r="X634" s="7">
        <v>54.488929209402009</v>
      </c>
      <c r="Y634">
        <v>4</v>
      </c>
      <c r="Z634" s="7">
        <v>38.38999939</v>
      </c>
      <c r="AA634" s="7">
        <v>239.96000672</v>
      </c>
      <c r="AB634" s="7">
        <f t="shared" si="38"/>
        <v>201.57000733000001</v>
      </c>
      <c r="AC634" t="s">
        <v>30</v>
      </c>
      <c r="AD634" t="str">
        <f t="shared" si="39"/>
        <v>Cash Over 200</v>
      </c>
    </row>
    <row r="635" spans="1:30" x14ac:dyDescent="0.2">
      <c r="A635">
        <v>5042</v>
      </c>
      <c r="B635" s="1">
        <v>42078</v>
      </c>
      <c r="C635" s="4">
        <f>VLOOKUP(B635, Dates!$A$1:$B$1463, 2, FALSE)</f>
        <v>1</v>
      </c>
      <c r="D635">
        <v>2</v>
      </c>
      <c r="E635" s="1">
        <f t="shared" si="36"/>
        <v>42080</v>
      </c>
      <c r="F635">
        <v>1</v>
      </c>
      <c r="G635" t="s">
        <v>23</v>
      </c>
      <c r="H635" t="str">
        <f t="shared" si="37"/>
        <v>Other</v>
      </c>
      <c r="I635">
        <v>24</v>
      </c>
      <c r="J635">
        <v>2339</v>
      </c>
      <c r="K635">
        <v>5</v>
      </c>
      <c r="L635" t="s">
        <v>31</v>
      </c>
      <c r="M635" t="s">
        <v>480</v>
      </c>
      <c r="N635" t="s">
        <v>513</v>
      </c>
      <c r="O635" t="s">
        <v>513</v>
      </c>
      <c r="Q635" t="s">
        <v>506</v>
      </c>
      <c r="R635" t="s">
        <v>496</v>
      </c>
      <c r="S635">
        <v>24</v>
      </c>
      <c r="T635" t="str">
        <f>VLOOKUP(S635, Products!$C$1:$D$60,2,FALSE)</f>
        <v>Women's Apparel</v>
      </c>
      <c r="U635">
        <v>502</v>
      </c>
      <c r="V635" t="str">
        <f>VLOOKUP(U635, Products!$A$1:$B$60, 2, FALSE)</f>
        <v>Nike Men's Dri-FIT Victory Golf Polo</v>
      </c>
      <c r="W635" s="7">
        <v>50</v>
      </c>
      <c r="X635" s="7">
        <v>43.678035218757444</v>
      </c>
      <c r="Y635">
        <v>4</v>
      </c>
      <c r="Z635" s="7">
        <v>11</v>
      </c>
      <c r="AA635" s="7">
        <v>200</v>
      </c>
      <c r="AB635" s="7">
        <f t="shared" si="38"/>
        <v>189</v>
      </c>
      <c r="AC635" t="s">
        <v>30</v>
      </c>
      <c r="AD635" t="str">
        <f t="shared" si="39"/>
        <v>Cash Not Over 200</v>
      </c>
    </row>
    <row r="636" spans="1:30" x14ac:dyDescent="0.2">
      <c r="A636">
        <v>53202</v>
      </c>
      <c r="B636" s="1">
        <v>42781</v>
      </c>
      <c r="C636" s="4">
        <f>VLOOKUP(B636, Dates!$A$1:$B$1463, 2, FALSE)</f>
        <v>4</v>
      </c>
      <c r="D636">
        <v>2</v>
      </c>
      <c r="E636" s="1">
        <f t="shared" si="36"/>
        <v>42783</v>
      </c>
      <c r="F636">
        <v>1</v>
      </c>
      <c r="G636" t="s">
        <v>23</v>
      </c>
      <c r="H636" t="str">
        <f t="shared" si="37"/>
        <v>Other</v>
      </c>
      <c r="I636">
        <v>29</v>
      </c>
      <c r="J636">
        <v>5007</v>
      </c>
      <c r="K636">
        <v>5</v>
      </c>
      <c r="L636" t="s">
        <v>31</v>
      </c>
      <c r="M636" t="s">
        <v>480</v>
      </c>
      <c r="N636" t="s">
        <v>609</v>
      </c>
      <c r="O636" t="s">
        <v>610</v>
      </c>
      <c r="Q636" t="s">
        <v>509</v>
      </c>
      <c r="R636" t="s">
        <v>483</v>
      </c>
      <c r="S636">
        <v>29</v>
      </c>
      <c r="T636" t="str">
        <f>VLOOKUP(S636, Products!$C$1:$D$60,2,FALSE)</f>
        <v>Shop By Sport</v>
      </c>
      <c r="U636">
        <v>627</v>
      </c>
      <c r="V636" t="str">
        <f>VLOOKUP(U636, Products!$A$1:$B$60, 2, FALSE)</f>
        <v>Under Armour Girls' Toddler Spine Surge Runni</v>
      </c>
      <c r="W636" s="7">
        <v>39.990001679999999</v>
      </c>
      <c r="X636" s="7">
        <v>34.198098313835338</v>
      </c>
      <c r="Y636">
        <v>4</v>
      </c>
      <c r="Z636" s="7">
        <v>23.989999770000001</v>
      </c>
      <c r="AA636" s="7">
        <v>159.96000672</v>
      </c>
      <c r="AB636" s="7">
        <f t="shared" si="38"/>
        <v>135.97000695</v>
      </c>
      <c r="AC636" t="s">
        <v>30</v>
      </c>
      <c r="AD636" t="str">
        <f t="shared" si="39"/>
        <v>Cash Not Over 200</v>
      </c>
    </row>
    <row r="637" spans="1:30" x14ac:dyDescent="0.2">
      <c r="A637">
        <v>55511</v>
      </c>
      <c r="B637" s="1">
        <v>42815</v>
      </c>
      <c r="C637" s="4">
        <f>VLOOKUP(B637, Dates!$A$1:$B$1463, 2, FALSE)</f>
        <v>3</v>
      </c>
      <c r="D637">
        <v>2</v>
      </c>
      <c r="E637" s="1">
        <f t="shared" si="36"/>
        <v>42817</v>
      </c>
      <c r="F637">
        <v>0</v>
      </c>
      <c r="G637" t="s">
        <v>23</v>
      </c>
      <c r="H637" t="str">
        <f t="shared" si="37"/>
        <v>Other</v>
      </c>
      <c r="I637">
        <v>24</v>
      </c>
      <c r="J637">
        <v>4232</v>
      </c>
      <c r="K637">
        <v>5</v>
      </c>
      <c r="L637" t="s">
        <v>31</v>
      </c>
      <c r="M637" t="s">
        <v>480</v>
      </c>
      <c r="N637" t="s">
        <v>501</v>
      </c>
      <c r="O637" t="s">
        <v>502</v>
      </c>
      <c r="Q637" t="s">
        <v>503</v>
      </c>
      <c r="R637" t="s">
        <v>483</v>
      </c>
      <c r="S637">
        <v>24</v>
      </c>
      <c r="T637" t="str">
        <f>VLOOKUP(S637, Products!$C$1:$D$60,2,FALSE)</f>
        <v>Women's Apparel</v>
      </c>
      <c r="U637">
        <v>502</v>
      </c>
      <c r="V637" t="str">
        <f>VLOOKUP(U637, Products!$A$1:$B$60, 2, FALSE)</f>
        <v>Nike Men's Dri-FIT Victory Golf Polo</v>
      </c>
      <c r="W637" s="7">
        <v>50</v>
      </c>
      <c r="X637" s="7">
        <v>43.678035218757444</v>
      </c>
      <c r="Y637">
        <v>4</v>
      </c>
      <c r="Z637" s="7">
        <v>30</v>
      </c>
      <c r="AA637" s="7">
        <v>200</v>
      </c>
      <c r="AB637" s="7">
        <f t="shared" si="38"/>
        <v>170</v>
      </c>
      <c r="AC637" t="s">
        <v>30</v>
      </c>
      <c r="AD637" t="str">
        <f t="shared" si="39"/>
        <v>Cash Not Over 200</v>
      </c>
    </row>
    <row r="638" spans="1:30" x14ac:dyDescent="0.2">
      <c r="A638">
        <v>54128</v>
      </c>
      <c r="B638" s="1">
        <v>42738</v>
      </c>
      <c r="C638" s="4">
        <f>VLOOKUP(B638, Dates!$A$1:$B$1463, 2, FALSE)</f>
        <v>3</v>
      </c>
      <c r="D638">
        <v>2</v>
      </c>
      <c r="E638" s="1">
        <f t="shared" si="36"/>
        <v>42740</v>
      </c>
      <c r="F638">
        <v>1</v>
      </c>
      <c r="G638" t="s">
        <v>23</v>
      </c>
      <c r="H638" t="str">
        <f t="shared" si="37"/>
        <v>Other</v>
      </c>
      <c r="I638">
        <v>37</v>
      </c>
      <c r="J638">
        <v>8986</v>
      </c>
      <c r="K638">
        <v>6</v>
      </c>
      <c r="L638" t="s">
        <v>35</v>
      </c>
      <c r="M638" t="s">
        <v>480</v>
      </c>
      <c r="N638" t="s">
        <v>612</v>
      </c>
      <c r="O638" t="s">
        <v>513</v>
      </c>
      <c r="Q638" t="s">
        <v>506</v>
      </c>
      <c r="R638" t="s">
        <v>496</v>
      </c>
      <c r="S638">
        <v>37</v>
      </c>
      <c r="T638" t="str">
        <f>VLOOKUP(S638, Products!$C$1:$D$60,2,FALSE)</f>
        <v>Electronics</v>
      </c>
      <c r="U638">
        <v>823</v>
      </c>
      <c r="V638" t="str">
        <f>VLOOKUP(U638, Products!$A$1:$B$60, 2, FALSE)</f>
        <v>Titleist Pro V1x High Numbers Personalized Go</v>
      </c>
      <c r="W638" s="7">
        <v>51.990001679999999</v>
      </c>
      <c r="X638" s="7">
        <v>39.25250149</v>
      </c>
      <c r="Y638">
        <v>4</v>
      </c>
      <c r="Z638" s="7">
        <v>4.1599998469999999</v>
      </c>
      <c r="AA638" s="7">
        <v>207.96000672</v>
      </c>
      <c r="AB638" s="7">
        <f t="shared" si="38"/>
        <v>203.800006873</v>
      </c>
      <c r="AC638" t="s">
        <v>30</v>
      </c>
      <c r="AD638" t="str">
        <f t="shared" si="39"/>
        <v>Cash Over 200</v>
      </c>
    </row>
    <row r="639" spans="1:30" x14ac:dyDescent="0.2">
      <c r="A639">
        <v>52576</v>
      </c>
      <c r="B639" s="1">
        <v>42888</v>
      </c>
      <c r="C639" s="4">
        <f>VLOOKUP(B639, Dates!$A$1:$B$1463, 2, FALSE)</f>
        <v>6</v>
      </c>
      <c r="D639">
        <v>2</v>
      </c>
      <c r="E639" s="1">
        <f t="shared" si="36"/>
        <v>42892</v>
      </c>
      <c r="F639">
        <v>0</v>
      </c>
      <c r="G639" t="s">
        <v>23</v>
      </c>
      <c r="H639" t="str">
        <f t="shared" si="37"/>
        <v>Other</v>
      </c>
      <c r="I639">
        <v>24</v>
      </c>
      <c r="J639">
        <v>6746</v>
      </c>
      <c r="K639">
        <v>5</v>
      </c>
      <c r="L639" t="s">
        <v>31</v>
      </c>
      <c r="M639" t="s">
        <v>480</v>
      </c>
      <c r="N639" t="s">
        <v>613</v>
      </c>
      <c r="O639" t="s">
        <v>608</v>
      </c>
      <c r="Q639" t="s">
        <v>509</v>
      </c>
      <c r="R639" t="s">
        <v>483</v>
      </c>
      <c r="S639">
        <v>24</v>
      </c>
      <c r="T639" t="str">
        <f>VLOOKUP(S639, Products!$C$1:$D$60,2,FALSE)</f>
        <v>Women's Apparel</v>
      </c>
      <c r="U639">
        <v>502</v>
      </c>
      <c r="V639" t="str">
        <f>VLOOKUP(U639, Products!$A$1:$B$60, 2, FALSE)</f>
        <v>Nike Men's Dri-FIT Victory Golf Polo</v>
      </c>
      <c r="W639" s="7">
        <v>50</v>
      </c>
      <c r="X639" s="7">
        <v>43.678035218757444</v>
      </c>
      <c r="Y639">
        <v>5</v>
      </c>
      <c r="Z639" s="7">
        <v>10</v>
      </c>
      <c r="AA639" s="7">
        <v>250</v>
      </c>
      <c r="AB639" s="7">
        <f t="shared" si="38"/>
        <v>240</v>
      </c>
      <c r="AC639" t="s">
        <v>30</v>
      </c>
      <c r="AD639" t="str">
        <f t="shared" si="39"/>
        <v>Cash Over 200</v>
      </c>
    </row>
    <row r="640" spans="1:30" x14ac:dyDescent="0.2">
      <c r="A640">
        <v>53202</v>
      </c>
      <c r="B640" s="1">
        <v>42781</v>
      </c>
      <c r="C640" s="4">
        <f>VLOOKUP(B640, Dates!$A$1:$B$1463, 2, FALSE)</f>
        <v>4</v>
      </c>
      <c r="D640">
        <v>2</v>
      </c>
      <c r="E640" s="1">
        <f t="shared" si="36"/>
        <v>42783</v>
      </c>
      <c r="F640">
        <v>1</v>
      </c>
      <c r="G640" t="s">
        <v>23</v>
      </c>
      <c r="H640" t="str">
        <f t="shared" si="37"/>
        <v>Other</v>
      </c>
      <c r="I640">
        <v>13</v>
      </c>
      <c r="J640">
        <v>5007</v>
      </c>
      <c r="K640">
        <v>3</v>
      </c>
      <c r="L640" t="s">
        <v>24</v>
      </c>
      <c r="M640" t="s">
        <v>480</v>
      </c>
      <c r="N640" t="s">
        <v>609</v>
      </c>
      <c r="O640" t="s">
        <v>610</v>
      </c>
      <c r="Q640" t="s">
        <v>509</v>
      </c>
      <c r="R640" t="s">
        <v>483</v>
      </c>
      <c r="S640">
        <v>13</v>
      </c>
      <c r="T640" t="str">
        <f>VLOOKUP(S640, Products!$C$1:$D$60,2,FALSE)</f>
        <v>Electronics</v>
      </c>
      <c r="U640">
        <v>282</v>
      </c>
      <c r="V640" t="str">
        <f>VLOOKUP(U640, Products!$A$1:$B$60, 2, FALSE)</f>
        <v>Under Armour Women's Ignite PIP VI Slide</v>
      </c>
      <c r="W640" s="7">
        <v>31.989999770000001</v>
      </c>
      <c r="X640" s="7">
        <v>27.763856872771434</v>
      </c>
      <c r="Y640">
        <v>5</v>
      </c>
      <c r="Z640" s="7">
        <v>1.6000000240000001</v>
      </c>
      <c r="AA640" s="7">
        <v>159.94999885000001</v>
      </c>
      <c r="AB640" s="7">
        <f t="shared" si="38"/>
        <v>158.34999882600002</v>
      </c>
      <c r="AC640" t="s">
        <v>30</v>
      </c>
      <c r="AD640" t="str">
        <f t="shared" si="39"/>
        <v>Cash Not Over 200</v>
      </c>
    </row>
    <row r="641" spans="1:30" x14ac:dyDescent="0.2">
      <c r="A641">
        <v>53540</v>
      </c>
      <c r="B641" s="1">
        <v>42786</v>
      </c>
      <c r="C641" s="4">
        <f>VLOOKUP(B641, Dates!$A$1:$B$1463, 2, FALSE)</f>
        <v>2</v>
      </c>
      <c r="D641">
        <v>4</v>
      </c>
      <c r="E641" s="1">
        <f t="shared" si="36"/>
        <v>42790</v>
      </c>
      <c r="F641">
        <v>1</v>
      </c>
      <c r="G641" t="s">
        <v>62</v>
      </c>
      <c r="H641" t="str">
        <f t="shared" si="37"/>
        <v>Other</v>
      </c>
      <c r="I641">
        <v>17</v>
      </c>
      <c r="J641">
        <v>8524</v>
      </c>
      <c r="K641">
        <v>4</v>
      </c>
      <c r="L641" t="s">
        <v>46</v>
      </c>
      <c r="M641" t="s">
        <v>480</v>
      </c>
      <c r="N641" t="s">
        <v>614</v>
      </c>
      <c r="O641" t="s">
        <v>614</v>
      </c>
      <c r="Q641" t="s">
        <v>509</v>
      </c>
      <c r="R641" t="s">
        <v>483</v>
      </c>
      <c r="S641">
        <v>17</v>
      </c>
      <c r="T641" t="str">
        <f>VLOOKUP(S641, Products!$C$1:$D$60,2,FALSE)</f>
        <v>Cleats</v>
      </c>
      <c r="U641">
        <v>365</v>
      </c>
      <c r="V641" t="str">
        <f>VLOOKUP(U641, Products!$A$1:$B$60, 2, FALSE)</f>
        <v>Perfect Fitness Perfect Rip Deck</v>
      </c>
      <c r="W641" s="7">
        <v>59.990001679999999</v>
      </c>
      <c r="X641" s="7">
        <v>54.488929209402009</v>
      </c>
      <c r="Y641">
        <v>5</v>
      </c>
      <c r="Z641" s="7">
        <v>16.5</v>
      </c>
      <c r="AA641" s="7">
        <v>299.9500084</v>
      </c>
      <c r="AB641" s="7">
        <f t="shared" si="38"/>
        <v>283.4500084</v>
      </c>
      <c r="AC641" t="s">
        <v>66</v>
      </c>
      <c r="AD641" t="str">
        <f t="shared" si="39"/>
        <v>Non Cash Payment</v>
      </c>
    </row>
    <row r="642" spans="1:30" x14ac:dyDescent="0.2">
      <c r="A642">
        <v>53069</v>
      </c>
      <c r="B642" s="1">
        <v>42779</v>
      </c>
      <c r="C642" s="4">
        <f>VLOOKUP(B642, Dates!$A$1:$B$1463, 2, FALSE)</f>
        <v>2</v>
      </c>
      <c r="D642">
        <v>4</v>
      </c>
      <c r="E642" s="1">
        <f t="shared" si="36"/>
        <v>42783</v>
      </c>
      <c r="F642">
        <v>1</v>
      </c>
      <c r="G642" t="s">
        <v>62</v>
      </c>
      <c r="H642" t="str">
        <f t="shared" si="37"/>
        <v>Other</v>
      </c>
      <c r="I642">
        <v>17</v>
      </c>
      <c r="J642">
        <v>4126</v>
      </c>
      <c r="K642">
        <v>4</v>
      </c>
      <c r="L642" t="s">
        <v>46</v>
      </c>
      <c r="M642" t="s">
        <v>480</v>
      </c>
      <c r="N642" t="s">
        <v>552</v>
      </c>
      <c r="O642" t="s">
        <v>553</v>
      </c>
      <c r="Q642" t="s">
        <v>554</v>
      </c>
      <c r="R642" t="s">
        <v>496</v>
      </c>
      <c r="S642">
        <v>17</v>
      </c>
      <c r="T642" t="str">
        <f>VLOOKUP(S642, Products!$C$1:$D$60,2,FALSE)</f>
        <v>Cleats</v>
      </c>
      <c r="U642">
        <v>365</v>
      </c>
      <c r="V642" t="str">
        <f>VLOOKUP(U642, Products!$A$1:$B$60, 2, FALSE)</f>
        <v>Perfect Fitness Perfect Rip Deck</v>
      </c>
      <c r="W642" s="7">
        <v>59.990001679999999</v>
      </c>
      <c r="X642" s="7">
        <v>54.488929209402009</v>
      </c>
      <c r="Y642">
        <v>5</v>
      </c>
      <c r="Z642" s="7">
        <v>27</v>
      </c>
      <c r="AA642" s="7">
        <v>299.9500084</v>
      </c>
      <c r="AB642" s="7">
        <f t="shared" si="38"/>
        <v>272.9500084</v>
      </c>
      <c r="AC642" t="s">
        <v>66</v>
      </c>
      <c r="AD642" t="str">
        <f t="shared" si="39"/>
        <v>Non Cash Payment</v>
      </c>
    </row>
    <row r="643" spans="1:30" x14ac:dyDescent="0.2">
      <c r="A643">
        <v>57570</v>
      </c>
      <c r="B643" s="1">
        <v>42845</v>
      </c>
      <c r="C643" s="4">
        <f>VLOOKUP(B643, Dates!$A$1:$B$1463, 2, FALSE)</f>
        <v>5</v>
      </c>
      <c r="D643">
        <v>4</v>
      </c>
      <c r="E643" s="1">
        <f t="shared" ref="E643:E706" si="40">WORKDAY(B643, D643)</f>
        <v>42851</v>
      </c>
      <c r="F643">
        <v>1</v>
      </c>
      <c r="G643" t="s">
        <v>62</v>
      </c>
      <c r="H643" t="str">
        <f t="shared" ref="H643:H706" si="41">IF(AND(F643=0,G643="Same Day"), "Same Day - On Time", "Other")</f>
        <v>Other</v>
      </c>
      <c r="I643">
        <v>17</v>
      </c>
      <c r="J643">
        <v>3207</v>
      </c>
      <c r="K643">
        <v>4</v>
      </c>
      <c r="L643" t="s">
        <v>46</v>
      </c>
      <c r="M643" t="s">
        <v>480</v>
      </c>
      <c r="N643" t="s">
        <v>490</v>
      </c>
      <c r="O643" t="s">
        <v>490</v>
      </c>
      <c r="Q643" t="s">
        <v>491</v>
      </c>
      <c r="R643" t="s">
        <v>492</v>
      </c>
      <c r="S643">
        <v>17</v>
      </c>
      <c r="T643" t="str">
        <f>VLOOKUP(S643, Products!$C$1:$D$60,2,FALSE)</f>
        <v>Cleats</v>
      </c>
      <c r="U643">
        <v>365</v>
      </c>
      <c r="V643" t="str">
        <f>VLOOKUP(U643, Products!$A$1:$B$60, 2, FALSE)</f>
        <v>Perfect Fitness Perfect Rip Deck</v>
      </c>
      <c r="W643" s="7">
        <v>59.990001679999999</v>
      </c>
      <c r="X643" s="7">
        <v>54.488929209402009</v>
      </c>
      <c r="Y643">
        <v>5</v>
      </c>
      <c r="Z643" s="7">
        <v>30</v>
      </c>
      <c r="AA643" s="7">
        <v>299.9500084</v>
      </c>
      <c r="AB643" s="7">
        <f t="shared" ref="AB643:AB706" si="42">AA643-Z643</f>
        <v>269.9500084</v>
      </c>
      <c r="AC643" t="s">
        <v>66</v>
      </c>
      <c r="AD643" t="str">
        <f t="shared" ref="AD643:AD706" si="43">IF(AND(AC643="CASH",AB643&gt;200),"Cash Over 200",IF(AC643&lt;&gt;"CASH","Non Cash Payment","Cash Not Over 200"))</f>
        <v>Non Cash Payment</v>
      </c>
    </row>
    <row r="644" spans="1:30" x14ac:dyDescent="0.2">
      <c r="A644">
        <v>5154</v>
      </c>
      <c r="B644" s="1">
        <v>42080</v>
      </c>
      <c r="C644" s="4">
        <f>VLOOKUP(B644, Dates!$A$1:$B$1463, 2, FALSE)</f>
        <v>3</v>
      </c>
      <c r="D644">
        <v>4</v>
      </c>
      <c r="E644" s="1">
        <f t="shared" si="40"/>
        <v>42086</v>
      </c>
      <c r="F644">
        <v>1</v>
      </c>
      <c r="G644" t="s">
        <v>62</v>
      </c>
      <c r="H644" t="str">
        <f t="shared" si="41"/>
        <v>Other</v>
      </c>
      <c r="I644">
        <v>17</v>
      </c>
      <c r="J644">
        <v>12310</v>
      </c>
      <c r="K644">
        <v>4</v>
      </c>
      <c r="L644" t="s">
        <v>46</v>
      </c>
      <c r="M644" t="s">
        <v>480</v>
      </c>
      <c r="N644" t="s">
        <v>501</v>
      </c>
      <c r="O644" t="s">
        <v>502</v>
      </c>
      <c r="Q644" t="s">
        <v>503</v>
      </c>
      <c r="R644" t="s">
        <v>483</v>
      </c>
      <c r="S644">
        <v>17</v>
      </c>
      <c r="T644" t="str">
        <f>VLOOKUP(S644, Products!$C$1:$D$60,2,FALSE)</f>
        <v>Cleats</v>
      </c>
      <c r="U644">
        <v>365</v>
      </c>
      <c r="V644" t="str">
        <f>VLOOKUP(U644, Products!$A$1:$B$60, 2, FALSE)</f>
        <v>Perfect Fitness Perfect Rip Deck</v>
      </c>
      <c r="W644" s="7">
        <v>59.990001679999999</v>
      </c>
      <c r="X644" s="7">
        <v>54.488929209402009</v>
      </c>
      <c r="Y644">
        <v>5</v>
      </c>
      <c r="Z644" s="7">
        <v>35.990001679999999</v>
      </c>
      <c r="AA644" s="7">
        <v>299.9500084</v>
      </c>
      <c r="AB644" s="7">
        <f t="shared" si="42"/>
        <v>263.96000672000002</v>
      </c>
      <c r="AC644" t="s">
        <v>66</v>
      </c>
      <c r="AD644" t="str">
        <f t="shared" si="43"/>
        <v>Non Cash Payment</v>
      </c>
    </row>
    <row r="645" spans="1:30" x14ac:dyDescent="0.2">
      <c r="A645">
        <v>9122</v>
      </c>
      <c r="B645" s="1">
        <v>42138</v>
      </c>
      <c r="C645" s="4">
        <f>VLOOKUP(B645, Dates!$A$1:$B$1463, 2, FALSE)</f>
        <v>5</v>
      </c>
      <c r="D645">
        <v>4</v>
      </c>
      <c r="E645" s="1">
        <f t="shared" si="40"/>
        <v>42144</v>
      </c>
      <c r="F645">
        <v>0</v>
      </c>
      <c r="G645" t="s">
        <v>62</v>
      </c>
      <c r="H645" t="str">
        <f t="shared" si="41"/>
        <v>Other</v>
      </c>
      <c r="I645">
        <v>17</v>
      </c>
      <c r="J645">
        <v>1222</v>
      </c>
      <c r="K645">
        <v>4</v>
      </c>
      <c r="L645" t="s">
        <v>46</v>
      </c>
      <c r="M645" t="s">
        <v>480</v>
      </c>
      <c r="N645" t="s">
        <v>615</v>
      </c>
      <c r="O645" t="s">
        <v>616</v>
      </c>
      <c r="Q645" t="s">
        <v>506</v>
      </c>
      <c r="R645" t="s">
        <v>496</v>
      </c>
      <c r="S645">
        <v>17</v>
      </c>
      <c r="T645" t="str">
        <f>VLOOKUP(S645, Products!$C$1:$D$60,2,FALSE)</f>
        <v>Cleats</v>
      </c>
      <c r="U645">
        <v>365</v>
      </c>
      <c r="V645" t="str">
        <f>VLOOKUP(U645, Products!$A$1:$B$60, 2, FALSE)</f>
        <v>Perfect Fitness Perfect Rip Deck</v>
      </c>
      <c r="W645" s="7">
        <v>59.990001679999999</v>
      </c>
      <c r="X645" s="7">
        <v>54.488929209402009</v>
      </c>
      <c r="Y645">
        <v>5</v>
      </c>
      <c r="Z645" s="7">
        <v>35.990001679999999</v>
      </c>
      <c r="AA645" s="7">
        <v>299.9500084</v>
      </c>
      <c r="AB645" s="7">
        <f t="shared" si="42"/>
        <v>263.96000672000002</v>
      </c>
      <c r="AC645" t="s">
        <v>66</v>
      </c>
      <c r="AD645" t="str">
        <f t="shared" si="43"/>
        <v>Non Cash Payment</v>
      </c>
    </row>
    <row r="646" spans="1:30" x14ac:dyDescent="0.2">
      <c r="A646">
        <v>4427</v>
      </c>
      <c r="B646" s="1">
        <v>42158</v>
      </c>
      <c r="C646" s="4">
        <f>VLOOKUP(B646, Dates!$A$1:$B$1463, 2, FALSE)</f>
        <v>4</v>
      </c>
      <c r="D646">
        <v>4</v>
      </c>
      <c r="E646" s="1">
        <f t="shared" si="40"/>
        <v>42164</v>
      </c>
      <c r="F646">
        <v>0</v>
      </c>
      <c r="G646" t="s">
        <v>62</v>
      </c>
      <c r="H646" t="str">
        <f t="shared" si="41"/>
        <v>Other</v>
      </c>
      <c r="I646">
        <v>17</v>
      </c>
      <c r="J646">
        <v>8397</v>
      </c>
      <c r="K646">
        <v>4</v>
      </c>
      <c r="L646" t="s">
        <v>46</v>
      </c>
      <c r="M646" t="s">
        <v>480</v>
      </c>
      <c r="N646" t="s">
        <v>501</v>
      </c>
      <c r="O646" t="s">
        <v>502</v>
      </c>
      <c r="Q646" t="s">
        <v>503</v>
      </c>
      <c r="R646" t="s">
        <v>483</v>
      </c>
      <c r="S646">
        <v>17</v>
      </c>
      <c r="T646" t="str">
        <f>VLOOKUP(S646, Products!$C$1:$D$60,2,FALSE)</f>
        <v>Cleats</v>
      </c>
      <c r="U646">
        <v>365</v>
      </c>
      <c r="V646" t="str">
        <f>VLOOKUP(U646, Products!$A$1:$B$60, 2, FALSE)</f>
        <v>Perfect Fitness Perfect Rip Deck</v>
      </c>
      <c r="W646" s="7">
        <v>59.990001679999999</v>
      </c>
      <c r="X646" s="7">
        <v>54.488929209402009</v>
      </c>
      <c r="Y646">
        <v>5</v>
      </c>
      <c r="Z646" s="7">
        <v>38.990001679999999</v>
      </c>
      <c r="AA646" s="7">
        <v>299.9500084</v>
      </c>
      <c r="AB646" s="7">
        <f t="shared" si="42"/>
        <v>260.96000672000002</v>
      </c>
      <c r="AC646" t="s">
        <v>66</v>
      </c>
      <c r="AD646" t="str">
        <f t="shared" si="43"/>
        <v>Non Cash Payment</v>
      </c>
    </row>
    <row r="647" spans="1:30" x14ac:dyDescent="0.2">
      <c r="A647">
        <v>9340</v>
      </c>
      <c r="B647" s="1">
        <v>42141</v>
      </c>
      <c r="C647" s="4">
        <f>VLOOKUP(B647, Dates!$A$1:$B$1463, 2, FALSE)</f>
        <v>1</v>
      </c>
      <c r="D647">
        <v>4</v>
      </c>
      <c r="E647" s="1">
        <f t="shared" si="40"/>
        <v>42145</v>
      </c>
      <c r="F647">
        <v>1</v>
      </c>
      <c r="G647" t="s">
        <v>62</v>
      </c>
      <c r="H647" t="str">
        <f t="shared" si="41"/>
        <v>Other</v>
      </c>
      <c r="I647">
        <v>17</v>
      </c>
      <c r="J647">
        <v>6306</v>
      </c>
      <c r="K647">
        <v>4</v>
      </c>
      <c r="L647" t="s">
        <v>46</v>
      </c>
      <c r="M647" t="s">
        <v>480</v>
      </c>
      <c r="N647" t="s">
        <v>541</v>
      </c>
      <c r="O647" t="s">
        <v>541</v>
      </c>
      <c r="Q647" t="s">
        <v>542</v>
      </c>
      <c r="R647" t="s">
        <v>483</v>
      </c>
      <c r="S647">
        <v>17</v>
      </c>
      <c r="T647" t="str">
        <f>VLOOKUP(S647, Products!$C$1:$D$60,2,FALSE)</f>
        <v>Cleats</v>
      </c>
      <c r="U647">
        <v>365</v>
      </c>
      <c r="V647" t="str">
        <f>VLOOKUP(U647, Products!$A$1:$B$60, 2, FALSE)</f>
        <v>Perfect Fitness Perfect Rip Deck</v>
      </c>
      <c r="W647" s="7">
        <v>59.990001679999999</v>
      </c>
      <c r="X647" s="7">
        <v>54.488929209402009</v>
      </c>
      <c r="Y647">
        <v>5</v>
      </c>
      <c r="Z647" s="7">
        <v>44.990001679999999</v>
      </c>
      <c r="AA647" s="7">
        <v>299.9500084</v>
      </c>
      <c r="AB647" s="7">
        <f t="shared" si="42"/>
        <v>254.96000672</v>
      </c>
      <c r="AC647" t="s">
        <v>66</v>
      </c>
      <c r="AD647" t="str">
        <f t="shared" si="43"/>
        <v>Non Cash Payment</v>
      </c>
    </row>
    <row r="648" spans="1:30" x14ac:dyDescent="0.2">
      <c r="A648">
        <v>9331</v>
      </c>
      <c r="B648" s="1">
        <v>42141</v>
      </c>
      <c r="C648" s="4">
        <f>VLOOKUP(B648, Dates!$A$1:$B$1463, 2, FALSE)</f>
        <v>1</v>
      </c>
      <c r="D648">
        <v>4</v>
      </c>
      <c r="E648" s="1">
        <f t="shared" si="40"/>
        <v>42145</v>
      </c>
      <c r="F648">
        <v>0</v>
      </c>
      <c r="G648" t="s">
        <v>62</v>
      </c>
      <c r="H648" t="str">
        <f t="shared" si="41"/>
        <v>Other</v>
      </c>
      <c r="I648">
        <v>17</v>
      </c>
      <c r="J648">
        <v>8002</v>
      </c>
      <c r="K648">
        <v>4</v>
      </c>
      <c r="L648" t="s">
        <v>46</v>
      </c>
      <c r="M648" t="s">
        <v>480</v>
      </c>
      <c r="N648" t="s">
        <v>617</v>
      </c>
      <c r="O648" t="s">
        <v>618</v>
      </c>
      <c r="Q648" t="s">
        <v>491</v>
      </c>
      <c r="R648" t="s">
        <v>492</v>
      </c>
      <c r="S648">
        <v>17</v>
      </c>
      <c r="T648" t="str">
        <f>VLOOKUP(S648, Products!$C$1:$D$60,2,FALSE)</f>
        <v>Cleats</v>
      </c>
      <c r="U648">
        <v>365</v>
      </c>
      <c r="V648" t="str">
        <f>VLOOKUP(U648, Products!$A$1:$B$60, 2, FALSE)</f>
        <v>Perfect Fitness Perfect Rip Deck</v>
      </c>
      <c r="W648" s="7">
        <v>59.990001679999999</v>
      </c>
      <c r="X648" s="7">
        <v>54.488929209402009</v>
      </c>
      <c r="Y648">
        <v>5</v>
      </c>
      <c r="Z648" s="7">
        <v>47.990001679999999</v>
      </c>
      <c r="AA648" s="7">
        <v>299.9500084</v>
      </c>
      <c r="AB648" s="7">
        <f t="shared" si="42"/>
        <v>251.96000672</v>
      </c>
      <c r="AC648" t="s">
        <v>66</v>
      </c>
      <c r="AD648" t="str">
        <f t="shared" si="43"/>
        <v>Non Cash Payment</v>
      </c>
    </row>
    <row r="649" spans="1:30" x14ac:dyDescent="0.2">
      <c r="A649">
        <v>58315</v>
      </c>
      <c r="B649" s="1">
        <v>42740</v>
      </c>
      <c r="C649" s="4">
        <f>VLOOKUP(B649, Dates!$A$1:$B$1463, 2, FALSE)</f>
        <v>5</v>
      </c>
      <c r="D649">
        <v>4</v>
      </c>
      <c r="E649" s="1">
        <f t="shared" si="40"/>
        <v>42746</v>
      </c>
      <c r="F649">
        <v>1</v>
      </c>
      <c r="G649" t="s">
        <v>62</v>
      </c>
      <c r="H649" t="str">
        <f t="shared" si="41"/>
        <v>Other</v>
      </c>
      <c r="I649">
        <v>17</v>
      </c>
      <c r="J649">
        <v>12382</v>
      </c>
      <c r="K649">
        <v>4</v>
      </c>
      <c r="L649" t="s">
        <v>46</v>
      </c>
      <c r="M649" t="s">
        <v>480</v>
      </c>
      <c r="N649" t="s">
        <v>551</v>
      </c>
      <c r="O649" t="s">
        <v>482</v>
      </c>
      <c r="Q649" t="s">
        <v>482</v>
      </c>
      <c r="R649" t="s">
        <v>483</v>
      </c>
      <c r="S649">
        <v>17</v>
      </c>
      <c r="T649" t="str">
        <f>VLOOKUP(S649, Products!$C$1:$D$60,2,FALSE)</f>
        <v>Cleats</v>
      </c>
      <c r="U649">
        <v>365</v>
      </c>
      <c r="V649" t="str">
        <f>VLOOKUP(U649, Products!$A$1:$B$60, 2, FALSE)</f>
        <v>Perfect Fitness Perfect Rip Deck</v>
      </c>
      <c r="W649" s="7">
        <v>59.990001679999999</v>
      </c>
      <c r="X649" s="7">
        <v>54.488929209402009</v>
      </c>
      <c r="Y649">
        <v>5</v>
      </c>
      <c r="Z649" s="7">
        <v>50.990001679999999</v>
      </c>
      <c r="AA649" s="7">
        <v>299.9500084</v>
      </c>
      <c r="AB649" s="7">
        <f t="shared" si="42"/>
        <v>248.96000672</v>
      </c>
      <c r="AC649" t="s">
        <v>66</v>
      </c>
      <c r="AD649" t="str">
        <f t="shared" si="43"/>
        <v>Non Cash Payment</v>
      </c>
    </row>
    <row r="650" spans="1:30" x14ac:dyDescent="0.2">
      <c r="A650">
        <v>54572</v>
      </c>
      <c r="B650" s="1">
        <v>42919</v>
      </c>
      <c r="C650" s="4">
        <f>VLOOKUP(B650, Dates!$A$1:$B$1463, 2, FALSE)</f>
        <v>2</v>
      </c>
      <c r="D650">
        <v>4</v>
      </c>
      <c r="E650" s="1">
        <f t="shared" si="40"/>
        <v>42923</v>
      </c>
      <c r="F650">
        <v>0</v>
      </c>
      <c r="G650" t="s">
        <v>62</v>
      </c>
      <c r="H650" t="str">
        <f t="shared" si="41"/>
        <v>Other</v>
      </c>
      <c r="I650">
        <v>17</v>
      </c>
      <c r="J650">
        <v>7844</v>
      </c>
      <c r="K650">
        <v>4</v>
      </c>
      <c r="L650" t="s">
        <v>46</v>
      </c>
      <c r="M650" t="s">
        <v>480</v>
      </c>
      <c r="N650" t="s">
        <v>485</v>
      </c>
      <c r="O650" t="s">
        <v>485</v>
      </c>
      <c r="Q650" t="s">
        <v>486</v>
      </c>
      <c r="R650" t="s">
        <v>483</v>
      </c>
      <c r="S650">
        <v>17</v>
      </c>
      <c r="T650" t="str">
        <f>VLOOKUP(S650, Products!$C$1:$D$60,2,FALSE)</f>
        <v>Cleats</v>
      </c>
      <c r="U650">
        <v>365</v>
      </c>
      <c r="V650" t="str">
        <f>VLOOKUP(U650, Products!$A$1:$B$60, 2, FALSE)</f>
        <v>Perfect Fitness Perfect Rip Deck</v>
      </c>
      <c r="W650" s="7">
        <v>59.990001679999999</v>
      </c>
      <c r="X650" s="7">
        <v>54.488929209402009</v>
      </c>
      <c r="Y650">
        <v>5</v>
      </c>
      <c r="Z650" s="7">
        <v>74.989997860000003</v>
      </c>
      <c r="AA650" s="7">
        <v>299.9500084</v>
      </c>
      <c r="AB650" s="7">
        <f t="shared" si="42"/>
        <v>224.96001053999998</v>
      </c>
      <c r="AC650" t="s">
        <v>66</v>
      </c>
      <c r="AD650" t="str">
        <f t="shared" si="43"/>
        <v>Non Cash Payment</v>
      </c>
    </row>
    <row r="651" spans="1:30" x14ac:dyDescent="0.2">
      <c r="A651">
        <v>51746</v>
      </c>
      <c r="B651" s="1">
        <v>42760</v>
      </c>
      <c r="C651" s="4">
        <f>VLOOKUP(B651, Dates!$A$1:$B$1463, 2, FALSE)</f>
        <v>4</v>
      </c>
      <c r="D651">
        <v>4</v>
      </c>
      <c r="E651" s="1">
        <f t="shared" si="40"/>
        <v>42766</v>
      </c>
      <c r="F651">
        <v>0</v>
      </c>
      <c r="G651" t="s">
        <v>62</v>
      </c>
      <c r="H651" t="str">
        <f t="shared" si="41"/>
        <v>Other</v>
      </c>
      <c r="I651">
        <v>29</v>
      </c>
      <c r="J651">
        <v>12291</v>
      </c>
      <c r="K651">
        <v>5</v>
      </c>
      <c r="L651" t="s">
        <v>31</v>
      </c>
      <c r="M651" t="s">
        <v>480</v>
      </c>
      <c r="N651" t="s">
        <v>619</v>
      </c>
      <c r="O651" t="s">
        <v>619</v>
      </c>
      <c r="Q651" t="s">
        <v>522</v>
      </c>
      <c r="R651" t="s">
        <v>492</v>
      </c>
      <c r="S651">
        <v>29</v>
      </c>
      <c r="T651" t="str">
        <f>VLOOKUP(S651, Products!$C$1:$D$60,2,FALSE)</f>
        <v>Shop By Sport</v>
      </c>
      <c r="U651">
        <v>627</v>
      </c>
      <c r="V651" t="str">
        <f>VLOOKUP(U651, Products!$A$1:$B$60, 2, FALSE)</f>
        <v>Under Armour Girls' Toddler Spine Surge Runni</v>
      </c>
      <c r="W651" s="7">
        <v>39.990001679999999</v>
      </c>
      <c r="X651" s="7">
        <v>34.198098313835338</v>
      </c>
      <c r="Y651">
        <v>5</v>
      </c>
      <c r="Z651" s="7">
        <v>0</v>
      </c>
      <c r="AA651" s="7">
        <v>199.9500084</v>
      </c>
      <c r="AB651" s="7">
        <f t="shared" si="42"/>
        <v>199.9500084</v>
      </c>
      <c r="AC651" t="s">
        <v>66</v>
      </c>
      <c r="AD651" t="str">
        <f t="shared" si="43"/>
        <v>Non Cash Payment</v>
      </c>
    </row>
    <row r="652" spans="1:30" x14ac:dyDescent="0.2">
      <c r="A652">
        <v>4269</v>
      </c>
      <c r="B652" s="1">
        <v>42097</v>
      </c>
      <c r="C652" s="4">
        <f>VLOOKUP(B652, Dates!$A$1:$B$1463, 2, FALSE)</f>
        <v>6</v>
      </c>
      <c r="D652">
        <v>4</v>
      </c>
      <c r="E652" s="1">
        <f t="shared" si="40"/>
        <v>42103</v>
      </c>
      <c r="F652">
        <v>1</v>
      </c>
      <c r="G652" t="s">
        <v>62</v>
      </c>
      <c r="H652" t="str">
        <f t="shared" si="41"/>
        <v>Other</v>
      </c>
      <c r="I652">
        <v>24</v>
      </c>
      <c r="J652">
        <v>6523</v>
      </c>
      <c r="K652">
        <v>5</v>
      </c>
      <c r="L652" t="s">
        <v>31</v>
      </c>
      <c r="M652" t="s">
        <v>480</v>
      </c>
      <c r="N652" t="s">
        <v>501</v>
      </c>
      <c r="O652" t="s">
        <v>502</v>
      </c>
      <c r="Q652" t="s">
        <v>503</v>
      </c>
      <c r="R652" t="s">
        <v>483</v>
      </c>
      <c r="S652">
        <v>24</v>
      </c>
      <c r="T652" t="str">
        <f>VLOOKUP(S652, Products!$C$1:$D$60,2,FALSE)</f>
        <v>Women's Apparel</v>
      </c>
      <c r="U652">
        <v>502</v>
      </c>
      <c r="V652" t="str">
        <f>VLOOKUP(U652, Products!$A$1:$B$60, 2, FALSE)</f>
        <v>Nike Men's Dri-FIT Victory Golf Polo</v>
      </c>
      <c r="W652" s="7">
        <v>50</v>
      </c>
      <c r="X652" s="7">
        <v>43.678035218757444</v>
      </c>
      <c r="Y652">
        <v>5</v>
      </c>
      <c r="Z652" s="7">
        <v>0</v>
      </c>
      <c r="AA652" s="7">
        <v>250</v>
      </c>
      <c r="AB652" s="7">
        <f t="shared" si="42"/>
        <v>250</v>
      </c>
      <c r="AC652" t="s">
        <v>66</v>
      </c>
      <c r="AD652" t="str">
        <f t="shared" si="43"/>
        <v>Non Cash Payment</v>
      </c>
    </row>
    <row r="653" spans="1:30" x14ac:dyDescent="0.2">
      <c r="A653">
        <v>61346</v>
      </c>
      <c r="B653" s="1">
        <v>42900</v>
      </c>
      <c r="C653" s="4">
        <f>VLOOKUP(B653, Dates!$A$1:$B$1463, 2, FALSE)</f>
        <v>4</v>
      </c>
      <c r="D653">
        <v>4</v>
      </c>
      <c r="E653" s="1">
        <f t="shared" si="40"/>
        <v>42906</v>
      </c>
      <c r="F653">
        <v>0</v>
      </c>
      <c r="G653" t="s">
        <v>62</v>
      </c>
      <c r="H653" t="str">
        <f t="shared" si="41"/>
        <v>Other</v>
      </c>
      <c r="I653">
        <v>29</v>
      </c>
      <c r="J653">
        <v>4078</v>
      </c>
      <c r="K653">
        <v>5</v>
      </c>
      <c r="L653" t="s">
        <v>31</v>
      </c>
      <c r="M653" t="s">
        <v>480</v>
      </c>
      <c r="N653" t="s">
        <v>620</v>
      </c>
      <c r="O653" t="s">
        <v>577</v>
      </c>
      <c r="Q653" t="s">
        <v>506</v>
      </c>
      <c r="R653" t="s">
        <v>496</v>
      </c>
      <c r="S653">
        <v>29</v>
      </c>
      <c r="T653" t="str">
        <f>VLOOKUP(S653, Products!$C$1:$D$60,2,FALSE)</f>
        <v>Shop By Sport</v>
      </c>
      <c r="U653">
        <v>627</v>
      </c>
      <c r="V653" t="str">
        <f>VLOOKUP(U653, Products!$A$1:$B$60, 2, FALSE)</f>
        <v>Under Armour Girls' Toddler Spine Surge Runni</v>
      </c>
      <c r="W653" s="7">
        <v>39.990001679999999</v>
      </c>
      <c r="X653" s="7">
        <v>34.198098313835338</v>
      </c>
      <c r="Y653">
        <v>5</v>
      </c>
      <c r="Z653" s="7">
        <v>0</v>
      </c>
      <c r="AA653" s="7">
        <v>199.9500084</v>
      </c>
      <c r="AB653" s="7">
        <f t="shared" si="42"/>
        <v>199.9500084</v>
      </c>
      <c r="AC653" t="s">
        <v>66</v>
      </c>
      <c r="AD653" t="str">
        <f t="shared" si="43"/>
        <v>Non Cash Payment</v>
      </c>
    </row>
    <row r="654" spans="1:30" x14ac:dyDescent="0.2">
      <c r="A654">
        <v>1999</v>
      </c>
      <c r="B654" s="1">
        <v>42034</v>
      </c>
      <c r="C654" s="4">
        <f>VLOOKUP(B654, Dates!$A$1:$B$1463, 2, FALSE)</f>
        <v>6</v>
      </c>
      <c r="D654">
        <v>4</v>
      </c>
      <c r="E654" s="1">
        <f t="shared" si="40"/>
        <v>42040</v>
      </c>
      <c r="F654">
        <v>1</v>
      </c>
      <c r="G654" t="s">
        <v>62</v>
      </c>
      <c r="H654" t="str">
        <f t="shared" si="41"/>
        <v>Other</v>
      </c>
      <c r="I654">
        <v>24</v>
      </c>
      <c r="J654">
        <v>4867</v>
      </c>
      <c r="K654">
        <v>5</v>
      </c>
      <c r="L654" t="s">
        <v>31</v>
      </c>
      <c r="M654" t="s">
        <v>480</v>
      </c>
      <c r="N654" t="s">
        <v>617</v>
      </c>
      <c r="O654" t="s">
        <v>618</v>
      </c>
      <c r="Q654" t="s">
        <v>491</v>
      </c>
      <c r="R654" t="s">
        <v>492</v>
      </c>
      <c r="S654">
        <v>24</v>
      </c>
      <c r="T654" t="str">
        <f>VLOOKUP(S654, Products!$C$1:$D$60,2,FALSE)</f>
        <v>Women's Apparel</v>
      </c>
      <c r="U654">
        <v>502</v>
      </c>
      <c r="V654" t="str">
        <f>VLOOKUP(U654, Products!$A$1:$B$60, 2, FALSE)</f>
        <v>Nike Men's Dri-FIT Victory Golf Polo</v>
      </c>
      <c r="W654" s="7">
        <v>50</v>
      </c>
      <c r="X654" s="7">
        <v>43.678035218757444</v>
      </c>
      <c r="Y654">
        <v>5</v>
      </c>
      <c r="Z654" s="7">
        <v>2.5</v>
      </c>
      <c r="AA654" s="7">
        <v>250</v>
      </c>
      <c r="AB654" s="7">
        <f t="shared" si="42"/>
        <v>247.5</v>
      </c>
      <c r="AC654" t="s">
        <v>66</v>
      </c>
      <c r="AD654" t="str">
        <f t="shared" si="43"/>
        <v>Non Cash Payment</v>
      </c>
    </row>
    <row r="655" spans="1:30" x14ac:dyDescent="0.2">
      <c r="A655">
        <v>53576</v>
      </c>
      <c r="B655" s="1">
        <v>42787</v>
      </c>
      <c r="C655" s="4">
        <f>VLOOKUP(B655, Dates!$A$1:$B$1463, 2, FALSE)</f>
        <v>3</v>
      </c>
      <c r="D655">
        <v>4</v>
      </c>
      <c r="E655" s="1">
        <f t="shared" si="40"/>
        <v>42793</v>
      </c>
      <c r="F655">
        <v>0</v>
      </c>
      <c r="G655" t="s">
        <v>62</v>
      </c>
      <c r="H655" t="str">
        <f t="shared" si="41"/>
        <v>Other</v>
      </c>
      <c r="I655">
        <v>26</v>
      </c>
      <c r="J655">
        <v>5301</v>
      </c>
      <c r="K655">
        <v>5</v>
      </c>
      <c r="L655" t="s">
        <v>31</v>
      </c>
      <c r="M655" t="s">
        <v>480</v>
      </c>
      <c r="N655" t="s">
        <v>621</v>
      </c>
      <c r="O655" t="s">
        <v>572</v>
      </c>
      <c r="Q655" t="s">
        <v>509</v>
      </c>
      <c r="R655" t="s">
        <v>483</v>
      </c>
      <c r="S655">
        <v>26</v>
      </c>
      <c r="T655" t="str">
        <f>VLOOKUP(S655, Products!$C$1:$D$60,2,FALSE)</f>
        <v>Girls' Apparel</v>
      </c>
      <c r="U655">
        <v>565</v>
      </c>
      <c r="V655" t="str">
        <f>VLOOKUP(U655, Products!$A$1:$B$60, 2, FALSE)</f>
        <v>adidas Youth Germany Black/Red Away Match Soc</v>
      </c>
      <c r="W655" s="7">
        <v>70</v>
      </c>
      <c r="X655" s="7">
        <v>62.759999940857142</v>
      </c>
      <c r="Y655">
        <v>5</v>
      </c>
      <c r="Z655" s="7">
        <v>3.5</v>
      </c>
      <c r="AA655" s="7">
        <v>350</v>
      </c>
      <c r="AB655" s="7">
        <f t="shared" si="42"/>
        <v>346.5</v>
      </c>
      <c r="AC655" t="s">
        <v>66</v>
      </c>
      <c r="AD655" t="str">
        <f t="shared" si="43"/>
        <v>Non Cash Payment</v>
      </c>
    </row>
    <row r="656" spans="1:30" x14ac:dyDescent="0.2">
      <c r="A656">
        <v>57152</v>
      </c>
      <c r="B656" s="1">
        <v>42839</v>
      </c>
      <c r="C656" s="4">
        <f>VLOOKUP(B656, Dates!$A$1:$B$1463, 2, FALSE)</f>
        <v>6</v>
      </c>
      <c r="D656">
        <v>4</v>
      </c>
      <c r="E656" s="1">
        <f t="shared" si="40"/>
        <v>42845</v>
      </c>
      <c r="F656">
        <v>0</v>
      </c>
      <c r="G656" t="s">
        <v>62</v>
      </c>
      <c r="H656" t="str">
        <f t="shared" si="41"/>
        <v>Other</v>
      </c>
      <c r="I656">
        <v>24</v>
      </c>
      <c r="J656">
        <v>4784</v>
      </c>
      <c r="K656">
        <v>5</v>
      </c>
      <c r="L656" t="s">
        <v>31</v>
      </c>
      <c r="M656" t="s">
        <v>480</v>
      </c>
      <c r="N656" t="s">
        <v>578</v>
      </c>
      <c r="O656" t="s">
        <v>579</v>
      </c>
      <c r="Q656" t="s">
        <v>509</v>
      </c>
      <c r="R656" t="s">
        <v>483</v>
      </c>
      <c r="S656">
        <v>24</v>
      </c>
      <c r="T656" t="str">
        <f>VLOOKUP(S656, Products!$C$1:$D$60,2,FALSE)</f>
        <v>Women's Apparel</v>
      </c>
      <c r="U656">
        <v>502</v>
      </c>
      <c r="V656" t="str">
        <f>VLOOKUP(U656, Products!$A$1:$B$60, 2, FALSE)</f>
        <v>Nike Men's Dri-FIT Victory Golf Polo</v>
      </c>
      <c r="W656" s="7">
        <v>50</v>
      </c>
      <c r="X656" s="7">
        <v>43.678035218757444</v>
      </c>
      <c r="Y656">
        <v>5</v>
      </c>
      <c r="Z656" s="7">
        <v>5</v>
      </c>
      <c r="AA656" s="7">
        <v>250</v>
      </c>
      <c r="AB656" s="7">
        <f t="shared" si="42"/>
        <v>245</v>
      </c>
      <c r="AC656" t="s">
        <v>66</v>
      </c>
      <c r="AD656" t="str">
        <f t="shared" si="43"/>
        <v>Non Cash Payment</v>
      </c>
    </row>
    <row r="657" spans="1:30" x14ac:dyDescent="0.2">
      <c r="A657">
        <v>51674</v>
      </c>
      <c r="B657" s="1">
        <v>42759</v>
      </c>
      <c r="C657" s="4">
        <f>VLOOKUP(B657, Dates!$A$1:$B$1463, 2, FALSE)</f>
        <v>3</v>
      </c>
      <c r="D657">
        <v>4</v>
      </c>
      <c r="E657" s="1">
        <f t="shared" si="40"/>
        <v>42765</v>
      </c>
      <c r="F657">
        <v>1</v>
      </c>
      <c r="G657" t="s">
        <v>62</v>
      </c>
      <c r="H657" t="str">
        <f t="shared" si="41"/>
        <v>Other</v>
      </c>
      <c r="I657">
        <v>26</v>
      </c>
      <c r="J657">
        <v>8348</v>
      </c>
      <c r="K657">
        <v>5</v>
      </c>
      <c r="L657" t="s">
        <v>31</v>
      </c>
      <c r="M657" t="s">
        <v>480</v>
      </c>
      <c r="N657" t="s">
        <v>622</v>
      </c>
      <c r="O657" t="s">
        <v>622</v>
      </c>
      <c r="Q657" t="s">
        <v>537</v>
      </c>
      <c r="R657" t="s">
        <v>496</v>
      </c>
      <c r="S657">
        <v>26</v>
      </c>
      <c r="T657" t="str">
        <f>VLOOKUP(S657, Products!$C$1:$D$60,2,FALSE)</f>
        <v>Girls' Apparel</v>
      </c>
      <c r="U657">
        <v>567</v>
      </c>
      <c r="V657" t="str">
        <f>VLOOKUP(U657, Products!$A$1:$B$60, 2, FALSE)</f>
        <v>adidas Men's Germany Black Crest Away Tee</v>
      </c>
      <c r="W657" s="7">
        <v>25</v>
      </c>
      <c r="X657" s="7">
        <v>17.922466723766668</v>
      </c>
      <c r="Y657">
        <v>5</v>
      </c>
      <c r="Z657" s="7">
        <v>2.5</v>
      </c>
      <c r="AA657" s="7">
        <v>125</v>
      </c>
      <c r="AB657" s="7">
        <f t="shared" si="42"/>
        <v>122.5</v>
      </c>
      <c r="AC657" t="s">
        <v>66</v>
      </c>
      <c r="AD657" t="str">
        <f t="shared" si="43"/>
        <v>Non Cash Payment</v>
      </c>
    </row>
    <row r="658" spans="1:30" x14ac:dyDescent="0.2">
      <c r="A658">
        <v>55336</v>
      </c>
      <c r="B658" s="1">
        <v>42812</v>
      </c>
      <c r="C658" s="4">
        <f>VLOOKUP(B658, Dates!$A$1:$B$1463, 2, FALSE)</f>
        <v>7</v>
      </c>
      <c r="D658">
        <v>4</v>
      </c>
      <c r="E658" s="1">
        <f t="shared" si="40"/>
        <v>42817</v>
      </c>
      <c r="F658">
        <v>0</v>
      </c>
      <c r="G658" t="s">
        <v>62</v>
      </c>
      <c r="H658" t="str">
        <f t="shared" si="41"/>
        <v>Other</v>
      </c>
      <c r="I658">
        <v>29</v>
      </c>
      <c r="J658">
        <v>7446</v>
      </c>
      <c r="K658">
        <v>5</v>
      </c>
      <c r="L658" t="s">
        <v>31</v>
      </c>
      <c r="M658" t="s">
        <v>480</v>
      </c>
      <c r="N658" t="s">
        <v>513</v>
      </c>
      <c r="O658" t="s">
        <v>513</v>
      </c>
      <c r="Q658" t="s">
        <v>506</v>
      </c>
      <c r="R658" t="s">
        <v>496</v>
      </c>
      <c r="S658">
        <v>29</v>
      </c>
      <c r="T658" t="str">
        <f>VLOOKUP(S658, Products!$C$1:$D$60,2,FALSE)</f>
        <v>Shop By Sport</v>
      </c>
      <c r="U658">
        <v>627</v>
      </c>
      <c r="V658" t="str">
        <f>VLOOKUP(U658, Products!$A$1:$B$60, 2, FALSE)</f>
        <v>Under Armour Girls' Toddler Spine Surge Runni</v>
      </c>
      <c r="W658" s="7">
        <v>39.990001679999999</v>
      </c>
      <c r="X658" s="7">
        <v>34.198098313835338</v>
      </c>
      <c r="Y658">
        <v>5</v>
      </c>
      <c r="Z658" s="7">
        <v>4</v>
      </c>
      <c r="AA658" s="7">
        <v>199.9500084</v>
      </c>
      <c r="AB658" s="7">
        <f t="shared" si="42"/>
        <v>195.9500084</v>
      </c>
      <c r="AC658" t="s">
        <v>66</v>
      </c>
      <c r="AD658" t="str">
        <f t="shared" si="43"/>
        <v>Non Cash Payment</v>
      </c>
    </row>
    <row r="659" spans="1:30" x14ac:dyDescent="0.2">
      <c r="A659">
        <v>53810</v>
      </c>
      <c r="B659" s="1">
        <v>42790</v>
      </c>
      <c r="C659" s="4">
        <f>VLOOKUP(B659, Dates!$A$1:$B$1463, 2, FALSE)</f>
        <v>6</v>
      </c>
      <c r="D659">
        <v>4</v>
      </c>
      <c r="E659" s="1">
        <f t="shared" si="40"/>
        <v>42796</v>
      </c>
      <c r="F659">
        <v>1</v>
      </c>
      <c r="G659" t="s">
        <v>62</v>
      </c>
      <c r="H659" t="str">
        <f t="shared" si="41"/>
        <v>Other</v>
      </c>
      <c r="I659">
        <v>29</v>
      </c>
      <c r="J659">
        <v>11455</v>
      </c>
      <c r="K659">
        <v>5</v>
      </c>
      <c r="L659" t="s">
        <v>31</v>
      </c>
      <c r="M659" t="s">
        <v>480</v>
      </c>
      <c r="N659" t="s">
        <v>623</v>
      </c>
      <c r="O659" t="s">
        <v>577</v>
      </c>
      <c r="Q659" t="s">
        <v>506</v>
      </c>
      <c r="R659" t="s">
        <v>496</v>
      </c>
      <c r="S659">
        <v>29</v>
      </c>
      <c r="T659" t="str">
        <f>VLOOKUP(S659, Products!$C$1:$D$60,2,FALSE)</f>
        <v>Shop By Sport</v>
      </c>
      <c r="U659">
        <v>627</v>
      </c>
      <c r="V659" t="str">
        <f>VLOOKUP(U659, Products!$A$1:$B$60, 2, FALSE)</f>
        <v>Under Armour Girls' Toddler Spine Surge Runni</v>
      </c>
      <c r="W659" s="7">
        <v>39.990001679999999</v>
      </c>
      <c r="X659" s="7">
        <v>34.198098313835338</v>
      </c>
      <c r="Y659">
        <v>5</v>
      </c>
      <c r="Z659" s="7">
        <v>4</v>
      </c>
      <c r="AA659" s="7">
        <v>199.9500084</v>
      </c>
      <c r="AB659" s="7">
        <f t="shared" si="42"/>
        <v>195.9500084</v>
      </c>
      <c r="AC659" t="s">
        <v>66</v>
      </c>
      <c r="AD659" t="str">
        <f t="shared" si="43"/>
        <v>Non Cash Payment</v>
      </c>
    </row>
    <row r="660" spans="1:30" x14ac:dyDescent="0.2">
      <c r="A660">
        <v>59301</v>
      </c>
      <c r="B660" s="1">
        <v>42870</v>
      </c>
      <c r="C660" s="4">
        <f>VLOOKUP(B660, Dates!$A$1:$B$1463, 2, FALSE)</f>
        <v>2</v>
      </c>
      <c r="D660">
        <v>4</v>
      </c>
      <c r="E660" s="1">
        <f t="shared" si="40"/>
        <v>42874</v>
      </c>
      <c r="F660">
        <v>0</v>
      </c>
      <c r="G660" t="s">
        <v>62</v>
      </c>
      <c r="H660" t="str">
        <f t="shared" si="41"/>
        <v>Other</v>
      </c>
      <c r="I660">
        <v>24</v>
      </c>
      <c r="J660">
        <v>5364</v>
      </c>
      <c r="K660">
        <v>5</v>
      </c>
      <c r="L660" t="s">
        <v>31</v>
      </c>
      <c r="M660" t="s">
        <v>480</v>
      </c>
      <c r="N660" t="s">
        <v>507</v>
      </c>
      <c r="O660" t="s">
        <v>508</v>
      </c>
      <c r="Q660" t="s">
        <v>509</v>
      </c>
      <c r="R660" t="s">
        <v>483</v>
      </c>
      <c r="S660">
        <v>24</v>
      </c>
      <c r="T660" t="str">
        <f>VLOOKUP(S660, Products!$C$1:$D$60,2,FALSE)</f>
        <v>Women's Apparel</v>
      </c>
      <c r="U660">
        <v>502</v>
      </c>
      <c r="V660" t="str">
        <f>VLOOKUP(U660, Products!$A$1:$B$60, 2, FALSE)</f>
        <v>Nike Men's Dri-FIT Victory Golf Polo</v>
      </c>
      <c r="W660" s="7">
        <v>50</v>
      </c>
      <c r="X660" s="7">
        <v>43.678035218757444</v>
      </c>
      <c r="Y660">
        <v>5</v>
      </c>
      <c r="Z660" s="7">
        <v>10</v>
      </c>
      <c r="AA660" s="7">
        <v>250</v>
      </c>
      <c r="AB660" s="7">
        <f t="shared" si="42"/>
        <v>240</v>
      </c>
      <c r="AC660" t="s">
        <v>66</v>
      </c>
      <c r="AD660" t="str">
        <f t="shared" si="43"/>
        <v>Non Cash Payment</v>
      </c>
    </row>
    <row r="661" spans="1:30" x14ac:dyDescent="0.2">
      <c r="A661">
        <v>8410</v>
      </c>
      <c r="B661" s="1">
        <v>42068</v>
      </c>
      <c r="C661" s="4">
        <f>VLOOKUP(B661, Dates!$A$1:$B$1463, 2, FALSE)</f>
        <v>5</v>
      </c>
      <c r="D661">
        <v>4</v>
      </c>
      <c r="E661" s="1">
        <f t="shared" si="40"/>
        <v>42074</v>
      </c>
      <c r="F661">
        <v>1</v>
      </c>
      <c r="G661" t="s">
        <v>62</v>
      </c>
      <c r="H661" t="str">
        <f t="shared" si="41"/>
        <v>Other</v>
      </c>
      <c r="I661">
        <v>24</v>
      </c>
      <c r="J661">
        <v>259</v>
      </c>
      <c r="K661">
        <v>5</v>
      </c>
      <c r="L661" t="s">
        <v>31</v>
      </c>
      <c r="M661" t="s">
        <v>480</v>
      </c>
      <c r="N661" t="s">
        <v>501</v>
      </c>
      <c r="O661" t="s">
        <v>502</v>
      </c>
      <c r="Q661" t="s">
        <v>503</v>
      </c>
      <c r="R661" t="s">
        <v>483</v>
      </c>
      <c r="S661">
        <v>24</v>
      </c>
      <c r="T661" t="str">
        <f>VLOOKUP(S661, Products!$C$1:$D$60,2,FALSE)</f>
        <v>Women's Apparel</v>
      </c>
      <c r="U661">
        <v>502</v>
      </c>
      <c r="V661" t="str">
        <f>VLOOKUP(U661, Products!$A$1:$B$60, 2, FALSE)</f>
        <v>Nike Men's Dri-FIT Victory Golf Polo</v>
      </c>
      <c r="W661" s="7">
        <v>50</v>
      </c>
      <c r="X661" s="7">
        <v>43.678035218757444</v>
      </c>
      <c r="Y661">
        <v>5</v>
      </c>
      <c r="Z661" s="7">
        <v>10</v>
      </c>
      <c r="AA661" s="7">
        <v>250</v>
      </c>
      <c r="AB661" s="7">
        <f t="shared" si="42"/>
        <v>240</v>
      </c>
      <c r="AC661" t="s">
        <v>66</v>
      </c>
      <c r="AD661" t="str">
        <f t="shared" si="43"/>
        <v>Non Cash Payment</v>
      </c>
    </row>
    <row r="662" spans="1:30" x14ac:dyDescent="0.2">
      <c r="A662">
        <v>8123</v>
      </c>
      <c r="B662" s="1">
        <v>42123</v>
      </c>
      <c r="C662" s="4">
        <f>VLOOKUP(B662, Dates!$A$1:$B$1463, 2, FALSE)</f>
        <v>4</v>
      </c>
      <c r="D662">
        <v>4</v>
      </c>
      <c r="E662" s="1">
        <f t="shared" si="40"/>
        <v>42129</v>
      </c>
      <c r="F662">
        <v>0</v>
      </c>
      <c r="G662" t="s">
        <v>62</v>
      </c>
      <c r="H662" t="str">
        <f t="shared" si="41"/>
        <v>Other</v>
      </c>
      <c r="I662">
        <v>24</v>
      </c>
      <c r="J662">
        <v>11290</v>
      </c>
      <c r="K662">
        <v>5</v>
      </c>
      <c r="L662" t="s">
        <v>31</v>
      </c>
      <c r="M662" t="s">
        <v>480</v>
      </c>
      <c r="N662" t="s">
        <v>624</v>
      </c>
      <c r="O662" t="s">
        <v>625</v>
      </c>
      <c r="Q662" t="s">
        <v>509</v>
      </c>
      <c r="R662" t="s">
        <v>483</v>
      </c>
      <c r="S662">
        <v>24</v>
      </c>
      <c r="T662" t="str">
        <f>VLOOKUP(S662, Products!$C$1:$D$60,2,FALSE)</f>
        <v>Women's Apparel</v>
      </c>
      <c r="U662">
        <v>502</v>
      </c>
      <c r="V662" t="str">
        <f>VLOOKUP(U662, Products!$A$1:$B$60, 2, FALSE)</f>
        <v>Nike Men's Dri-FIT Victory Golf Polo</v>
      </c>
      <c r="W662" s="7">
        <v>50</v>
      </c>
      <c r="X662" s="7">
        <v>43.678035218757444</v>
      </c>
      <c r="Y662">
        <v>5</v>
      </c>
      <c r="Z662" s="7">
        <v>10</v>
      </c>
      <c r="AA662" s="7">
        <v>250</v>
      </c>
      <c r="AB662" s="7">
        <f t="shared" si="42"/>
        <v>240</v>
      </c>
      <c r="AC662" t="s">
        <v>66</v>
      </c>
      <c r="AD662" t="str">
        <f t="shared" si="43"/>
        <v>Non Cash Payment</v>
      </c>
    </row>
    <row r="663" spans="1:30" x14ac:dyDescent="0.2">
      <c r="A663">
        <v>60567</v>
      </c>
      <c r="B663" s="1">
        <v>42800</v>
      </c>
      <c r="C663" s="4">
        <f>VLOOKUP(B663, Dates!$A$1:$B$1463, 2, FALSE)</f>
        <v>2</v>
      </c>
      <c r="D663">
        <v>4</v>
      </c>
      <c r="E663" s="1">
        <f t="shared" si="40"/>
        <v>42804</v>
      </c>
      <c r="F663">
        <v>0</v>
      </c>
      <c r="G663" t="s">
        <v>62</v>
      </c>
      <c r="H663" t="str">
        <f t="shared" si="41"/>
        <v>Other</v>
      </c>
      <c r="I663">
        <v>24</v>
      </c>
      <c r="J663">
        <v>8517</v>
      </c>
      <c r="K663">
        <v>5</v>
      </c>
      <c r="L663" t="s">
        <v>31</v>
      </c>
      <c r="M663" t="s">
        <v>480</v>
      </c>
      <c r="N663" t="s">
        <v>626</v>
      </c>
      <c r="O663" t="s">
        <v>626</v>
      </c>
      <c r="Q663" t="s">
        <v>627</v>
      </c>
      <c r="R663" t="s">
        <v>496</v>
      </c>
      <c r="S663">
        <v>24</v>
      </c>
      <c r="T663" t="str">
        <f>VLOOKUP(S663, Products!$C$1:$D$60,2,FALSE)</f>
        <v>Women's Apparel</v>
      </c>
      <c r="U663">
        <v>502</v>
      </c>
      <c r="V663" t="str">
        <f>VLOOKUP(U663, Products!$A$1:$B$60, 2, FALSE)</f>
        <v>Nike Men's Dri-FIT Victory Golf Polo</v>
      </c>
      <c r="W663" s="7">
        <v>50</v>
      </c>
      <c r="X663" s="7">
        <v>43.678035218757444</v>
      </c>
      <c r="Y663">
        <v>5</v>
      </c>
      <c r="Z663" s="7">
        <v>12.5</v>
      </c>
      <c r="AA663" s="7">
        <v>250</v>
      </c>
      <c r="AB663" s="7">
        <f t="shared" si="42"/>
        <v>237.5</v>
      </c>
      <c r="AC663" t="s">
        <v>66</v>
      </c>
      <c r="AD663" t="str">
        <f t="shared" si="43"/>
        <v>Non Cash Payment</v>
      </c>
    </row>
    <row r="664" spans="1:30" x14ac:dyDescent="0.2">
      <c r="A664">
        <v>2203</v>
      </c>
      <c r="B664" s="1">
        <v>42037</v>
      </c>
      <c r="C664" s="4">
        <f>VLOOKUP(B664, Dates!$A$1:$B$1463, 2, FALSE)</f>
        <v>2</v>
      </c>
      <c r="D664">
        <v>4</v>
      </c>
      <c r="E664" s="1">
        <f t="shared" si="40"/>
        <v>42041</v>
      </c>
      <c r="F664">
        <v>0</v>
      </c>
      <c r="G664" t="s">
        <v>62</v>
      </c>
      <c r="H664" t="str">
        <f t="shared" si="41"/>
        <v>Other</v>
      </c>
      <c r="I664">
        <v>24</v>
      </c>
      <c r="J664">
        <v>7701</v>
      </c>
      <c r="K664">
        <v>5</v>
      </c>
      <c r="L664" t="s">
        <v>31</v>
      </c>
      <c r="M664" t="s">
        <v>480</v>
      </c>
      <c r="N664" t="s">
        <v>551</v>
      </c>
      <c r="O664" t="s">
        <v>482</v>
      </c>
      <c r="Q664" t="s">
        <v>482</v>
      </c>
      <c r="R664" t="s">
        <v>483</v>
      </c>
      <c r="S664">
        <v>24</v>
      </c>
      <c r="T664" t="str">
        <f>VLOOKUP(S664, Products!$C$1:$D$60,2,FALSE)</f>
        <v>Women's Apparel</v>
      </c>
      <c r="U664">
        <v>502</v>
      </c>
      <c r="V664" t="str">
        <f>VLOOKUP(U664, Products!$A$1:$B$60, 2, FALSE)</f>
        <v>Nike Men's Dri-FIT Victory Golf Polo</v>
      </c>
      <c r="W664" s="7">
        <v>50</v>
      </c>
      <c r="X664" s="7">
        <v>43.678035218757444</v>
      </c>
      <c r="Y664">
        <v>5</v>
      </c>
      <c r="Z664" s="7">
        <v>13.75</v>
      </c>
      <c r="AA664" s="7">
        <v>250</v>
      </c>
      <c r="AB664" s="7">
        <f t="shared" si="42"/>
        <v>236.25</v>
      </c>
      <c r="AC664" t="s">
        <v>66</v>
      </c>
      <c r="AD664" t="str">
        <f t="shared" si="43"/>
        <v>Non Cash Payment</v>
      </c>
    </row>
    <row r="665" spans="1:30" x14ac:dyDescent="0.2">
      <c r="A665">
        <v>3527</v>
      </c>
      <c r="B665" s="1">
        <v>42056</v>
      </c>
      <c r="C665" s="4">
        <f>VLOOKUP(B665, Dates!$A$1:$B$1463, 2, FALSE)</f>
        <v>7</v>
      </c>
      <c r="D665">
        <v>4</v>
      </c>
      <c r="E665" s="1">
        <f t="shared" si="40"/>
        <v>42061</v>
      </c>
      <c r="F665">
        <v>0</v>
      </c>
      <c r="G665" t="s">
        <v>62</v>
      </c>
      <c r="H665" t="str">
        <f t="shared" si="41"/>
        <v>Other</v>
      </c>
      <c r="I665">
        <v>26</v>
      </c>
      <c r="J665">
        <v>7407</v>
      </c>
      <c r="K665">
        <v>5</v>
      </c>
      <c r="L665" t="s">
        <v>31</v>
      </c>
      <c r="M665" t="s">
        <v>480</v>
      </c>
      <c r="N665" t="s">
        <v>628</v>
      </c>
      <c r="O665" t="s">
        <v>628</v>
      </c>
      <c r="Q665" t="s">
        <v>542</v>
      </c>
      <c r="R665" t="s">
        <v>483</v>
      </c>
      <c r="S665">
        <v>26</v>
      </c>
      <c r="T665" t="str">
        <f>VLOOKUP(S665, Products!$C$1:$D$60,2,FALSE)</f>
        <v>Girls' Apparel</v>
      </c>
      <c r="U665">
        <v>572</v>
      </c>
      <c r="V665" t="str">
        <f>VLOOKUP(U665, Products!$A$1:$B$60, 2, FALSE)</f>
        <v>TYR Boys' Team Digi Jammer</v>
      </c>
      <c r="W665" s="7">
        <v>39.990001679999999</v>
      </c>
      <c r="X665" s="7">
        <v>30.892751576250003</v>
      </c>
      <c r="Y665">
        <v>5</v>
      </c>
      <c r="Z665" s="7">
        <v>20</v>
      </c>
      <c r="AA665" s="7">
        <v>199.9500084</v>
      </c>
      <c r="AB665" s="7">
        <f t="shared" si="42"/>
        <v>179.9500084</v>
      </c>
      <c r="AC665" t="s">
        <v>66</v>
      </c>
      <c r="AD665" t="str">
        <f t="shared" si="43"/>
        <v>Non Cash Payment</v>
      </c>
    </row>
    <row r="666" spans="1:30" x14ac:dyDescent="0.2">
      <c r="A666">
        <v>2428</v>
      </c>
      <c r="B666" s="1">
        <v>42126</v>
      </c>
      <c r="C666" s="4">
        <f>VLOOKUP(B666, Dates!$A$1:$B$1463, 2, FALSE)</f>
        <v>7</v>
      </c>
      <c r="D666">
        <v>4</v>
      </c>
      <c r="E666" s="1">
        <f t="shared" si="40"/>
        <v>42131</v>
      </c>
      <c r="F666">
        <v>0</v>
      </c>
      <c r="G666" t="s">
        <v>62</v>
      </c>
      <c r="H666" t="str">
        <f t="shared" si="41"/>
        <v>Other</v>
      </c>
      <c r="I666">
        <v>29</v>
      </c>
      <c r="J666">
        <v>5965</v>
      </c>
      <c r="K666">
        <v>5</v>
      </c>
      <c r="L666" t="s">
        <v>31</v>
      </c>
      <c r="M666" t="s">
        <v>480</v>
      </c>
      <c r="N666" t="s">
        <v>629</v>
      </c>
      <c r="O666" t="s">
        <v>485</v>
      </c>
      <c r="Q666" t="s">
        <v>486</v>
      </c>
      <c r="R666" t="s">
        <v>483</v>
      </c>
      <c r="S666">
        <v>29</v>
      </c>
      <c r="T666" t="str">
        <f>VLOOKUP(S666, Products!$C$1:$D$60,2,FALSE)</f>
        <v>Shop By Sport</v>
      </c>
      <c r="U666">
        <v>627</v>
      </c>
      <c r="V666" t="str">
        <f>VLOOKUP(U666, Products!$A$1:$B$60, 2, FALSE)</f>
        <v>Under Armour Girls' Toddler Spine Surge Runni</v>
      </c>
      <c r="W666" s="7">
        <v>39.990001679999999</v>
      </c>
      <c r="X666" s="7">
        <v>34.198098313835338</v>
      </c>
      <c r="Y666">
        <v>5</v>
      </c>
      <c r="Z666" s="7">
        <v>25.989999770000001</v>
      </c>
      <c r="AA666" s="7">
        <v>199.9500084</v>
      </c>
      <c r="AB666" s="7">
        <f t="shared" si="42"/>
        <v>173.96000863</v>
      </c>
      <c r="AC666" t="s">
        <v>66</v>
      </c>
      <c r="AD666" t="str">
        <f t="shared" si="43"/>
        <v>Non Cash Payment</v>
      </c>
    </row>
    <row r="667" spans="1:30" x14ac:dyDescent="0.2">
      <c r="A667">
        <v>55174</v>
      </c>
      <c r="B667" s="1">
        <v>42810</v>
      </c>
      <c r="C667" s="4">
        <f>VLOOKUP(B667, Dates!$A$1:$B$1463, 2, FALSE)</f>
        <v>5</v>
      </c>
      <c r="D667">
        <v>4</v>
      </c>
      <c r="E667" s="1">
        <f t="shared" si="40"/>
        <v>42816</v>
      </c>
      <c r="F667">
        <v>1</v>
      </c>
      <c r="G667" t="s">
        <v>62</v>
      </c>
      <c r="H667" t="str">
        <f t="shared" si="41"/>
        <v>Other</v>
      </c>
      <c r="I667">
        <v>24</v>
      </c>
      <c r="J667">
        <v>8677</v>
      </c>
      <c r="K667">
        <v>5</v>
      </c>
      <c r="L667" t="s">
        <v>31</v>
      </c>
      <c r="M667" t="s">
        <v>480</v>
      </c>
      <c r="N667" t="s">
        <v>547</v>
      </c>
      <c r="O667" t="s">
        <v>482</v>
      </c>
      <c r="Q667" t="s">
        <v>482</v>
      </c>
      <c r="R667" t="s">
        <v>483</v>
      </c>
      <c r="S667">
        <v>24</v>
      </c>
      <c r="T667" t="str">
        <f>VLOOKUP(S667, Products!$C$1:$D$60,2,FALSE)</f>
        <v>Women's Apparel</v>
      </c>
      <c r="U667">
        <v>502</v>
      </c>
      <c r="V667" t="str">
        <f>VLOOKUP(U667, Products!$A$1:$B$60, 2, FALSE)</f>
        <v>Nike Men's Dri-FIT Victory Golf Polo</v>
      </c>
      <c r="W667" s="7">
        <v>50</v>
      </c>
      <c r="X667" s="7">
        <v>43.678035218757444</v>
      </c>
      <c r="Y667">
        <v>5</v>
      </c>
      <c r="Z667" s="7">
        <v>32.5</v>
      </c>
      <c r="AA667" s="7">
        <v>250</v>
      </c>
      <c r="AB667" s="7">
        <f t="shared" si="42"/>
        <v>217.5</v>
      </c>
      <c r="AC667" t="s">
        <v>66</v>
      </c>
      <c r="AD667" t="str">
        <f t="shared" si="43"/>
        <v>Non Cash Payment</v>
      </c>
    </row>
    <row r="668" spans="1:30" x14ac:dyDescent="0.2">
      <c r="A668">
        <v>57032</v>
      </c>
      <c r="B668" s="1">
        <v>43073</v>
      </c>
      <c r="C668" s="4">
        <f>VLOOKUP(B668, Dates!$A$1:$B$1463, 2, FALSE)</f>
        <v>2</v>
      </c>
      <c r="D668">
        <v>4</v>
      </c>
      <c r="E668" s="1">
        <f t="shared" si="40"/>
        <v>43077</v>
      </c>
      <c r="F668">
        <v>0</v>
      </c>
      <c r="G668" t="s">
        <v>62</v>
      </c>
      <c r="H668" t="str">
        <f t="shared" si="41"/>
        <v>Other</v>
      </c>
      <c r="I668">
        <v>24</v>
      </c>
      <c r="J668">
        <v>10093</v>
      </c>
      <c r="K668">
        <v>5</v>
      </c>
      <c r="L668" t="s">
        <v>31</v>
      </c>
      <c r="M668" t="s">
        <v>480</v>
      </c>
      <c r="N668" t="s">
        <v>630</v>
      </c>
      <c r="O668" t="s">
        <v>513</v>
      </c>
      <c r="Q668" t="s">
        <v>506</v>
      </c>
      <c r="R668" t="s">
        <v>496</v>
      </c>
      <c r="S668">
        <v>24</v>
      </c>
      <c r="T668" t="str">
        <f>VLOOKUP(S668, Products!$C$1:$D$60,2,FALSE)</f>
        <v>Women's Apparel</v>
      </c>
      <c r="U668">
        <v>502</v>
      </c>
      <c r="V668" t="str">
        <f>VLOOKUP(U668, Products!$A$1:$B$60, 2, FALSE)</f>
        <v>Nike Men's Dri-FIT Victory Golf Polo</v>
      </c>
      <c r="W668" s="7">
        <v>50</v>
      </c>
      <c r="X668" s="7">
        <v>43.678035218757444</v>
      </c>
      <c r="Y668">
        <v>5</v>
      </c>
      <c r="Z668" s="7">
        <v>32.5</v>
      </c>
      <c r="AA668" s="7">
        <v>250</v>
      </c>
      <c r="AB668" s="7">
        <f t="shared" si="42"/>
        <v>217.5</v>
      </c>
      <c r="AC668" t="s">
        <v>66</v>
      </c>
      <c r="AD668" t="str">
        <f t="shared" si="43"/>
        <v>Non Cash Payment</v>
      </c>
    </row>
    <row r="669" spans="1:30" x14ac:dyDescent="0.2">
      <c r="A669">
        <v>10113</v>
      </c>
      <c r="B669" s="1">
        <v>42152</v>
      </c>
      <c r="C669" s="4">
        <f>VLOOKUP(B669, Dates!$A$1:$B$1463, 2, FALSE)</f>
        <v>5</v>
      </c>
      <c r="D669">
        <v>4</v>
      </c>
      <c r="E669" s="1">
        <f t="shared" si="40"/>
        <v>42158</v>
      </c>
      <c r="F669">
        <v>0</v>
      </c>
      <c r="G669" t="s">
        <v>62</v>
      </c>
      <c r="H669" t="str">
        <f t="shared" si="41"/>
        <v>Other</v>
      </c>
      <c r="I669">
        <v>24</v>
      </c>
      <c r="J669">
        <v>12119</v>
      </c>
      <c r="K669">
        <v>5</v>
      </c>
      <c r="L669" t="s">
        <v>31</v>
      </c>
      <c r="M669" t="s">
        <v>480</v>
      </c>
      <c r="N669" t="s">
        <v>631</v>
      </c>
      <c r="O669" t="s">
        <v>577</v>
      </c>
      <c r="Q669" t="s">
        <v>506</v>
      </c>
      <c r="R669" t="s">
        <v>496</v>
      </c>
      <c r="S669">
        <v>24</v>
      </c>
      <c r="T669" t="str">
        <f>VLOOKUP(S669, Products!$C$1:$D$60,2,FALSE)</f>
        <v>Women's Apparel</v>
      </c>
      <c r="U669">
        <v>502</v>
      </c>
      <c r="V669" t="str">
        <f>VLOOKUP(U669, Products!$A$1:$B$60, 2, FALSE)</f>
        <v>Nike Men's Dri-FIT Victory Golf Polo</v>
      </c>
      <c r="W669" s="7">
        <v>50</v>
      </c>
      <c r="X669" s="7">
        <v>43.678035218757444</v>
      </c>
      <c r="Y669">
        <v>5</v>
      </c>
      <c r="Z669" s="7">
        <v>32.5</v>
      </c>
      <c r="AA669" s="7">
        <v>250</v>
      </c>
      <c r="AB669" s="7">
        <f t="shared" si="42"/>
        <v>217.5</v>
      </c>
      <c r="AC669" t="s">
        <v>66</v>
      </c>
      <c r="AD669" t="str">
        <f t="shared" si="43"/>
        <v>Non Cash Payment</v>
      </c>
    </row>
    <row r="670" spans="1:30" x14ac:dyDescent="0.2">
      <c r="A670">
        <v>52250</v>
      </c>
      <c r="B670" s="1">
        <v>42737</v>
      </c>
      <c r="C670" s="4">
        <f>VLOOKUP(B670, Dates!$A$1:$B$1463, 2, FALSE)</f>
        <v>2</v>
      </c>
      <c r="D670">
        <v>4</v>
      </c>
      <c r="E670" s="1">
        <f t="shared" si="40"/>
        <v>42741</v>
      </c>
      <c r="F670">
        <v>1</v>
      </c>
      <c r="G670" t="s">
        <v>62</v>
      </c>
      <c r="H670" t="str">
        <f t="shared" si="41"/>
        <v>Other</v>
      </c>
      <c r="I670">
        <v>24</v>
      </c>
      <c r="J670">
        <v>8274</v>
      </c>
      <c r="K670">
        <v>5</v>
      </c>
      <c r="L670" t="s">
        <v>31</v>
      </c>
      <c r="M670" t="s">
        <v>480</v>
      </c>
      <c r="N670" t="s">
        <v>632</v>
      </c>
      <c r="O670" t="s">
        <v>633</v>
      </c>
      <c r="Q670" t="s">
        <v>509</v>
      </c>
      <c r="R670" t="s">
        <v>483</v>
      </c>
      <c r="S670">
        <v>24</v>
      </c>
      <c r="T670" t="str">
        <f>VLOOKUP(S670, Products!$C$1:$D$60,2,FALSE)</f>
        <v>Women's Apparel</v>
      </c>
      <c r="U670">
        <v>502</v>
      </c>
      <c r="V670" t="str">
        <f>VLOOKUP(U670, Products!$A$1:$B$60, 2, FALSE)</f>
        <v>Nike Men's Dri-FIT Victory Golf Polo</v>
      </c>
      <c r="W670" s="7">
        <v>50</v>
      </c>
      <c r="X670" s="7">
        <v>43.678035218757444</v>
      </c>
      <c r="Y670">
        <v>5</v>
      </c>
      <c r="Z670" s="7">
        <v>37.5</v>
      </c>
      <c r="AA670" s="7">
        <v>250</v>
      </c>
      <c r="AB670" s="7">
        <f t="shared" si="42"/>
        <v>212.5</v>
      </c>
      <c r="AC670" t="s">
        <v>66</v>
      </c>
      <c r="AD670" t="str">
        <f t="shared" si="43"/>
        <v>Non Cash Payment</v>
      </c>
    </row>
    <row r="671" spans="1:30" x14ac:dyDescent="0.2">
      <c r="A671">
        <v>8906</v>
      </c>
      <c r="B671" s="1">
        <v>42282</v>
      </c>
      <c r="C671" s="4">
        <f>VLOOKUP(B671, Dates!$A$1:$B$1463, 2, FALSE)</f>
        <v>2</v>
      </c>
      <c r="D671">
        <v>4</v>
      </c>
      <c r="E671" s="1">
        <f t="shared" si="40"/>
        <v>42286</v>
      </c>
      <c r="F671">
        <v>0</v>
      </c>
      <c r="G671" t="s">
        <v>62</v>
      </c>
      <c r="H671" t="str">
        <f t="shared" si="41"/>
        <v>Other</v>
      </c>
      <c r="I671">
        <v>24</v>
      </c>
      <c r="J671">
        <v>2291</v>
      </c>
      <c r="K671">
        <v>5</v>
      </c>
      <c r="L671" t="s">
        <v>31</v>
      </c>
      <c r="M671" t="s">
        <v>480</v>
      </c>
      <c r="N671" t="s">
        <v>634</v>
      </c>
      <c r="O671" t="s">
        <v>635</v>
      </c>
      <c r="Q671" t="s">
        <v>509</v>
      </c>
      <c r="R671" t="s">
        <v>483</v>
      </c>
      <c r="S671">
        <v>24</v>
      </c>
      <c r="T671" t="str">
        <f>VLOOKUP(S671, Products!$C$1:$D$60,2,FALSE)</f>
        <v>Women's Apparel</v>
      </c>
      <c r="U671">
        <v>502</v>
      </c>
      <c r="V671" t="str">
        <f>VLOOKUP(U671, Products!$A$1:$B$60, 2, FALSE)</f>
        <v>Nike Men's Dri-FIT Victory Golf Polo</v>
      </c>
      <c r="W671" s="7">
        <v>50</v>
      </c>
      <c r="X671" s="7">
        <v>43.678035218757444</v>
      </c>
      <c r="Y671">
        <v>5</v>
      </c>
      <c r="Z671" s="7">
        <v>37.5</v>
      </c>
      <c r="AA671" s="7">
        <v>250</v>
      </c>
      <c r="AB671" s="7">
        <f t="shared" si="42"/>
        <v>212.5</v>
      </c>
      <c r="AC671" t="s">
        <v>66</v>
      </c>
      <c r="AD671" t="str">
        <f t="shared" si="43"/>
        <v>Non Cash Payment</v>
      </c>
    </row>
    <row r="672" spans="1:30" x14ac:dyDescent="0.2">
      <c r="A672">
        <v>1386</v>
      </c>
      <c r="B672" s="1">
        <v>42025</v>
      </c>
      <c r="C672" s="4">
        <f>VLOOKUP(B672, Dates!$A$1:$B$1463, 2, FALSE)</f>
        <v>4</v>
      </c>
      <c r="D672">
        <v>4</v>
      </c>
      <c r="E672" s="1">
        <f t="shared" si="40"/>
        <v>42031</v>
      </c>
      <c r="F672">
        <v>0</v>
      </c>
      <c r="G672" t="s">
        <v>62</v>
      </c>
      <c r="H672" t="str">
        <f t="shared" si="41"/>
        <v>Other</v>
      </c>
      <c r="I672">
        <v>29</v>
      </c>
      <c r="J672">
        <v>11310</v>
      </c>
      <c r="K672">
        <v>5</v>
      </c>
      <c r="L672" t="s">
        <v>31</v>
      </c>
      <c r="M672" t="s">
        <v>480</v>
      </c>
      <c r="N672" t="s">
        <v>636</v>
      </c>
      <c r="O672" t="s">
        <v>513</v>
      </c>
      <c r="Q672" t="s">
        <v>506</v>
      </c>
      <c r="R672" t="s">
        <v>496</v>
      </c>
      <c r="S672">
        <v>29</v>
      </c>
      <c r="T672" t="str">
        <f>VLOOKUP(S672, Products!$C$1:$D$60,2,FALSE)</f>
        <v>Shop By Sport</v>
      </c>
      <c r="U672">
        <v>627</v>
      </c>
      <c r="V672" t="str">
        <f>VLOOKUP(U672, Products!$A$1:$B$60, 2, FALSE)</f>
        <v>Under Armour Girls' Toddler Spine Surge Runni</v>
      </c>
      <c r="W672" s="7">
        <v>39.990001679999999</v>
      </c>
      <c r="X672" s="7">
        <v>34.198098313835338</v>
      </c>
      <c r="Y672">
        <v>5</v>
      </c>
      <c r="Z672" s="7">
        <v>29.989999770000001</v>
      </c>
      <c r="AA672" s="7">
        <v>199.9500084</v>
      </c>
      <c r="AB672" s="7">
        <f t="shared" si="42"/>
        <v>169.96000863</v>
      </c>
      <c r="AC672" t="s">
        <v>66</v>
      </c>
      <c r="AD672" t="str">
        <f t="shared" si="43"/>
        <v>Non Cash Payment</v>
      </c>
    </row>
    <row r="673" spans="1:30" x14ac:dyDescent="0.2">
      <c r="A673">
        <v>59226</v>
      </c>
      <c r="B673" s="1">
        <v>42869</v>
      </c>
      <c r="C673" s="4">
        <f>VLOOKUP(B673, Dates!$A$1:$B$1463, 2, FALSE)</f>
        <v>1</v>
      </c>
      <c r="D673">
        <v>4</v>
      </c>
      <c r="E673" s="1">
        <f t="shared" si="40"/>
        <v>42873</v>
      </c>
      <c r="F673">
        <v>0</v>
      </c>
      <c r="G673" t="s">
        <v>62</v>
      </c>
      <c r="H673" t="str">
        <f t="shared" si="41"/>
        <v>Other</v>
      </c>
      <c r="I673">
        <v>29</v>
      </c>
      <c r="J673">
        <v>155</v>
      </c>
      <c r="K673">
        <v>5</v>
      </c>
      <c r="L673" t="s">
        <v>31</v>
      </c>
      <c r="M673" t="s">
        <v>480</v>
      </c>
      <c r="N673" t="s">
        <v>637</v>
      </c>
      <c r="O673" t="s">
        <v>513</v>
      </c>
      <c r="Q673" t="s">
        <v>506</v>
      </c>
      <c r="R673" t="s">
        <v>496</v>
      </c>
      <c r="S673">
        <v>29</v>
      </c>
      <c r="T673" t="str">
        <f>VLOOKUP(S673, Products!$C$1:$D$60,2,FALSE)</f>
        <v>Shop By Sport</v>
      </c>
      <c r="U673">
        <v>627</v>
      </c>
      <c r="V673" t="str">
        <f>VLOOKUP(U673, Products!$A$1:$B$60, 2, FALSE)</f>
        <v>Under Armour Girls' Toddler Spine Surge Runni</v>
      </c>
      <c r="W673" s="7">
        <v>39.990001679999999</v>
      </c>
      <c r="X673" s="7">
        <v>34.198098313835338</v>
      </c>
      <c r="Y673">
        <v>5</v>
      </c>
      <c r="Z673" s="7">
        <v>31.989999770000001</v>
      </c>
      <c r="AA673" s="7">
        <v>199.9500084</v>
      </c>
      <c r="AB673" s="7">
        <f t="shared" si="42"/>
        <v>167.96000863</v>
      </c>
      <c r="AC673" t="s">
        <v>66</v>
      </c>
      <c r="AD673" t="str">
        <f t="shared" si="43"/>
        <v>Non Cash Payment</v>
      </c>
    </row>
    <row r="674" spans="1:30" x14ac:dyDescent="0.2">
      <c r="A674">
        <v>8847</v>
      </c>
      <c r="B674" s="1">
        <v>42282</v>
      </c>
      <c r="C674" s="4">
        <f>VLOOKUP(B674, Dates!$A$1:$B$1463, 2, FALSE)</f>
        <v>2</v>
      </c>
      <c r="D674">
        <v>4</v>
      </c>
      <c r="E674" s="1">
        <f t="shared" si="40"/>
        <v>42286</v>
      </c>
      <c r="F674">
        <v>0</v>
      </c>
      <c r="G674" t="s">
        <v>62</v>
      </c>
      <c r="H674" t="str">
        <f t="shared" si="41"/>
        <v>Other</v>
      </c>
      <c r="I674">
        <v>24</v>
      </c>
      <c r="J674">
        <v>4998</v>
      </c>
      <c r="K674">
        <v>5</v>
      </c>
      <c r="L674" t="s">
        <v>31</v>
      </c>
      <c r="M674" t="s">
        <v>480</v>
      </c>
      <c r="N674" t="s">
        <v>476</v>
      </c>
      <c r="O674" t="s">
        <v>638</v>
      </c>
      <c r="Q674" t="s">
        <v>495</v>
      </c>
      <c r="R674" t="s">
        <v>496</v>
      </c>
      <c r="S674">
        <v>24</v>
      </c>
      <c r="T674" t="str">
        <f>VLOOKUP(S674, Products!$C$1:$D$60,2,FALSE)</f>
        <v>Women's Apparel</v>
      </c>
      <c r="U674">
        <v>502</v>
      </c>
      <c r="V674" t="str">
        <f>VLOOKUP(U674, Products!$A$1:$B$60, 2, FALSE)</f>
        <v>Nike Men's Dri-FIT Victory Golf Polo</v>
      </c>
      <c r="W674" s="7">
        <v>50</v>
      </c>
      <c r="X674" s="7">
        <v>43.678035218757444</v>
      </c>
      <c r="Y674">
        <v>5</v>
      </c>
      <c r="Z674" s="7">
        <v>40</v>
      </c>
      <c r="AA674" s="7">
        <v>250</v>
      </c>
      <c r="AB674" s="7">
        <f t="shared" si="42"/>
        <v>210</v>
      </c>
      <c r="AC674" t="s">
        <v>66</v>
      </c>
      <c r="AD674" t="str">
        <f t="shared" si="43"/>
        <v>Non Cash Payment</v>
      </c>
    </row>
    <row r="675" spans="1:30" x14ac:dyDescent="0.2">
      <c r="A675">
        <v>57929</v>
      </c>
      <c r="B675" s="1">
        <v>42850</v>
      </c>
      <c r="C675" s="4">
        <f>VLOOKUP(B675, Dates!$A$1:$B$1463, 2, FALSE)</f>
        <v>3</v>
      </c>
      <c r="D675">
        <v>4</v>
      </c>
      <c r="E675" s="1">
        <f t="shared" si="40"/>
        <v>42856</v>
      </c>
      <c r="F675">
        <v>1</v>
      </c>
      <c r="G675" t="s">
        <v>62</v>
      </c>
      <c r="H675" t="str">
        <f t="shared" si="41"/>
        <v>Other</v>
      </c>
      <c r="I675">
        <v>29</v>
      </c>
      <c r="J675">
        <v>7720</v>
      </c>
      <c r="K675">
        <v>5</v>
      </c>
      <c r="L675" t="s">
        <v>31</v>
      </c>
      <c r="M675" t="s">
        <v>480</v>
      </c>
      <c r="N675" t="s">
        <v>573</v>
      </c>
      <c r="O675" t="s">
        <v>508</v>
      </c>
      <c r="Q675" t="s">
        <v>506</v>
      </c>
      <c r="R675" t="s">
        <v>496</v>
      </c>
      <c r="S675">
        <v>29</v>
      </c>
      <c r="T675" t="str">
        <f>VLOOKUP(S675, Products!$C$1:$D$60,2,FALSE)</f>
        <v>Shop By Sport</v>
      </c>
      <c r="U675">
        <v>627</v>
      </c>
      <c r="V675" t="str">
        <f>VLOOKUP(U675, Products!$A$1:$B$60, 2, FALSE)</f>
        <v>Under Armour Girls' Toddler Spine Surge Runni</v>
      </c>
      <c r="W675" s="7">
        <v>39.990001679999999</v>
      </c>
      <c r="X675" s="7">
        <v>34.198098313835338</v>
      </c>
      <c r="Y675">
        <v>5</v>
      </c>
      <c r="Z675" s="7">
        <v>35.990001679999999</v>
      </c>
      <c r="AA675" s="7">
        <v>199.9500084</v>
      </c>
      <c r="AB675" s="7">
        <f t="shared" si="42"/>
        <v>163.96000672</v>
      </c>
      <c r="AC675" t="s">
        <v>66</v>
      </c>
      <c r="AD675" t="str">
        <f t="shared" si="43"/>
        <v>Non Cash Payment</v>
      </c>
    </row>
    <row r="676" spans="1:30" x14ac:dyDescent="0.2">
      <c r="A676">
        <v>53505</v>
      </c>
      <c r="B676" s="1">
        <v>42786</v>
      </c>
      <c r="C676" s="4">
        <f>VLOOKUP(B676, Dates!$A$1:$B$1463, 2, FALSE)</f>
        <v>2</v>
      </c>
      <c r="D676">
        <v>4</v>
      </c>
      <c r="E676" s="1">
        <f t="shared" si="40"/>
        <v>42790</v>
      </c>
      <c r="F676">
        <v>1</v>
      </c>
      <c r="G676" t="s">
        <v>62</v>
      </c>
      <c r="H676" t="str">
        <f t="shared" si="41"/>
        <v>Other</v>
      </c>
      <c r="I676">
        <v>24</v>
      </c>
      <c r="J676">
        <v>3099</v>
      </c>
      <c r="K676">
        <v>5</v>
      </c>
      <c r="L676" t="s">
        <v>31</v>
      </c>
      <c r="M676" t="s">
        <v>480</v>
      </c>
      <c r="N676" t="s">
        <v>582</v>
      </c>
      <c r="O676" t="s">
        <v>582</v>
      </c>
      <c r="Q676" t="s">
        <v>509</v>
      </c>
      <c r="R676" t="s">
        <v>483</v>
      </c>
      <c r="S676">
        <v>24</v>
      </c>
      <c r="T676" t="str">
        <f>VLOOKUP(S676, Products!$C$1:$D$60,2,FALSE)</f>
        <v>Women's Apparel</v>
      </c>
      <c r="U676">
        <v>502</v>
      </c>
      <c r="V676" t="str">
        <f>VLOOKUP(U676, Products!$A$1:$B$60, 2, FALSE)</f>
        <v>Nike Men's Dri-FIT Victory Golf Polo</v>
      </c>
      <c r="W676" s="7">
        <v>50</v>
      </c>
      <c r="X676" s="7">
        <v>43.678035218757444</v>
      </c>
      <c r="Y676">
        <v>5</v>
      </c>
      <c r="Z676" s="7">
        <v>50</v>
      </c>
      <c r="AA676" s="7">
        <v>250</v>
      </c>
      <c r="AB676" s="7">
        <f t="shared" si="42"/>
        <v>200</v>
      </c>
      <c r="AC676" t="s">
        <v>66</v>
      </c>
      <c r="AD676" t="str">
        <f t="shared" si="43"/>
        <v>Non Cash Payment</v>
      </c>
    </row>
    <row r="677" spans="1:30" x14ac:dyDescent="0.2">
      <c r="A677">
        <v>55636</v>
      </c>
      <c r="B677" s="1">
        <v>42817</v>
      </c>
      <c r="C677" s="4">
        <f>VLOOKUP(B677, Dates!$A$1:$B$1463, 2, FALSE)</f>
        <v>5</v>
      </c>
      <c r="D677">
        <v>4</v>
      </c>
      <c r="E677" s="1">
        <f t="shared" si="40"/>
        <v>42823</v>
      </c>
      <c r="F677">
        <v>0</v>
      </c>
      <c r="G677" t="s">
        <v>62</v>
      </c>
      <c r="H677" t="str">
        <f t="shared" si="41"/>
        <v>Other</v>
      </c>
      <c r="I677">
        <v>26</v>
      </c>
      <c r="J677">
        <v>5011</v>
      </c>
      <c r="K677">
        <v>5</v>
      </c>
      <c r="L677" t="s">
        <v>31</v>
      </c>
      <c r="M677" t="s">
        <v>480</v>
      </c>
      <c r="N677" t="s">
        <v>639</v>
      </c>
      <c r="O677" t="s">
        <v>618</v>
      </c>
      <c r="Q677" t="s">
        <v>640</v>
      </c>
      <c r="R677" t="s">
        <v>496</v>
      </c>
      <c r="S677">
        <v>26</v>
      </c>
      <c r="T677" t="str">
        <f>VLOOKUP(S677, Products!$C$1:$D$60,2,FALSE)</f>
        <v>Girls' Apparel</v>
      </c>
      <c r="U677">
        <v>565</v>
      </c>
      <c r="V677" t="str">
        <f>VLOOKUP(U677, Products!$A$1:$B$60, 2, FALSE)</f>
        <v>adidas Youth Germany Black/Red Away Match Soc</v>
      </c>
      <c r="W677" s="7">
        <v>70</v>
      </c>
      <c r="X677" s="7">
        <v>62.759999940857142</v>
      </c>
      <c r="Y677">
        <v>5</v>
      </c>
      <c r="Z677" s="7">
        <v>70</v>
      </c>
      <c r="AA677" s="7">
        <v>350</v>
      </c>
      <c r="AB677" s="7">
        <f t="shared" si="42"/>
        <v>280</v>
      </c>
      <c r="AC677" t="s">
        <v>66</v>
      </c>
      <c r="AD677" t="str">
        <f t="shared" si="43"/>
        <v>Non Cash Payment</v>
      </c>
    </row>
    <row r="678" spans="1:30" x14ac:dyDescent="0.2">
      <c r="A678">
        <v>57128</v>
      </c>
      <c r="B678" s="1">
        <v>42838</v>
      </c>
      <c r="C678" s="4">
        <f>VLOOKUP(B678, Dates!$A$1:$B$1463, 2, FALSE)</f>
        <v>5</v>
      </c>
      <c r="D678">
        <v>4</v>
      </c>
      <c r="E678" s="1">
        <f t="shared" si="40"/>
        <v>42844</v>
      </c>
      <c r="F678">
        <v>0</v>
      </c>
      <c r="G678" t="s">
        <v>62</v>
      </c>
      <c r="H678" t="str">
        <f t="shared" si="41"/>
        <v>Other</v>
      </c>
      <c r="I678">
        <v>37</v>
      </c>
      <c r="J678">
        <v>2643</v>
      </c>
      <c r="K678">
        <v>6</v>
      </c>
      <c r="L678" t="s">
        <v>35</v>
      </c>
      <c r="M678" t="s">
        <v>480</v>
      </c>
      <c r="N678" t="s">
        <v>501</v>
      </c>
      <c r="O678" t="s">
        <v>502</v>
      </c>
      <c r="Q678" t="s">
        <v>503</v>
      </c>
      <c r="R678" t="s">
        <v>483</v>
      </c>
      <c r="S678">
        <v>37</v>
      </c>
      <c r="T678" t="str">
        <f>VLOOKUP(S678, Products!$C$1:$D$60,2,FALSE)</f>
        <v>Electronics</v>
      </c>
      <c r="U678">
        <v>818</v>
      </c>
      <c r="V678" t="str">
        <f>VLOOKUP(U678, Products!$A$1:$B$60, 2, FALSE)</f>
        <v>Titleist Pro V1x Golf Balls</v>
      </c>
      <c r="W678" s="7">
        <v>47.990001679999999</v>
      </c>
      <c r="X678" s="7">
        <v>51.274287170714288</v>
      </c>
      <c r="Y678">
        <v>5</v>
      </c>
      <c r="Z678" s="7">
        <v>0</v>
      </c>
      <c r="AA678" s="7">
        <v>239.9500084</v>
      </c>
      <c r="AB678" s="7">
        <f t="shared" si="42"/>
        <v>239.9500084</v>
      </c>
      <c r="AC678" t="s">
        <v>66</v>
      </c>
      <c r="AD678" t="str">
        <f t="shared" si="43"/>
        <v>Non Cash Payment</v>
      </c>
    </row>
    <row r="679" spans="1:30" x14ac:dyDescent="0.2">
      <c r="A679">
        <v>8728</v>
      </c>
      <c r="B679" s="1">
        <v>42221</v>
      </c>
      <c r="C679" s="4">
        <f>VLOOKUP(B679, Dates!$A$1:$B$1463, 2, FALSE)</f>
        <v>4</v>
      </c>
      <c r="D679">
        <v>4</v>
      </c>
      <c r="E679" s="1">
        <f t="shared" si="40"/>
        <v>42227</v>
      </c>
      <c r="F679">
        <v>0</v>
      </c>
      <c r="G679" t="s">
        <v>62</v>
      </c>
      <c r="H679" t="str">
        <f t="shared" si="41"/>
        <v>Other</v>
      </c>
      <c r="I679">
        <v>40</v>
      </c>
      <c r="J679">
        <v>9501</v>
      </c>
      <c r="K679">
        <v>6</v>
      </c>
      <c r="L679" t="s">
        <v>35</v>
      </c>
      <c r="M679" t="s">
        <v>480</v>
      </c>
      <c r="N679" t="s">
        <v>641</v>
      </c>
      <c r="O679" t="s">
        <v>642</v>
      </c>
      <c r="Q679" t="s">
        <v>506</v>
      </c>
      <c r="R679" t="s">
        <v>496</v>
      </c>
      <c r="S679">
        <v>40</v>
      </c>
      <c r="T679" t="str">
        <f>VLOOKUP(S679, Products!$C$1:$D$60,2,FALSE)</f>
        <v>Accessories</v>
      </c>
      <c r="U679">
        <v>897</v>
      </c>
      <c r="V679" t="str">
        <f>VLOOKUP(U679, Products!$A$1:$B$60, 2, FALSE)</f>
        <v>Team Golf New England Patriots Putter Grip</v>
      </c>
      <c r="W679" s="7">
        <v>24.989999770000001</v>
      </c>
      <c r="X679" s="7">
        <v>31.600000078500003</v>
      </c>
      <c r="Y679">
        <v>5</v>
      </c>
      <c r="Z679" s="7">
        <v>2.5</v>
      </c>
      <c r="AA679" s="7">
        <v>124.94999885</v>
      </c>
      <c r="AB679" s="7">
        <f t="shared" si="42"/>
        <v>122.44999885</v>
      </c>
      <c r="AC679" t="s">
        <v>66</v>
      </c>
      <c r="AD679" t="str">
        <f t="shared" si="43"/>
        <v>Non Cash Payment</v>
      </c>
    </row>
    <row r="680" spans="1:30" x14ac:dyDescent="0.2">
      <c r="A680">
        <v>1105</v>
      </c>
      <c r="B680" s="1">
        <v>42021</v>
      </c>
      <c r="C680" s="4">
        <f>VLOOKUP(B680, Dates!$A$1:$B$1463, 2, FALSE)</f>
        <v>7</v>
      </c>
      <c r="D680">
        <v>4</v>
      </c>
      <c r="E680" s="1">
        <f t="shared" si="40"/>
        <v>42026</v>
      </c>
      <c r="F680">
        <v>1</v>
      </c>
      <c r="G680" t="s">
        <v>62</v>
      </c>
      <c r="H680" t="str">
        <f t="shared" si="41"/>
        <v>Other</v>
      </c>
      <c r="I680">
        <v>37</v>
      </c>
      <c r="J680">
        <v>9760</v>
      </c>
      <c r="K680">
        <v>6</v>
      </c>
      <c r="L680" t="s">
        <v>35</v>
      </c>
      <c r="M680" t="s">
        <v>480</v>
      </c>
      <c r="N680" t="s">
        <v>643</v>
      </c>
      <c r="O680" t="s">
        <v>577</v>
      </c>
      <c r="Q680" t="s">
        <v>644</v>
      </c>
      <c r="R680" t="s">
        <v>492</v>
      </c>
      <c r="S680">
        <v>37</v>
      </c>
      <c r="T680" t="str">
        <f>VLOOKUP(S680, Products!$C$1:$D$60,2,FALSE)</f>
        <v>Electronics</v>
      </c>
      <c r="U680">
        <v>818</v>
      </c>
      <c r="V680" t="str">
        <f>VLOOKUP(U680, Products!$A$1:$B$60, 2, FALSE)</f>
        <v>Titleist Pro V1x Golf Balls</v>
      </c>
      <c r="W680" s="7">
        <v>47.990001679999999</v>
      </c>
      <c r="X680" s="7">
        <v>51.274287170714288</v>
      </c>
      <c r="Y680">
        <v>5</v>
      </c>
      <c r="Z680" s="7">
        <v>9.6000003809999992</v>
      </c>
      <c r="AA680" s="7">
        <v>239.9500084</v>
      </c>
      <c r="AB680" s="7">
        <f t="shared" si="42"/>
        <v>230.350008019</v>
      </c>
      <c r="AC680" t="s">
        <v>66</v>
      </c>
      <c r="AD680" t="str">
        <f t="shared" si="43"/>
        <v>Non Cash Payment</v>
      </c>
    </row>
    <row r="681" spans="1:30" x14ac:dyDescent="0.2">
      <c r="A681">
        <v>1797</v>
      </c>
      <c r="B681" s="1">
        <v>42031</v>
      </c>
      <c r="C681" s="4">
        <f>VLOOKUP(B681, Dates!$A$1:$B$1463, 2, FALSE)</f>
        <v>3</v>
      </c>
      <c r="D681">
        <v>4</v>
      </c>
      <c r="E681" s="1">
        <f t="shared" si="40"/>
        <v>42037</v>
      </c>
      <c r="F681">
        <v>0</v>
      </c>
      <c r="G681" t="s">
        <v>62</v>
      </c>
      <c r="H681" t="str">
        <f t="shared" si="41"/>
        <v>Other</v>
      </c>
      <c r="I681">
        <v>40</v>
      </c>
      <c r="J681">
        <v>11793</v>
      </c>
      <c r="K681">
        <v>6</v>
      </c>
      <c r="L681" t="s">
        <v>35</v>
      </c>
      <c r="M681" t="s">
        <v>480</v>
      </c>
      <c r="N681" t="s">
        <v>632</v>
      </c>
      <c r="O681" t="s">
        <v>633</v>
      </c>
      <c r="Q681" t="s">
        <v>509</v>
      </c>
      <c r="R681" t="s">
        <v>483</v>
      </c>
      <c r="S681">
        <v>40</v>
      </c>
      <c r="T681" t="str">
        <f>VLOOKUP(S681, Products!$C$1:$D$60,2,FALSE)</f>
        <v>Accessories</v>
      </c>
      <c r="U681">
        <v>886</v>
      </c>
      <c r="V681" t="str">
        <f>VLOOKUP(U681, Products!$A$1:$B$60, 2, FALSE)</f>
        <v>Team Golf San Francisco Giants Putter Grip</v>
      </c>
      <c r="W681" s="7">
        <v>24.989999770000001</v>
      </c>
      <c r="X681" s="7">
        <v>18.459749817000002</v>
      </c>
      <c r="Y681">
        <v>5</v>
      </c>
      <c r="Z681" s="7">
        <v>6.8699998860000004</v>
      </c>
      <c r="AA681" s="7">
        <v>124.94999885</v>
      </c>
      <c r="AB681" s="7">
        <f t="shared" si="42"/>
        <v>118.079998964</v>
      </c>
      <c r="AC681" t="s">
        <v>66</v>
      </c>
      <c r="AD681" t="str">
        <f t="shared" si="43"/>
        <v>Non Cash Payment</v>
      </c>
    </row>
    <row r="682" spans="1:30" x14ac:dyDescent="0.2">
      <c r="A682">
        <v>1634</v>
      </c>
      <c r="B682" s="1">
        <v>42028</v>
      </c>
      <c r="C682" s="4">
        <f>VLOOKUP(B682, Dates!$A$1:$B$1463, 2, FALSE)</f>
        <v>7</v>
      </c>
      <c r="D682">
        <v>4</v>
      </c>
      <c r="E682" s="1">
        <f t="shared" si="40"/>
        <v>42033</v>
      </c>
      <c r="F682">
        <v>1</v>
      </c>
      <c r="G682" t="s">
        <v>62</v>
      </c>
      <c r="H682" t="str">
        <f t="shared" si="41"/>
        <v>Other</v>
      </c>
      <c r="I682">
        <v>40</v>
      </c>
      <c r="J682">
        <v>7273</v>
      </c>
      <c r="K682">
        <v>6</v>
      </c>
      <c r="L682" t="s">
        <v>35</v>
      </c>
      <c r="M682" t="s">
        <v>480</v>
      </c>
      <c r="N682" t="s">
        <v>485</v>
      </c>
      <c r="O682" t="s">
        <v>485</v>
      </c>
      <c r="Q682" t="s">
        <v>486</v>
      </c>
      <c r="R682" t="s">
        <v>483</v>
      </c>
      <c r="S682">
        <v>40</v>
      </c>
      <c r="T682" t="str">
        <f>VLOOKUP(S682, Products!$C$1:$D$60,2,FALSE)</f>
        <v>Accessories</v>
      </c>
      <c r="U682">
        <v>905</v>
      </c>
      <c r="V682" t="str">
        <f>VLOOKUP(U682, Products!$A$1:$B$60, 2, FALSE)</f>
        <v>Team Golf Texas Longhorns Putter Grip</v>
      </c>
      <c r="W682" s="7">
        <v>24.989999770000001</v>
      </c>
      <c r="X682" s="7">
        <v>20.52742837007143</v>
      </c>
      <c r="Y682">
        <v>5</v>
      </c>
      <c r="Z682" s="7">
        <v>11.25</v>
      </c>
      <c r="AA682" s="7">
        <v>124.94999885</v>
      </c>
      <c r="AB682" s="7">
        <f t="shared" si="42"/>
        <v>113.69999885</v>
      </c>
      <c r="AC682" t="s">
        <v>66</v>
      </c>
      <c r="AD682" t="str">
        <f t="shared" si="43"/>
        <v>Non Cash Payment</v>
      </c>
    </row>
    <row r="683" spans="1:30" x14ac:dyDescent="0.2">
      <c r="A683">
        <v>53576</v>
      </c>
      <c r="B683" s="1">
        <v>42787</v>
      </c>
      <c r="C683" s="4">
        <f>VLOOKUP(B683, Dates!$A$1:$B$1463, 2, FALSE)</f>
        <v>3</v>
      </c>
      <c r="D683">
        <v>4</v>
      </c>
      <c r="E683" s="1">
        <f t="shared" si="40"/>
        <v>42793</v>
      </c>
      <c r="F683">
        <v>0</v>
      </c>
      <c r="G683" t="s">
        <v>62</v>
      </c>
      <c r="H683" t="str">
        <f t="shared" si="41"/>
        <v>Other</v>
      </c>
      <c r="I683">
        <v>41</v>
      </c>
      <c r="J683">
        <v>5301</v>
      </c>
      <c r="K683">
        <v>6</v>
      </c>
      <c r="L683" t="s">
        <v>35</v>
      </c>
      <c r="M683" t="s">
        <v>480</v>
      </c>
      <c r="N683" t="s">
        <v>621</v>
      </c>
      <c r="O683" t="s">
        <v>572</v>
      </c>
      <c r="Q683" t="s">
        <v>509</v>
      </c>
      <c r="R683" t="s">
        <v>483</v>
      </c>
      <c r="S683">
        <v>41</v>
      </c>
      <c r="T683" t="str">
        <f>VLOOKUP(S683, Products!$C$1:$D$60,2,FALSE)</f>
        <v>Trade-In</v>
      </c>
      <c r="U683">
        <v>924</v>
      </c>
      <c r="V683" t="str">
        <f>VLOOKUP(U683, Products!$A$1:$B$60, 2, FALSE)</f>
        <v>Glove It Urban Brick Golf Towel</v>
      </c>
      <c r="W683" s="7">
        <v>15.989999770000001</v>
      </c>
      <c r="X683" s="7">
        <v>16.143866608000003</v>
      </c>
      <c r="Y683">
        <v>5</v>
      </c>
      <c r="Z683" s="7">
        <v>8</v>
      </c>
      <c r="AA683" s="7">
        <v>79.94999885</v>
      </c>
      <c r="AB683" s="7">
        <f t="shared" si="42"/>
        <v>71.94999885</v>
      </c>
      <c r="AC683" t="s">
        <v>66</v>
      </c>
      <c r="AD683" t="str">
        <f t="shared" si="43"/>
        <v>Non Cash Payment</v>
      </c>
    </row>
    <row r="684" spans="1:30" x14ac:dyDescent="0.2">
      <c r="A684">
        <v>10113</v>
      </c>
      <c r="B684" s="1">
        <v>42152</v>
      </c>
      <c r="C684" s="4">
        <f>VLOOKUP(B684, Dates!$A$1:$B$1463, 2, FALSE)</f>
        <v>5</v>
      </c>
      <c r="D684">
        <v>4</v>
      </c>
      <c r="E684" s="1">
        <f t="shared" si="40"/>
        <v>42158</v>
      </c>
      <c r="F684">
        <v>0</v>
      </c>
      <c r="G684" t="s">
        <v>62</v>
      </c>
      <c r="H684" t="str">
        <f t="shared" si="41"/>
        <v>Other</v>
      </c>
      <c r="I684">
        <v>40</v>
      </c>
      <c r="J684">
        <v>12119</v>
      </c>
      <c r="K684">
        <v>6</v>
      </c>
      <c r="L684" t="s">
        <v>35</v>
      </c>
      <c r="M684" t="s">
        <v>480</v>
      </c>
      <c r="N684" t="s">
        <v>631</v>
      </c>
      <c r="O684" t="s">
        <v>577</v>
      </c>
      <c r="Q684" t="s">
        <v>506</v>
      </c>
      <c r="R684" t="s">
        <v>496</v>
      </c>
      <c r="S684">
        <v>40</v>
      </c>
      <c r="T684" t="str">
        <f>VLOOKUP(S684, Products!$C$1:$D$60,2,FALSE)</f>
        <v>Accessories</v>
      </c>
      <c r="U684">
        <v>893</v>
      </c>
      <c r="V684" t="str">
        <f>VLOOKUP(U684, Products!$A$1:$B$60, 2, FALSE)</f>
        <v>Team Golf Pittsburgh Steelers Putter Grip</v>
      </c>
      <c r="W684" s="7">
        <v>24.989999770000001</v>
      </c>
      <c r="X684" s="7">
        <v>19.858499913833334</v>
      </c>
      <c r="Y684">
        <v>5</v>
      </c>
      <c r="Z684" s="7">
        <v>19.989999770000001</v>
      </c>
      <c r="AA684" s="7">
        <v>124.94999885</v>
      </c>
      <c r="AB684" s="7">
        <f t="shared" si="42"/>
        <v>104.95999908</v>
      </c>
      <c r="AC684" t="s">
        <v>66</v>
      </c>
      <c r="AD684" t="str">
        <f t="shared" si="43"/>
        <v>Non Cash Payment</v>
      </c>
    </row>
    <row r="685" spans="1:30" x14ac:dyDescent="0.2">
      <c r="A685">
        <v>6176</v>
      </c>
      <c r="B685" s="1">
        <v>42008</v>
      </c>
      <c r="C685" s="4">
        <f>VLOOKUP(B685, Dates!$A$1:$B$1463, 2, FALSE)</f>
        <v>1</v>
      </c>
      <c r="D685">
        <v>4</v>
      </c>
      <c r="E685" s="1">
        <f t="shared" si="40"/>
        <v>42012</v>
      </c>
      <c r="F685">
        <v>0</v>
      </c>
      <c r="G685" t="s">
        <v>62</v>
      </c>
      <c r="H685" t="str">
        <f t="shared" si="41"/>
        <v>Other</v>
      </c>
      <c r="I685">
        <v>17</v>
      </c>
      <c r="J685">
        <v>3329</v>
      </c>
      <c r="K685">
        <v>4</v>
      </c>
      <c r="L685" t="s">
        <v>46</v>
      </c>
      <c r="M685" t="s">
        <v>480</v>
      </c>
      <c r="N685" t="s">
        <v>645</v>
      </c>
      <c r="O685" t="s">
        <v>646</v>
      </c>
      <c r="Q685" t="s">
        <v>509</v>
      </c>
      <c r="R685" t="s">
        <v>483</v>
      </c>
      <c r="S685">
        <v>17</v>
      </c>
      <c r="T685" t="str">
        <f>VLOOKUP(S685, Products!$C$1:$D$60,2,FALSE)</f>
        <v>Cleats</v>
      </c>
      <c r="U685">
        <v>365</v>
      </c>
      <c r="V685" t="str">
        <f>VLOOKUP(U685, Products!$A$1:$B$60, 2, FALSE)</f>
        <v>Perfect Fitness Perfect Rip Deck</v>
      </c>
      <c r="W685" s="7">
        <v>59.990001679999999</v>
      </c>
      <c r="X685" s="7">
        <v>54.488929209402009</v>
      </c>
      <c r="Y685">
        <v>5</v>
      </c>
      <c r="Z685" s="7">
        <v>15</v>
      </c>
      <c r="AA685" s="7">
        <v>299.9500084</v>
      </c>
      <c r="AB685" s="7">
        <f t="shared" si="42"/>
        <v>284.9500084</v>
      </c>
      <c r="AC685" t="s">
        <v>66</v>
      </c>
      <c r="AD685" t="str">
        <f t="shared" si="43"/>
        <v>Non Cash Payment</v>
      </c>
    </row>
    <row r="686" spans="1:30" x14ac:dyDescent="0.2">
      <c r="A686">
        <v>60460</v>
      </c>
      <c r="B686" s="1">
        <v>42741</v>
      </c>
      <c r="C686" s="4">
        <f>VLOOKUP(B686, Dates!$A$1:$B$1463, 2, FALSE)</f>
        <v>6</v>
      </c>
      <c r="D686">
        <v>4</v>
      </c>
      <c r="E686" s="1">
        <f t="shared" si="40"/>
        <v>42747</v>
      </c>
      <c r="F686">
        <v>0</v>
      </c>
      <c r="G686" t="s">
        <v>62</v>
      </c>
      <c r="H686" t="str">
        <f t="shared" si="41"/>
        <v>Other</v>
      </c>
      <c r="I686">
        <v>17</v>
      </c>
      <c r="J686">
        <v>9429</v>
      </c>
      <c r="K686">
        <v>4</v>
      </c>
      <c r="L686" t="s">
        <v>46</v>
      </c>
      <c r="M686" t="s">
        <v>480</v>
      </c>
      <c r="N686" t="s">
        <v>521</v>
      </c>
      <c r="O686" t="s">
        <v>521</v>
      </c>
      <c r="Q686" t="s">
        <v>522</v>
      </c>
      <c r="R686" t="s">
        <v>492</v>
      </c>
      <c r="S686">
        <v>17</v>
      </c>
      <c r="T686" t="str">
        <f>VLOOKUP(S686, Products!$C$1:$D$60,2,FALSE)</f>
        <v>Cleats</v>
      </c>
      <c r="U686">
        <v>365</v>
      </c>
      <c r="V686" t="str">
        <f>VLOOKUP(U686, Products!$A$1:$B$60, 2, FALSE)</f>
        <v>Perfect Fitness Perfect Rip Deck</v>
      </c>
      <c r="W686" s="7">
        <v>59.990001679999999</v>
      </c>
      <c r="X686" s="7">
        <v>54.488929209402009</v>
      </c>
      <c r="Y686">
        <v>5</v>
      </c>
      <c r="Z686" s="7">
        <v>27</v>
      </c>
      <c r="AA686" s="7">
        <v>299.9500084</v>
      </c>
      <c r="AB686" s="7">
        <f t="shared" si="42"/>
        <v>272.9500084</v>
      </c>
      <c r="AC686" t="s">
        <v>66</v>
      </c>
      <c r="AD686" t="str">
        <f t="shared" si="43"/>
        <v>Non Cash Payment</v>
      </c>
    </row>
    <row r="687" spans="1:30" x14ac:dyDescent="0.2">
      <c r="A687">
        <v>580</v>
      </c>
      <c r="B687" s="1">
        <v>42248</v>
      </c>
      <c r="C687" s="4">
        <f>VLOOKUP(B687, Dates!$A$1:$B$1463, 2, FALSE)</f>
        <v>3</v>
      </c>
      <c r="D687">
        <v>4</v>
      </c>
      <c r="E687" s="1">
        <f t="shared" si="40"/>
        <v>42254</v>
      </c>
      <c r="F687">
        <v>0</v>
      </c>
      <c r="G687" t="s">
        <v>62</v>
      </c>
      <c r="H687" t="str">
        <f t="shared" si="41"/>
        <v>Other</v>
      </c>
      <c r="I687">
        <v>17</v>
      </c>
      <c r="J687">
        <v>8677</v>
      </c>
      <c r="K687">
        <v>4</v>
      </c>
      <c r="L687" t="s">
        <v>46</v>
      </c>
      <c r="M687" t="s">
        <v>480</v>
      </c>
      <c r="N687" t="s">
        <v>484</v>
      </c>
      <c r="O687" t="s">
        <v>485</v>
      </c>
      <c r="Q687" t="s">
        <v>486</v>
      </c>
      <c r="R687" t="s">
        <v>483</v>
      </c>
      <c r="S687">
        <v>17</v>
      </c>
      <c r="T687" t="str">
        <f>VLOOKUP(S687, Products!$C$1:$D$60,2,FALSE)</f>
        <v>Cleats</v>
      </c>
      <c r="U687">
        <v>365</v>
      </c>
      <c r="V687" t="str">
        <f>VLOOKUP(U687, Products!$A$1:$B$60, 2, FALSE)</f>
        <v>Perfect Fitness Perfect Rip Deck</v>
      </c>
      <c r="W687" s="7">
        <v>59.990001679999999</v>
      </c>
      <c r="X687" s="7">
        <v>54.488929209402009</v>
      </c>
      <c r="Y687">
        <v>5</v>
      </c>
      <c r="Z687" s="7">
        <v>30</v>
      </c>
      <c r="AA687" s="7">
        <v>299.9500084</v>
      </c>
      <c r="AB687" s="7">
        <f t="shared" si="42"/>
        <v>269.9500084</v>
      </c>
      <c r="AC687" t="s">
        <v>66</v>
      </c>
      <c r="AD687" t="str">
        <f t="shared" si="43"/>
        <v>Non Cash Payment</v>
      </c>
    </row>
    <row r="688" spans="1:30" x14ac:dyDescent="0.2">
      <c r="A688">
        <v>56244</v>
      </c>
      <c r="B688" s="1">
        <v>42739</v>
      </c>
      <c r="C688" s="4">
        <f>VLOOKUP(B688, Dates!$A$1:$B$1463, 2, FALSE)</f>
        <v>4</v>
      </c>
      <c r="D688">
        <v>4</v>
      </c>
      <c r="E688" s="1">
        <f t="shared" si="40"/>
        <v>42745</v>
      </c>
      <c r="F688">
        <v>0</v>
      </c>
      <c r="G688" t="s">
        <v>62</v>
      </c>
      <c r="H688" t="str">
        <f t="shared" si="41"/>
        <v>Other</v>
      </c>
      <c r="I688">
        <v>17</v>
      </c>
      <c r="J688">
        <v>437</v>
      </c>
      <c r="K688">
        <v>4</v>
      </c>
      <c r="L688" t="s">
        <v>46</v>
      </c>
      <c r="M688" t="s">
        <v>480</v>
      </c>
      <c r="N688" t="s">
        <v>647</v>
      </c>
      <c r="O688" t="s">
        <v>647</v>
      </c>
      <c r="Q688" t="s">
        <v>522</v>
      </c>
      <c r="R688" t="s">
        <v>492</v>
      </c>
      <c r="S688">
        <v>17</v>
      </c>
      <c r="T688" t="str">
        <f>VLOOKUP(S688, Products!$C$1:$D$60,2,FALSE)</f>
        <v>Cleats</v>
      </c>
      <c r="U688">
        <v>365</v>
      </c>
      <c r="V688" t="str">
        <f>VLOOKUP(U688, Products!$A$1:$B$60, 2, FALSE)</f>
        <v>Perfect Fitness Perfect Rip Deck</v>
      </c>
      <c r="W688" s="7">
        <v>59.990001679999999</v>
      </c>
      <c r="X688" s="7">
        <v>54.488929209402009</v>
      </c>
      <c r="Y688">
        <v>5</v>
      </c>
      <c r="Z688" s="7">
        <v>44.990001679999999</v>
      </c>
      <c r="AA688" s="7">
        <v>299.9500084</v>
      </c>
      <c r="AB688" s="7">
        <f t="shared" si="42"/>
        <v>254.96000672</v>
      </c>
      <c r="AC688" t="s">
        <v>66</v>
      </c>
      <c r="AD688" t="str">
        <f t="shared" si="43"/>
        <v>Non Cash Payment</v>
      </c>
    </row>
    <row r="689" spans="1:30" x14ac:dyDescent="0.2">
      <c r="A689">
        <v>6522</v>
      </c>
      <c r="B689" s="1">
        <v>42159</v>
      </c>
      <c r="C689" s="4">
        <f>VLOOKUP(B689, Dates!$A$1:$B$1463, 2, FALSE)</f>
        <v>5</v>
      </c>
      <c r="D689">
        <v>4</v>
      </c>
      <c r="E689" s="1">
        <f t="shared" si="40"/>
        <v>42165</v>
      </c>
      <c r="F689">
        <v>0</v>
      </c>
      <c r="G689" t="s">
        <v>62</v>
      </c>
      <c r="H689" t="str">
        <f t="shared" si="41"/>
        <v>Other</v>
      </c>
      <c r="I689">
        <v>17</v>
      </c>
      <c r="J689">
        <v>2538</v>
      </c>
      <c r="K689">
        <v>4</v>
      </c>
      <c r="L689" t="s">
        <v>46</v>
      </c>
      <c r="M689" t="s">
        <v>480</v>
      </c>
      <c r="N689" t="s">
        <v>648</v>
      </c>
      <c r="O689" t="s">
        <v>649</v>
      </c>
      <c r="Q689" t="s">
        <v>499</v>
      </c>
      <c r="R689" t="s">
        <v>496</v>
      </c>
      <c r="S689">
        <v>17</v>
      </c>
      <c r="T689" t="str">
        <f>VLOOKUP(S689, Products!$C$1:$D$60,2,FALSE)</f>
        <v>Cleats</v>
      </c>
      <c r="U689">
        <v>365</v>
      </c>
      <c r="V689" t="str">
        <f>VLOOKUP(U689, Products!$A$1:$B$60, 2, FALSE)</f>
        <v>Perfect Fitness Perfect Rip Deck</v>
      </c>
      <c r="W689" s="7">
        <v>59.990001679999999</v>
      </c>
      <c r="X689" s="7">
        <v>54.488929209402009</v>
      </c>
      <c r="Y689">
        <v>5</v>
      </c>
      <c r="Z689" s="7">
        <v>53.990001679999999</v>
      </c>
      <c r="AA689" s="7">
        <v>299.9500084</v>
      </c>
      <c r="AB689" s="7">
        <f t="shared" si="42"/>
        <v>245.96000672</v>
      </c>
      <c r="AC689" t="s">
        <v>66</v>
      </c>
      <c r="AD689" t="str">
        <f t="shared" si="43"/>
        <v>Non Cash Payment</v>
      </c>
    </row>
    <row r="690" spans="1:30" x14ac:dyDescent="0.2">
      <c r="A690">
        <v>58298</v>
      </c>
      <c r="B690" s="1">
        <v>42740</v>
      </c>
      <c r="C690" s="4">
        <f>VLOOKUP(B690, Dates!$A$1:$B$1463, 2, FALSE)</f>
        <v>5</v>
      </c>
      <c r="D690">
        <v>4</v>
      </c>
      <c r="E690" s="1">
        <f t="shared" si="40"/>
        <v>42746</v>
      </c>
      <c r="F690">
        <v>0</v>
      </c>
      <c r="G690" t="s">
        <v>62</v>
      </c>
      <c r="H690" t="str">
        <f t="shared" si="41"/>
        <v>Other</v>
      </c>
      <c r="I690">
        <v>17</v>
      </c>
      <c r="J690">
        <v>4280</v>
      </c>
      <c r="K690">
        <v>4</v>
      </c>
      <c r="L690" t="s">
        <v>46</v>
      </c>
      <c r="M690" t="s">
        <v>480</v>
      </c>
      <c r="N690" t="s">
        <v>650</v>
      </c>
      <c r="O690" t="s">
        <v>650</v>
      </c>
      <c r="Q690" t="s">
        <v>537</v>
      </c>
      <c r="R690" t="s">
        <v>496</v>
      </c>
      <c r="S690">
        <v>17</v>
      </c>
      <c r="T690" t="str">
        <f>VLOOKUP(S690, Products!$C$1:$D$60,2,FALSE)</f>
        <v>Cleats</v>
      </c>
      <c r="U690">
        <v>365</v>
      </c>
      <c r="V690" t="str">
        <f>VLOOKUP(U690, Products!$A$1:$B$60, 2, FALSE)</f>
        <v>Perfect Fitness Perfect Rip Deck</v>
      </c>
      <c r="W690" s="7">
        <v>59.990001679999999</v>
      </c>
      <c r="X690" s="7">
        <v>54.488929209402009</v>
      </c>
      <c r="Y690">
        <v>5</v>
      </c>
      <c r="Z690" s="7">
        <v>74.989997860000003</v>
      </c>
      <c r="AA690" s="7">
        <v>299.9500084</v>
      </c>
      <c r="AB690" s="7">
        <f t="shared" si="42"/>
        <v>224.96001053999998</v>
      </c>
      <c r="AC690" t="s">
        <v>66</v>
      </c>
      <c r="AD690" t="str">
        <f t="shared" si="43"/>
        <v>Non Cash Payment</v>
      </c>
    </row>
    <row r="691" spans="1:30" x14ac:dyDescent="0.2">
      <c r="A691">
        <v>3625</v>
      </c>
      <c r="B691" s="1">
        <v>42057</v>
      </c>
      <c r="C691" s="4">
        <f>VLOOKUP(B691, Dates!$A$1:$B$1463, 2, FALSE)</f>
        <v>1</v>
      </c>
      <c r="D691">
        <v>4</v>
      </c>
      <c r="E691" s="1">
        <f t="shared" si="40"/>
        <v>42061</v>
      </c>
      <c r="F691">
        <v>0</v>
      </c>
      <c r="G691" t="s">
        <v>62</v>
      </c>
      <c r="H691" t="str">
        <f t="shared" si="41"/>
        <v>Other</v>
      </c>
      <c r="I691">
        <v>29</v>
      </c>
      <c r="J691">
        <v>2813</v>
      </c>
      <c r="K691">
        <v>5</v>
      </c>
      <c r="L691" t="s">
        <v>31</v>
      </c>
      <c r="M691" t="s">
        <v>480</v>
      </c>
      <c r="N691" t="s">
        <v>651</v>
      </c>
      <c r="O691" t="s">
        <v>512</v>
      </c>
      <c r="Q691" t="s">
        <v>509</v>
      </c>
      <c r="R691" t="s">
        <v>483</v>
      </c>
      <c r="S691">
        <v>29</v>
      </c>
      <c r="T691" t="str">
        <f>VLOOKUP(S691, Products!$C$1:$D$60,2,FALSE)</f>
        <v>Shop By Sport</v>
      </c>
      <c r="U691">
        <v>627</v>
      </c>
      <c r="V691" t="str">
        <f>VLOOKUP(U691, Products!$A$1:$B$60, 2, FALSE)</f>
        <v>Under Armour Girls' Toddler Spine Surge Runni</v>
      </c>
      <c r="W691" s="7">
        <v>39.990001679999999</v>
      </c>
      <c r="X691" s="7">
        <v>34.198098313835338</v>
      </c>
      <c r="Y691">
        <v>5</v>
      </c>
      <c r="Z691" s="7">
        <v>6</v>
      </c>
      <c r="AA691" s="7">
        <v>199.9500084</v>
      </c>
      <c r="AB691" s="7">
        <f t="shared" si="42"/>
        <v>193.9500084</v>
      </c>
      <c r="AC691" t="s">
        <v>66</v>
      </c>
      <c r="AD691" t="str">
        <f t="shared" si="43"/>
        <v>Non Cash Payment</v>
      </c>
    </row>
    <row r="692" spans="1:30" x14ac:dyDescent="0.2">
      <c r="A692">
        <v>52321</v>
      </c>
      <c r="B692" s="1">
        <v>42768</v>
      </c>
      <c r="C692" s="4">
        <f>VLOOKUP(B692, Dates!$A$1:$B$1463, 2, FALSE)</f>
        <v>5</v>
      </c>
      <c r="D692">
        <v>4</v>
      </c>
      <c r="E692" s="1">
        <f t="shared" si="40"/>
        <v>42774</v>
      </c>
      <c r="F692">
        <v>0</v>
      </c>
      <c r="G692" t="s">
        <v>62</v>
      </c>
      <c r="H692" t="str">
        <f t="shared" si="41"/>
        <v>Other</v>
      </c>
      <c r="I692">
        <v>24</v>
      </c>
      <c r="J692">
        <v>4249</v>
      </c>
      <c r="K692">
        <v>5</v>
      </c>
      <c r="L692" t="s">
        <v>31</v>
      </c>
      <c r="M692" t="s">
        <v>480</v>
      </c>
      <c r="N692" t="s">
        <v>490</v>
      </c>
      <c r="O692" t="s">
        <v>490</v>
      </c>
      <c r="Q692" t="s">
        <v>491</v>
      </c>
      <c r="R692" t="s">
        <v>492</v>
      </c>
      <c r="S692">
        <v>24</v>
      </c>
      <c r="T692" t="str">
        <f>VLOOKUP(S692, Products!$C$1:$D$60,2,FALSE)</f>
        <v>Women's Apparel</v>
      </c>
      <c r="U692">
        <v>502</v>
      </c>
      <c r="V692" t="str">
        <f>VLOOKUP(U692, Products!$A$1:$B$60, 2, FALSE)</f>
        <v>Nike Men's Dri-FIT Victory Golf Polo</v>
      </c>
      <c r="W692" s="7">
        <v>50</v>
      </c>
      <c r="X692" s="7">
        <v>43.678035218757444</v>
      </c>
      <c r="Y692">
        <v>5</v>
      </c>
      <c r="Z692" s="7">
        <v>10</v>
      </c>
      <c r="AA692" s="7">
        <v>250</v>
      </c>
      <c r="AB692" s="7">
        <f t="shared" si="42"/>
        <v>240</v>
      </c>
      <c r="AC692" t="s">
        <v>66</v>
      </c>
      <c r="AD692" t="str">
        <f t="shared" si="43"/>
        <v>Non Cash Payment</v>
      </c>
    </row>
    <row r="693" spans="1:30" x14ac:dyDescent="0.2">
      <c r="A693">
        <v>58896</v>
      </c>
      <c r="B693" s="1">
        <v>42983</v>
      </c>
      <c r="C693" s="4">
        <f>VLOOKUP(B693, Dates!$A$1:$B$1463, 2, FALSE)</f>
        <v>3</v>
      </c>
      <c r="D693">
        <v>4</v>
      </c>
      <c r="E693" s="1">
        <f t="shared" si="40"/>
        <v>42989</v>
      </c>
      <c r="F693">
        <v>0</v>
      </c>
      <c r="G693" t="s">
        <v>62</v>
      </c>
      <c r="H693" t="str">
        <f t="shared" si="41"/>
        <v>Other</v>
      </c>
      <c r="I693">
        <v>24</v>
      </c>
      <c r="J693">
        <v>9697</v>
      </c>
      <c r="K693">
        <v>5</v>
      </c>
      <c r="L693" t="s">
        <v>31</v>
      </c>
      <c r="M693" t="s">
        <v>480</v>
      </c>
      <c r="N693" t="s">
        <v>490</v>
      </c>
      <c r="O693" t="s">
        <v>490</v>
      </c>
      <c r="Q693" t="s">
        <v>491</v>
      </c>
      <c r="R693" t="s">
        <v>492</v>
      </c>
      <c r="S693">
        <v>24</v>
      </c>
      <c r="T693" t="str">
        <f>VLOOKUP(S693, Products!$C$1:$D$60,2,FALSE)</f>
        <v>Women's Apparel</v>
      </c>
      <c r="U693">
        <v>502</v>
      </c>
      <c r="V693" t="str">
        <f>VLOOKUP(U693, Products!$A$1:$B$60, 2, FALSE)</f>
        <v>Nike Men's Dri-FIT Victory Golf Polo</v>
      </c>
      <c r="W693" s="7">
        <v>50</v>
      </c>
      <c r="X693" s="7">
        <v>43.678035218757444</v>
      </c>
      <c r="Y693">
        <v>5</v>
      </c>
      <c r="Z693" s="7">
        <v>25</v>
      </c>
      <c r="AA693" s="7">
        <v>250</v>
      </c>
      <c r="AB693" s="7">
        <f t="shared" si="42"/>
        <v>225</v>
      </c>
      <c r="AC693" t="s">
        <v>66</v>
      </c>
      <c r="AD693" t="str">
        <f t="shared" si="43"/>
        <v>Non Cash Payment</v>
      </c>
    </row>
    <row r="694" spans="1:30" x14ac:dyDescent="0.2">
      <c r="A694">
        <v>5919</v>
      </c>
      <c r="B694" s="1">
        <v>42091</v>
      </c>
      <c r="C694" s="4">
        <f>VLOOKUP(B694, Dates!$A$1:$B$1463, 2, FALSE)</f>
        <v>7</v>
      </c>
      <c r="D694">
        <v>4</v>
      </c>
      <c r="E694" s="1">
        <f t="shared" si="40"/>
        <v>42096</v>
      </c>
      <c r="F694">
        <v>0</v>
      </c>
      <c r="G694" t="s">
        <v>62</v>
      </c>
      <c r="H694" t="str">
        <f t="shared" si="41"/>
        <v>Other</v>
      </c>
      <c r="I694">
        <v>26</v>
      </c>
      <c r="J694">
        <v>6306</v>
      </c>
      <c r="K694">
        <v>5</v>
      </c>
      <c r="L694" t="s">
        <v>31</v>
      </c>
      <c r="M694" t="s">
        <v>480</v>
      </c>
      <c r="N694" t="s">
        <v>652</v>
      </c>
      <c r="O694" t="s">
        <v>653</v>
      </c>
      <c r="Q694" t="s">
        <v>506</v>
      </c>
      <c r="R694" t="s">
        <v>496</v>
      </c>
      <c r="S694">
        <v>26</v>
      </c>
      <c r="T694" t="str">
        <f>VLOOKUP(S694, Products!$C$1:$D$60,2,FALSE)</f>
        <v>Girls' Apparel</v>
      </c>
      <c r="U694">
        <v>565</v>
      </c>
      <c r="V694" t="str">
        <f>VLOOKUP(U694, Products!$A$1:$B$60, 2, FALSE)</f>
        <v>adidas Youth Germany Black/Red Away Match Soc</v>
      </c>
      <c r="W694" s="7">
        <v>70</v>
      </c>
      <c r="X694" s="7">
        <v>62.759999940857142</v>
      </c>
      <c r="Y694">
        <v>5</v>
      </c>
      <c r="Z694" s="7">
        <v>35</v>
      </c>
      <c r="AA694" s="7">
        <v>350</v>
      </c>
      <c r="AB694" s="7">
        <f t="shared" si="42"/>
        <v>315</v>
      </c>
      <c r="AC694" t="s">
        <v>66</v>
      </c>
      <c r="AD694" t="str">
        <f t="shared" si="43"/>
        <v>Non Cash Payment</v>
      </c>
    </row>
    <row r="695" spans="1:30" x14ac:dyDescent="0.2">
      <c r="A695">
        <v>52772</v>
      </c>
      <c r="B695" s="1">
        <v>42980</v>
      </c>
      <c r="C695" s="4">
        <f>VLOOKUP(B695, Dates!$A$1:$B$1463, 2, FALSE)</f>
        <v>7</v>
      </c>
      <c r="D695">
        <v>4</v>
      </c>
      <c r="E695" s="1">
        <f t="shared" si="40"/>
        <v>42985</v>
      </c>
      <c r="F695">
        <v>0</v>
      </c>
      <c r="G695" t="s">
        <v>62</v>
      </c>
      <c r="H695" t="str">
        <f t="shared" si="41"/>
        <v>Other</v>
      </c>
      <c r="I695">
        <v>24</v>
      </c>
      <c r="J695">
        <v>27</v>
      </c>
      <c r="K695">
        <v>5</v>
      </c>
      <c r="L695" t="s">
        <v>31</v>
      </c>
      <c r="M695" t="s">
        <v>480</v>
      </c>
      <c r="N695" t="s">
        <v>654</v>
      </c>
      <c r="O695" t="s">
        <v>654</v>
      </c>
      <c r="Q695" t="s">
        <v>537</v>
      </c>
      <c r="R695" t="s">
        <v>496</v>
      </c>
      <c r="S695">
        <v>24</v>
      </c>
      <c r="T695" t="str">
        <f>VLOOKUP(S695, Products!$C$1:$D$60,2,FALSE)</f>
        <v>Women's Apparel</v>
      </c>
      <c r="U695">
        <v>502</v>
      </c>
      <c r="V695" t="str">
        <f>VLOOKUP(U695, Products!$A$1:$B$60, 2, FALSE)</f>
        <v>Nike Men's Dri-FIT Victory Golf Polo</v>
      </c>
      <c r="W695" s="7">
        <v>50</v>
      </c>
      <c r="X695" s="7">
        <v>43.678035218757444</v>
      </c>
      <c r="Y695">
        <v>5</v>
      </c>
      <c r="Z695" s="7">
        <v>30</v>
      </c>
      <c r="AA695" s="7">
        <v>250</v>
      </c>
      <c r="AB695" s="7">
        <f t="shared" si="42"/>
        <v>220</v>
      </c>
      <c r="AC695" t="s">
        <v>66</v>
      </c>
      <c r="AD695" t="str">
        <f t="shared" si="43"/>
        <v>Non Cash Payment</v>
      </c>
    </row>
    <row r="696" spans="1:30" x14ac:dyDescent="0.2">
      <c r="A696">
        <v>9063</v>
      </c>
      <c r="B696" s="1">
        <v>42137</v>
      </c>
      <c r="C696" s="4">
        <f>VLOOKUP(B696, Dates!$A$1:$B$1463, 2, FALSE)</f>
        <v>4</v>
      </c>
      <c r="D696">
        <v>4</v>
      </c>
      <c r="E696" s="1">
        <f t="shared" si="40"/>
        <v>42143</v>
      </c>
      <c r="F696">
        <v>0</v>
      </c>
      <c r="G696" t="s">
        <v>62</v>
      </c>
      <c r="H696" t="str">
        <f t="shared" si="41"/>
        <v>Other</v>
      </c>
      <c r="I696">
        <v>26</v>
      </c>
      <c r="J696">
        <v>5274</v>
      </c>
      <c r="K696">
        <v>5</v>
      </c>
      <c r="L696" t="s">
        <v>31</v>
      </c>
      <c r="M696" t="s">
        <v>480</v>
      </c>
      <c r="N696" t="s">
        <v>547</v>
      </c>
      <c r="O696" t="s">
        <v>482</v>
      </c>
      <c r="Q696" t="s">
        <v>482</v>
      </c>
      <c r="R696" t="s">
        <v>483</v>
      </c>
      <c r="S696">
        <v>26</v>
      </c>
      <c r="T696" t="str">
        <f>VLOOKUP(S696, Products!$C$1:$D$60,2,FALSE)</f>
        <v>Girls' Apparel</v>
      </c>
      <c r="U696">
        <v>564</v>
      </c>
      <c r="V696" t="str">
        <f>VLOOKUP(U696, Products!$A$1:$B$60, 2, FALSE)</f>
        <v>Nike Men's Deutschland Weltmeister Winners Bl</v>
      </c>
      <c r="W696" s="7">
        <v>30</v>
      </c>
      <c r="X696" s="7">
        <v>45.158749390000004</v>
      </c>
      <c r="Y696">
        <v>5</v>
      </c>
      <c r="Z696" s="7">
        <v>27</v>
      </c>
      <c r="AA696" s="7">
        <v>150</v>
      </c>
      <c r="AB696" s="7">
        <f t="shared" si="42"/>
        <v>123</v>
      </c>
      <c r="AC696" t="s">
        <v>66</v>
      </c>
      <c r="AD696" t="str">
        <f t="shared" si="43"/>
        <v>Non Cash Payment</v>
      </c>
    </row>
    <row r="697" spans="1:30" x14ac:dyDescent="0.2">
      <c r="A697">
        <v>61419</v>
      </c>
      <c r="B697" s="1">
        <v>42901</v>
      </c>
      <c r="C697" s="4">
        <f>VLOOKUP(B697, Dates!$A$1:$B$1463, 2, FALSE)</f>
        <v>5</v>
      </c>
      <c r="D697">
        <v>4</v>
      </c>
      <c r="E697" s="1">
        <f t="shared" si="40"/>
        <v>42907</v>
      </c>
      <c r="F697">
        <v>0</v>
      </c>
      <c r="G697" t="s">
        <v>62</v>
      </c>
      <c r="H697" t="str">
        <f t="shared" si="41"/>
        <v>Other</v>
      </c>
      <c r="I697">
        <v>24</v>
      </c>
      <c r="J697">
        <v>11273</v>
      </c>
      <c r="K697">
        <v>5</v>
      </c>
      <c r="L697" t="s">
        <v>31</v>
      </c>
      <c r="M697" t="s">
        <v>480</v>
      </c>
      <c r="N697" t="s">
        <v>655</v>
      </c>
      <c r="O697" t="s">
        <v>656</v>
      </c>
      <c r="Q697" t="s">
        <v>506</v>
      </c>
      <c r="R697" t="s">
        <v>496</v>
      </c>
      <c r="S697">
        <v>24</v>
      </c>
      <c r="T697" t="str">
        <f>VLOOKUP(S697, Products!$C$1:$D$60,2,FALSE)</f>
        <v>Women's Apparel</v>
      </c>
      <c r="U697">
        <v>502</v>
      </c>
      <c r="V697" t="str">
        <f>VLOOKUP(U697, Products!$A$1:$B$60, 2, FALSE)</f>
        <v>Nike Men's Dri-FIT Victory Golf Polo</v>
      </c>
      <c r="W697" s="7">
        <v>50</v>
      </c>
      <c r="X697" s="7">
        <v>43.678035218757444</v>
      </c>
      <c r="Y697">
        <v>5</v>
      </c>
      <c r="Z697" s="7">
        <v>50</v>
      </c>
      <c r="AA697" s="7">
        <v>250</v>
      </c>
      <c r="AB697" s="7">
        <f t="shared" si="42"/>
        <v>200</v>
      </c>
      <c r="AC697" t="s">
        <v>66</v>
      </c>
      <c r="AD697" t="str">
        <f t="shared" si="43"/>
        <v>Non Cash Payment</v>
      </c>
    </row>
    <row r="698" spans="1:30" x14ac:dyDescent="0.2">
      <c r="A698">
        <v>5919</v>
      </c>
      <c r="B698" s="1">
        <v>42091</v>
      </c>
      <c r="C698" s="4">
        <f>VLOOKUP(B698, Dates!$A$1:$B$1463, 2, FALSE)</f>
        <v>7</v>
      </c>
      <c r="D698">
        <v>4</v>
      </c>
      <c r="E698" s="1">
        <f t="shared" si="40"/>
        <v>42096</v>
      </c>
      <c r="F698">
        <v>0</v>
      </c>
      <c r="G698" t="s">
        <v>62</v>
      </c>
      <c r="H698" t="str">
        <f t="shared" si="41"/>
        <v>Other</v>
      </c>
      <c r="I698">
        <v>29</v>
      </c>
      <c r="J698">
        <v>6306</v>
      </c>
      <c r="K698">
        <v>5</v>
      </c>
      <c r="L698" t="s">
        <v>31</v>
      </c>
      <c r="M698" t="s">
        <v>480</v>
      </c>
      <c r="N698" t="s">
        <v>652</v>
      </c>
      <c r="O698" t="s">
        <v>653</v>
      </c>
      <c r="Q698" t="s">
        <v>506</v>
      </c>
      <c r="R698" t="s">
        <v>496</v>
      </c>
      <c r="S698">
        <v>29</v>
      </c>
      <c r="T698" t="str">
        <f>VLOOKUP(S698, Products!$C$1:$D$60,2,FALSE)</f>
        <v>Shop By Sport</v>
      </c>
      <c r="U698">
        <v>627</v>
      </c>
      <c r="V698" t="str">
        <f>VLOOKUP(U698, Products!$A$1:$B$60, 2, FALSE)</f>
        <v>Under Armour Girls' Toddler Spine Surge Runni</v>
      </c>
      <c r="W698" s="7">
        <v>39.990001679999999</v>
      </c>
      <c r="X698" s="7">
        <v>34.198098313835338</v>
      </c>
      <c r="Y698">
        <v>5</v>
      </c>
      <c r="Z698" s="7">
        <v>49.990001679999999</v>
      </c>
      <c r="AA698" s="7">
        <v>199.9500084</v>
      </c>
      <c r="AB698" s="7">
        <f t="shared" si="42"/>
        <v>149.96000672</v>
      </c>
      <c r="AC698" t="s">
        <v>66</v>
      </c>
      <c r="AD698" t="str">
        <f t="shared" si="43"/>
        <v>Non Cash Payment</v>
      </c>
    </row>
    <row r="699" spans="1:30" x14ac:dyDescent="0.2">
      <c r="A699">
        <v>906</v>
      </c>
      <c r="B699" s="1">
        <v>42018</v>
      </c>
      <c r="C699" s="4">
        <f>VLOOKUP(B699, Dates!$A$1:$B$1463, 2, FALSE)</f>
        <v>4</v>
      </c>
      <c r="D699">
        <v>4</v>
      </c>
      <c r="E699" s="1">
        <f t="shared" si="40"/>
        <v>42024</v>
      </c>
      <c r="F699">
        <v>0</v>
      </c>
      <c r="G699" t="s">
        <v>62</v>
      </c>
      <c r="H699" t="str">
        <f t="shared" si="41"/>
        <v>Other</v>
      </c>
      <c r="I699">
        <v>40</v>
      </c>
      <c r="J699">
        <v>7141</v>
      </c>
      <c r="K699">
        <v>6</v>
      </c>
      <c r="L699" t="s">
        <v>35</v>
      </c>
      <c r="M699" t="s">
        <v>480</v>
      </c>
      <c r="N699" t="s">
        <v>639</v>
      </c>
      <c r="O699" t="s">
        <v>618</v>
      </c>
      <c r="Q699" t="s">
        <v>640</v>
      </c>
      <c r="R699" t="s">
        <v>496</v>
      </c>
      <c r="S699">
        <v>40</v>
      </c>
      <c r="T699" t="str">
        <f>VLOOKUP(S699, Products!$C$1:$D$60,2,FALSE)</f>
        <v>Accessories</v>
      </c>
      <c r="U699">
        <v>886</v>
      </c>
      <c r="V699" t="str">
        <f>VLOOKUP(U699, Products!$A$1:$B$60, 2, FALSE)</f>
        <v>Team Golf San Francisco Giants Putter Grip</v>
      </c>
      <c r="W699" s="7">
        <v>24.989999770000001</v>
      </c>
      <c r="X699" s="7">
        <v>18.459749817000002</v>
      </c>
      <c r="Y699">
        <v>2</v>
      </c>
      <c r="Z699" s="7">
        <v>8.5</v>
      </c>
      <c r="AA699" s="7">
        <v>49.979999540000001</v>
      </c>
      <c r="AB699" s="7">
        <f t="shared" si="42"/>
        <v>41.479999540000001</v>
      </c>
      <c r="AC699" t="s">
        <v>66</v>
      </c>
      <c r="AD699" t="str">
        <f t="shared" si="43"/>
        <v>Non Cash Payment</v>
      </c>
    </row>
    <row r="700" spans="1:30" x14ac:dyDescent="0.2">
      <c r="A700">
        <v>5479</v>
      </c>
      <c r="B700" s="1">
        <v>42084</v>
      </c>
      <c r="C700" s="4">
        <f>VLOOKUP(B700, Dates!$A$1:$B$1463, 2, FALSE)</f>
        <v>7</v>
      </c>
      <c r="D700">
        <v>4</v>
      </c>
      <c r="E700" s="1">
        <f t="shared" si="40"/>
        <v>42089</v>
      </c>
      <c r="F700">
        <v>1</v>
      </c>
      <c r="G700" t="s">
        <v>62</v>
      </c>
      <c r="H700" t="str">
        <f t="shared" si="41"/>
        <v>Other</v>
      </c>
      <c r="I700">
        <v>41</v>
      </c>
      <c r="J700">
        <v>6172</v>
      </c>
      <c r="K700">
        <v>6</v>
      </c>
      <c r="L700" t="s">
        <v>35</v>
      </c>
      <c r="M700" t="s">
        <v>480</v>
      </c>
      <c r="N700" t="s">
        <v>548</v>
      </c>
      <c r="O700" t="s">
        <v>549</v>
      </c>
      <c r="Q700" t="s">
        <v>522</v>
      </c>
      <c r="R700" t="s">
        <v>492</v>
      </c>
      <c r="S700">
        <v>41</v>
      </c>
      <c r="T700" t="str">
        <f>VLOOKUP(S700, Products!$C$1:$D$60,2,FALSE)</f>
        <v>Trade-In</v>
      </c>
      <c r="U700">
        <v>926</v>
      </c>
      <c r="V700" t="str">
        <f>VLOOKUP(U700, Products!$A$1:$B$60, 2, FALSE)</f>
        <v>Glove It Imperial Golf Towel</v>
      </c>
      <c r="W700" s="7">
        <v>15.989999770000001</v>
      </c>
      <c r="X700" s="7">
        <v>12.230249713200003</v>
      </c>
      <c r="Y700">
        <v>2</v>
      </c>
      <c r="Z700" s="7">
        <v>5.7600002290000001</v>
      </c>
      <c r="AA700" s="7">
        <v>31.979999540000001</v>
      </c>
      <c r="AB700" s="7">
        <f t="shared" si="42"/>
        <v>26.219999311000002</v>
      </c>
      <c r="AC700" t="s">
        <v>66</v>
      </c>
      <c r="AD700" t="str">
        <f t="shared" si="43"/>
        <v>Non Cash Payment</v>
      </c>
    </row>
    <row r="701" spans="1:30" x14ac:dyDescent="0.2">
      <c r="A701">
        <v>51396</v>
      </c>
      <c r="B701" s="1">
        <v>42755</v>
      </c>
      <c r="C701" s="4">
        <f>VLOOKUP(B701, Dates!$A$1:$B$1463, 2, FALSE)</f>
        <v>6</v>
      </c>
      <c r="D701">
        <v>4</v>
      </c>
      <c r="E701" s="1">
        <f t="shared" si="40"/>
        <v>42761</v>
      </c>
      <c r="F701">
        <v>0</v>
      </c>
      <c r="G701" t="s">
        <v>62</v>
      </c>
      <c r="H701" t="str">
        <f t="shared" si="41"/>
        <v>Other</v>
      </c>
      <c r="I701">
        <v>37</v>
      </c>
      <c r="J701">
        <v>2741</v>
      </c>
      <c r="K701">
        <v>6</v>
      </c>
      <c r="L701" t="s">
        <v>35</v>
      </c>
      <c r="M701" t="s">
        <v>480</v>
      </c>
      <c r="N701" t="s">
        <v>507</v>
      </c>
      <c r="O701" t="s">
        <v>508</v>
      </c>
      <c r="Q701" t="s">
        <v>509</v>
      </c>
      <c r="R701" t="s">
        <v>483</v>
      </c>
      <c r="S701">
        <v>37</v>
      </c>
      <c r="T701" t="str">
        <f>VLOOKUP(S701, Products!$C$1:$D$60,2,FALSE)</f>
        <v>Electronics</v>
      </c>
      <c r="U701">
        <v>828</v>
      </c>
      <c r="V701" t="str">
        <f>VLOOKUP(U701, Products!$A$1:$B$60, 2, FALSE)</f>
        <v>Bridgestone e6 Straight Distance NFL San Dieg</v>
      </c>
      <c r="W701" s="7">
        <v>31.989999770000001</v>
      </c>
      <c r="X701" s="7">
        <v>24.284221986666665</v>
      </c>
      <c r="Y701">
        <v>2</v>
      </c>
      <c r="Z701" s="7">
        <v>12.80000019</v>
      </c>
      <c r="AA701" s="7">
        <v>63.979999540000001</v>
      </c>
      <c r="AB701" s="7">
        <f t="shared" si="42"/>
        <v>51.179999350000003</v>
      </c>
      <c r="AC701" t="s">
        <v>66</v>
      </c>
      <c r="AD701" t="str">
        <f t="shared" si="43"/>
        <v>Non Cash Payment</v>
      </c>
    </row>
    <row r="702" spans="1:30" x14ac:dyDescent="0.2">
      <c r="A702">
        <v>10116</v>
      </c>
      <c r="B702" s="1">
        <v>42152</v>
      </c>
      <c r="C702" s="4">
        <f>VLOOKUP(B702, Dates!$A$1:$B$1463, 2, FALSE)</f>
        <v>5</v>
      </c>
      <c r="D702">
        <v>4</v>
      </c>
      <c r="E702" s="1">
        <f t="shared" si="40"/>
        <v>42158</v>
      </c>
      <c r="F702">
        <v>0</v>
      </c>
      <c r="G702" t="s">
        <v>62</v>
      </c>
      <c r="H702" t="str">
        <f t="shared" si="41"/>
        <v>Other</v>
      </c>
      <c r="I702">
        <v>9</v>
      </c>
      <c r="J702">
        <v>1180</v>
      </c>
      <c r="K702">
        <v>3</v>
      </c>
      <c r="L702" t="s">
        <v>24</v>
      </c>
      <c r="M702" t="s">
        <v>480</v>
      </c>
      <c r="N702" t="s">
        <v>657</v>
      </c>
      <c r="O702" t="s">
        <v>513</v>
      </c>
      <c r="Q702" t="s">
        <v>506</v>
      </c>
      <c r="R702" t="s">
        <v>496</v>
      </c>
      <c r="S702">
        <v>9</v>
      </c>
      <c r="T702" t="str">
        <f>VLOOKUP(S702, Products!$C$1:$D$60,2,FALSE)</f>
        <v>Cardio Equipment</v>
      </c>
      <c r="U702">
        <v>191</v>
      </c>
      <c r="V702" t="str">
        <f>VLOOKUP(U702, Products!$A$1:$B$60, 2, FALSE)</f>
        <v>Nike Men's Free 5.0+ Running Shoe</v>
      </c>
      <c r="W702" s="7">
        <v>99.989997860000003</v>
      </c>
      <c r="X702" s="7">
        <v>95.114003926871064</v>
      </c>
      <c r="Y702">
        <v>2</v>
      </c>
      <c r="Z702" s="7">
        <v>10</v>
      </c>
      <c r="AA702" s="7">
        <v>199.97999572000001</v>
      </c>
      <c r="AB702" s="7">
        <f t="shared" si="42"/>
        <v>189.97999572000001</v>
      </c>
      <c r="AC702" t="s">
        <v>66</v>
      </c>
      <c r="AD702" t="str">
        <f t="shared" si="43"/>
        <v>Non Cash Payment</v>
      </c>
    </row>
    <row r="703" spans="1:30" x14ac:dyDescent="0.2">
      <c r="A703">
        <v>1756</v>
      </c>
      <c r="B703" s="1">
        <v>42030</v>
      </c>
      <c r="C703" s="4">
        <f>VLOOKUP(B703, Dates!$A$1:$B$1463, 2, FALSE)</f>
        <v>2</v>
      </c>
      <c r="D703">
        <v>4</v>
      </c>
      <c r="E703" s="1">
        <f t="shared" si="40"/>
        <v>42034</v>
      </c>
      <c r="F703">
        <v>0</v>
      </c>
      <c r="G703" t="s">
        <v>62</v>
      </c>
      <c r="H703" t="str">
        <f t="shared" si="41"/>
        <v>Other</v>
      </c>
      <c r="I703">
        <v>9</v>
      </c>
      <c r="J703">
        <v>6875</v>
      </c>
      <c r="K703">
        <v>3</v>
      </c>
      <c r="L703" t="s">
        <v>24</v>
      </c>
      <c r="M703" t="s">
        <v>480</v>
      </c>
      <c r="N703" t="s">
        <v>533</v>
      </c>
      <c r="O703" t="s">
        <v>534</v>
      </c>
      <c r="Q703" t="s">
        <v>503</v>
      </c>
      <c r="R703" t="s">
        <v>483</v>
      </c>
      <c r="S703">
        <v>9</v>
      </c>
      <c r="T703" t="str">
        <f>VLOOKUP(S703, Products!$C$1:$D$60,2,FALSE)</f>
        <v>Cardio Equipment</v>
      </c>
      <c r="U703">
        <v>191</v>
      </c>
      <c r="V703" t="str">
        <f>VLOOKUP(U703, Products!$A$1:$B$60, 2, FALSE)</f>
        <v>Nike Men's Free 5.0+ Running Shoe</v>
      </c>
      <c r="W703" s="7">
        <v>99.989997860000003</v>
      </c>
      <c r="X703" s="7">
        <v>95.114003926871064</v>
      </c>
      <c r="Y703">
        <v>2</v>
      </c>
      <c r="Z703" s="7">
        <v>14</v>
      </c>
      <c r="AA703" s="7">
        <v>199.97999572000001</v>
      </c>
      <c r="AB703" s="7">
        <f t="shared" si="42"/>
        <v>185.97999572000001</v>
      </c>
      <c r="AC703" t="s">
        <v>66</v>
      </c>
      <c r="AD703" t="str">
        <f t="shared" si="43"/>
        <v>Non Cash Payment</v>
      </c>
    </row>
    <row r="704" spans="1:30" x14ac:dyDescent="0.2">
      <c r="A704">
        <v>10014</v>
      </c>
      <c r="B704" s="1">
        <v>42151</v>
      </c>
      <c r="C704" s="4">
        <f>VLOOKUP(B704, Dates!$A$1:$B$1463, 2, FALSE)</f>
        <v>4</v>
      </c>
      <c r="D704">
        <v>4</v>
      </c>
      <c r="E704" s="1">
        <f t="shared" si="40"/>
        <v>42157</v>
      </c>
      <c r="F704">
        <v>0</v>
      </c>
      <c r="G704" t="s">
        <v>62</v>
      </c>
      <c r="H704" t="str">
        <f t="shared" si="41"/>
        <v>Other</v>
      </c>
      <c r="I704">
        <v>9</v>
      </c>
      <c r="J704">
        <v>10864</v>
      </c>
      <c r="K704">
        <v>3</v>
      </c>
      <c r="L704" t="s">
        <v>24</v>
      </c>
      <c r="M704" t="s">
        <v>480</v>
      </c>
      <c r="N704" t="s">
        <v>658</v>
      </c>
      <c r="O704" t="s">
        <v>559</v>
      </c>
      <c r="Q704" t="s">
        <v>506</v>
      </c>
      <c r="R704" t="s">
        <v>496</v>
      </c>
      <c r="S704">
        <v>9</v>
      </c>
      <c r="T704" t="str">
        <f>VLOOKUP(S704, Products!$C$1:$D$60,2,FALSE)</f>
        <v>Cardio Equipment</v>
      </c>
      <c r="U704">
        <v>191</v>
      </c>
      <c r="V704" t="str">
        <f>VLOOKUP(U704, Products!$A$1:$B$60, 2, FALSE)</f>
        <v>Nike Men's Free 5.0+ Running Shoe</v>
      </c>
      <c r="W704" s="7">
        <v>99.989997860000003</v>
      </c>
      <c r="X704" s="7">
        <v>95.114003926871064</v>
      </c>
      <c r="Y704">
        <v>2</v>
      </c>
      <c r="Z704" s="7">
        <v>26</v>
      </c>
      <c r="AA704" s="7">
        <v>199.97999572000001</v>
      </c>
      <c r="AB704" s="7">
        <f t="shared" si="42"/>
        <v>173.97999572000001</v>
      </c>
      <c r="AC704" t="s">
        <v>66</v>
      </c>
      <c r="AD704" t="str">
        <f t="shared" si="43"/>
        <v>Non Cash Payment</v>
      </c>
    </row>
    <row r="705" spans="1:30" x14ac:dyDescent="0.2">
      <c r="A705">
        <v>1991</v>
      </c>
      <c r="B705" s="1">
        <v>42034</v>
      </c>
      <c r="C705" s="4">
        <f>VLOOKUP(B705, Dates!$A$1:$B$1463, 2, FALSE)</f>
        <v>6</v>
      </c>
      <c r="D705">
        <v>4</v>
      </c>
      <c r="E705" s="1">
        <f t="shared" si="40"/>
        <v>42040</v>
      </c>
      <c r="F705">
        <v>0</v>
      </c>
      <c r="G705" t="s">
        <v>62</v>
      </c>
      <c r="H705" t="str">
        <f t="shared" si="41"/>
        <v>Other</v>
      </c>
      <c r="I705">
        <v>9</v>
      </c>
      <c r="J705">
        <v>242</v>
      </c>
      <c r="K705">
        <v>3</v>
      </c>
      <c r="L705" t="s">
        <v>24</v>
      </c>
      <c r="M705" t="s">
        <v>480</v>
      </c>
      <c r="N705" t="s">
        <v>501</v>
      </c>
      <c r="O705" t="s">
        <v>502</v>
      </c>
      <c r="Q705" t="s">
        <v>503</v>
      </c>
      <c r="R705" t="s">
        <v>483</v>
      </c>
      <c r="S705">
        <v>9</v>
      </c>
      <c r="T705" t="str">
        <f>VLOOKUP(S705, Products!$C$1:$D$60,2,FALSE)</f>
        <v>Cardio Equipment</v>
      </c>
      <c r="U705">
        <v>191</v>
      </c>
      <c r="V705" t="str">
        <f>VLOOKUP(U705, Products!$A$1:$B$60, 2, FALSE)</f>
        <v>Nike Men's Free 5.0+ Running Shoe</v>
      </c>
      <c r="W705" s="7">
        <v>99.989997860000003</v>
      </c>
      <c r="X705" s="7">
        <v>95.114003926871064</v>
      </c>
      <c r="Y705">
        <v>2</v>
      </c>
      <c r="Z705" s="7">
        <v>32</v>
      </c>
      <c r="AA705" s="7">
        <v>199.97999572000001</v>
      </c>
      <c r="AB705" s="7">
        <f t="shared" si="42"/>
        <v>167.97999572000001</v>
      </c>
      <c r="AC705" t="s">
        <v>66</v>
      </c>
      <c r="AD705" t="str">
        <f t="shared" si="43"/>
        <v>Non Cash Payment</v>
      </c>
    </row>
    <row r="706" spans="1:30" x14ac:dyDescent="0.2">
      <c r="A706">
        <v>52533</v>
      </c>
      <c r="B706" s="1">
        <v>42857</v>
      </c>
      <c r="C706" s="4">
        <f>VLOOKUP(B706, Dates!$A$1:$B$1463, 2, FALSE)</f>
        <v>3</v>
      </c>
      <c r="D706">
        <v>4</v>
      </c>
      <c r="E706" s="1">
        <f t="shared" si="40"/>
        <v>42863</v>
      </c>
      <c r="F706">
        <v>0</v>
      </c>
      <c r="G706" t="s">
        <v>62</v>
      </c>
      <c r="H706" t="str">
        <f t="shared" si="41"/>
        <v>Other</v>
      </c>
      <c r="I706">
        <v>17</v>
      </c>
      <c r="J706">
        <v>9002</v>
      </c>
      <c r="K706">
        <v>4</v>
      </c>
      <c r="L706" t="s">
        <v>46</v>
      </c>
      <c r="M706" t="s">
        <v>480</v>
      </c>
      <c r="N706" t="s">
        <v>659</v>
      </c>
      <c r="O706" t="s">
        <v>482</v>
      </c>
      <c r="Q706" t="s">
        <v>482</v>
      </c>
      <c r="R706" t="s">
        <v>483</v>
      </c>
      <c r="S706">
        <v>17</v>
      </c>
      <c r="T706" t="str">
        <f>VLOOKUP(S706, Products!$C$1:$D$60,2,FALSE)</f>
        <v>Cleats</v>
      </c>
      <c r="U706">
        <v>365</v>
      </c>
      <c r="V706" t="str">
        <f>VLOOKUP(U706, Products!$A$1:$B$60, 2, FALSE)</f>
        <v>Perfect Fitness Perfect Rip Deck</v>
      </c>
      <c r="W706" s="7">
        <v>59.990001679999999</v>
      </c>
      <c r="X706" s="7">
        <v>54.488929209402009</v>
      </c>
      <c r="Y706">
        <v>2</v>
      </c>
      <c r="Z706" s="7">
        <v>14.399999619999999</v>
      </c>
      <c r="AA706" s="7">
        <v>119.98000336</v>
      </c>
      <c r="AB706" s="7">
        <f t="shared" si="42"/>
        <v>105.58000374</v>
      </c>
      <c r="AC706" t="s">
        <v>66</v>
      </c>
      <c r="AD706" t="str">
        <f t="shared" si="43"/>
        <v>Non Cash Payment</v>
      </c>
    </row>
    <row r="707" spans="1:30" x14ac:dyDescent="0.2">
      <c r="A707">
        <v>52533</v>
      </c>
      <c r="B707" s="1">
        <v>42857</v>
      </c>
      <c r="C707" s="4">
        <f>VLOOKUP(B707, Dates!$A$1:$B$1463, 2, FALSE)</f>
        <v>3</v>
      </c>
      <c r="D707">
        <v>4</v>
      </c>
      <c r="E707" s="1">
        <f t="shared" ref="E707:E770" si="44">WORKDAY(B707, D707)</f>
        <v>42863</v>
      </c>
      <c r="F707">
        <v>0</v>
      </c>
      <c r="G707" t="s">
        <v>62</v>
      </c>
      <c r="H707" t="str">
        <f t="shared" ref="H707:H770" si="45">IF(AND(F707=0,G707="Same Day"), "Same Day - On Time", "Other")</f>
        <v>Other</v>
      </c>
      <c r="I707">
        <v>17</v>
      </c>
      <c r="J707">
        <v>9002</v>
      </c>
      <c r="K707">
        <v>4</v>
      </c>
      <c r="L707" t="s">
        <v>46</v>
      </c>
      <c r="M707" t="s">
        <v>480</v>
      </c>
      <c r="N707" t="s">
        <v>659</v>
      </c>
      <c r="O707" t="s">
        <v>482</v>
      </c>
      <c r="Q707" t="s">
        <v>482</v>
      </c>
      <c r="R707" t="s">
        <v>483</v>
      </c>
      <c r="S707">
        <v>17</v>
      </c>
      <c r="T707" t="str">
        <f>VLOOKUP(S707, Products!$C$1:$D$60,2,FALSE)</f>
        <v>Cleats</v>
      </c>
      <c r="U707">
        <v>365</v>
      </c>
      <c r="V707" t="str">
        <f>VLOOKUP(U707, Products!$A$1:$B$60, 2, FALSE)</f>
        <v>Perfect Fitness Perfect Rip Deck</v>
      </c>
      <c r="W707" s="7">
        <v>59.990001679999999</v>
      </c>
      <c r="X707" s="7">
        <v>54.488929209402009</v>
      </c>
      <c r="Y707">
        <v>2</v>
      </c>
      <c r="Z707" s="7">
        <v>15.600000380000001</v>
      </c>
      <c r="AA707" s="7">
        <v>119.98000336</v>
      </c>
      <c r="AB707" s="7">
        <f t="shared" ref="AB707:AB770" si="46">AA707-Z707</f>
        <v>104.38000298</v>
      </c>
      <c r="AC707" t="s">
        <v>66</v>
      </c>
      <c r="AD707" t="str">
        <f t="shared" ref="AD707:AD770" si="47">IF(AND(AC707="CASH",AB707&gt;200),"Cash Over 200",IF(AC707&lt;&gt;"CASH","Non Cash Payment","Cash Not Over 200"))</f>
        <v>Non Cash Payment</v>
      </c>
    </row>
    <row r="708" spans="1:30" x14ac:dyDescent="0.2">
      <c r="A708">
        <v>2332</v>
      </c>
      <c r="B708" s="1">
        <v>42096</v>
      </c>
      <c r="C708" s="4">
        <f>VLOOKUP(B708, Dates!$A$1:$B$1463, 2, FALSE)</f>
        <v>5</v>
      </c>
      <c r="D708">
        <v>4</v>
      </c>
      <c r="E708" s="1">
        <f t="shared" si="44"/>
        <v>42102</v>
      </c>
      <c r="F708">
        <v>0</v>
      </c>
      <c r="G708" t="s">
        <v>62</v>
      </c>
      <c r="H708" t="str">
        <f t="shared" si="45"/>
        <v>Other</v>
      </c>
      <c r="I708">
        <v>17</v>
      </c>
      <c r="J708">
        <v>9145</v>
      </c>
      <c r="K708">
        <v>4</v>
      </c>
      <c r="L708" t="s">
        <v>46</v>
      </c>
      <c r="M708" t="s">
        <v>480</v>
      </c>
      <c r="N708" t="s">
        <v>660</v>
      </c>
      <c r="O708" t="s">
        <v>601</v>
      </c>
      <c r="Q708" t="s">
        <v>509</v>
      </c>
      <c r="R708" t="s">
        <v>483</v>
      </c>
      <c r="S708">
        <v>17</v>
      </c>
      <c r="T708" t="str">
        <f>VLOOKUP(S708, Products!$C$1:$D$60,2,FALSE)</f>
        <v>Cleats</v>
      </c>
      <c r="U708">
        <v>365</v>
      </c>
      <c r="V708" t="str">
        <f>VLOOKUP(U708, Products!$A$1:$B$60, 2, FALSE)</f>
        <v>Perfect Fitness Perfect Rip Deck</v>
      </c>
      <c r="W708" s="7">
        <v>59.990001679999999</v>
      </c>
      <c r="X708" s="7">
        <v>54.488929209402009</v>
      </c>
      <c r="Y708">
        <v>2</v>
      </c>
      <c r="Z708" s="7">
        <v>15.600000380000001</v>
      </c>
      <c r="AA708" s="7">
        <v>119.98000336</v>
      </c>
      <c r="AB708" s="7">
        <f t="shared" si="46"/>
        <v>104.38000298</v>
      </c>
      <c r="AC708" t="s">
        <v>66</v>
      </c>
      <c r="AD708" t="str">
        <f t="shared" si="47"/>
        <v>Non Cash Payment</v>
      </c>
    </row>
    <row r="709" spans="1:30" x14ac:dyDescent="0.2">
      <c r="A709">
        <v>10276</v>
      </c>
      <c r="B709" s="1">
        <v>42154</v>
      </c>
      <c r="C709" s="4">
        <f>VLOOKUP(B709, Dates!$A$1:$B$1463, 2, FALSE)</f>
        <v>7</v>
      </c>
      <c r="D709">
        <v>4</v>
      </c>
      <c r="E709" s="1">
        <f t="shared" si="44"/>
        <v>42159</v>
      </c>
      <c r="F709">
        <v>0</v>
      </c>
      <c r="G709" t="s">
        <v>62</v>
      </c>
      <c r="H709" t="str">
        <f t="shared" si="45"/>
        <v>Other</v>
      </c>
      <c r="I709">
        <v>24</v>
      </c>
      <c r="J709">
        <v>7887</v>
      </c>
      <c r="K709">
        <v>5</v>
      </c>
      <c r="L709" t="s">
        <v>31</v>
      </c>
      <c r="M709" t="s">
        <v>480</v>
      </c>
      <c r="N709" t="s">
        <v>661</v>
      </c>
      <c r="O709" t="s">
        <v>505</v>
      </c>
      <c r="Q709" t="s">
        <v>506</v>
      </c>
      <c r="R709" t="s">
        <v>496</v>
      </c>
      <c r="S709">
        <v>24</v>
      </c>
      <c r="T709" t="str">
        <f>VLOOKUP(S709, Products!$C$1:$D$60,2,FALSE)</f>
        <v>Women's Apparel</v>
      </c>
      <c r="U709">
        <v>502</v>
      </c>
      <c r="V709" t="str">
        <f>VLOOKUP(U709, Products!$A$1:$B$60, 2, FALSE)</f>
        <v>Nike Men's Dri-FIT Victory Golf Polo</v>
      </c>
      <c r="W709" s="7">
        <v>50</v>
      </c>
      <c r="X709" s="7">
        <v>43.678035218757444</v>
      </c>
      <c r="Y709">
        <v>2</v>
      </c>
      <c r="Z709" s="7">
        <v>1</v>
      </c>
      <c r="AA709" s="7">
        <v>100</v>
      </c>
      <c r="AB709" s="7">
        <f t="shared" si="46"/>
        <v>99</v>
      </c>
      <c r="AC709" t="s">
        <v>66</v>
      </c>
      <c r="AD709" t="str">
        <f t="shared" si="47"/>
        <v>Non Cash Payment</v>
      </c>
    </row>
    <row r="710" spans="1:30" x14ac:dyDescent="0.2">
      <c r="A710">
        <v>2911</v>
      </c>
      <c r="B710" s="1">
        <v>42340</v>
      </c>
      <c r="C710" s="4">
        <f>VLOOKUP(B710, Dates!$A$1:$B$1463, 2, FALSE)</f>
        <v>4</v>
      </c>
      <c r="D710">
        <v>4</v>
      </c>
      <c r="E710" s="1">
        <f t="shared" si="44"/>
        <v>42346</v>
      </c>
      <c r="F710">
        <v>0</v>
      </c>
      <c r="G710" t="s">
        <v>62</v>
      </c>
      <c r="H710" t="str">
        <f t="shared" si="45"/>
        <v>Other</v>
      </c>
      <c r="I710">
        <v>24</v>
      </c>
      <c r="J710">
        <v>2817</v>
      </c>
      <c r="K710">
        <v>5</v>
      </c>
      <c r="L710" t="s">
        <v>31</v>
      </c>
      <c r="M710" t="s">
        <v>480</v>
      </c>
      <c r="N710" t="s">
        <v>662</v>
      </c>
      <c r="O710" t="s">
        <v>656</v>
      </c>
      <c r="Q710" t="s">
        <v>506</v>
      </c>
      <c r="R710" t="s">
        <v>496</v>
      </c>
      <c r="S710">
        <v>24</v>
      </c>
      <c r="T710" t="str">
        <f>VLOOKUP(S710, Products!$C$1:$D$60,2,FALSE)</f>
        <v>Women's Apparel</v>
      </c>
      <c r="U710">
        <v>502</v>
      </c>
      <c r="V710" t="str">
        <f>VLOOKUP(U710, Products!$A$1:$B$60, 2, FALSE)</f>
        <v>Nike Men's Dri-FIT Victory Golf Polo</v>
      </c>
      <c r="W710" s="7">
        <v>50</v>
      </c>
      <c r="X710" s="7">
        <v>43.678035218757444</v>
      </c>
      <c r="Y710">
        <v>2</v>
      </c>
      <c r="Z710" s="7">
        <v>2</v>
      </c>
      <c r="AA710" s="7">
        <v>100</v>
      </c>
      <c r="AB710" s="7">
        <f t="shared" si="46"/>
        <v>98</v>
      </c>
      <c r="AC710" t="s">
        <v>66</v>
      </c>
      <c r="AD710" t="str">
        <f t="shared" si="47"/>
        <v>Non Cash Payment</v>
      </c>
    </row>
    <row r="711" spans="1:30" x14ac:dyDescent="0.2">
      <c r="A711">
        <v>53568</v>
      </c>
      <c r="B711" s="1">
        <v>42786</v>
      </c>
      <c r="C711" s="4">
        <f>VLOOKUP(B711, Dates!$A$1:$B$1463, 2, FALSE)</f>
        <v>2</v>
      </c>
      <c r="D711">
        <v>4</v>
      </c>
      <c r="E711" s="1">
        <f t="shared" si="44"/>
        <v>42790</v>
      </c>
      <c r="F711">
        <v>0</v>
      </c>
      <c r="G711" t="s">
        <v>62</v>
      </c>
      <c r="H711" t="str">
        <f t="shared" si="45"/>
        <v>Other</v>
      </c>
      <c r="I711">
        <v>29</v>
      </c>
      <c r="J711">
        <v>2013</v>
      </c>
      <c r="K711">
        <v>5</v>
      </c>
      <c r="L711" t="s">
        <v>31</v>
      </c>
      <c r="M711" t="s">
        <v>480</v>
      </c>
      <c r="N711" t="s">
        <v>663</v>
      </c>
      <c r="O711" t="s">
        <v>513</v>
      </c>
      <c r="Q711" t="s">
        <v>506</v>
      </c>
      <c r="R711" t="s">
        <v>496</v>
      </c>
      <c r="S711">
        <v>29</v>
      </c>
      <c r="T711" t="str">
        <f>VLOOKUP(S711, Products!$C$1:$D$60,2,FALSE)</f>
        <v>Shop By Sport</v>
      </c>
      <c r="U711">
        <v>627</v>
      </c>
      <c r="V711" t="str">
        <f>VLOOKUP(U711, Products!$A$1:$B$60, 2, FALSE)</f>
        <v>Under Armour Girls' Toddler Spine Surge Runni</v>
      </c>
      <c r="W711" s="7">
        <v>39.990001679999999</v>
      </c>
      <c r="X711" s="7">
        <v>34.198098313835338</v>
      </c>
      <c r="Y711">
        <v>2</v>
      </c>
      <c r="Z711" s="7">
        <v>4</v>
      </c>
      <c r="AA711" s="7">
        <v>79.980003359999998</v>
      </c>
      <c r="AB711" s="7">
        <f t="shared" si="46"/>
        <v>75.980003359999998</v>
      </c>
      <c r="AC711" t="s">
        <v>66</v>
      </c>
      <c r="AD711" t="str">
        <f t="shared" si="47"/>
        <v>Non Cash Payment</v>
      </c>
    </row>
    <row r="712" spans="1:30" x14ac:dyDescent="0.2">
      <c r="A712">
        <v>53568</v>
      </c>
      <c r="B712" s="1">
        <v>42786</v>
      </c>
      <c r="C712" s="4">
        <f>VLOOKUP(B712, Dates!$A$1:$B$1463, 2, FALSE)</f>
        <v>2</v>
      </c>
      <c r="D712">
        <v>4</v>
      </c>
      <c r="E712" s="1">
        <f t="shared" si="44"/>
        <v>42790</v>
      </c>
      <c r="F712">
        <v>0</v>
      </c>
      <c r="G712" t="s">
        <v>62</v>
      </c>
      <c r="H712" t="str">
        <f t="shared" si="45"/>
        <v>Other</v>
      </c>
      <c r="I712">
        <v>24</v>
      </c>
      <c r="J712">
        <v>2013</v>
      </c>
      <c r="K712">
        <v>5</v>
      </c>
      <c r="L712" t="s">
        <v>31</v>
      </c>
      <c r="M712" t="s">
        <v>480</v>
      </c>
      <c r="N712" t="s">
        <v>663</v>
      </c>
      <c r="O712" t="s">
        <v>513</v>
      </c>
      <c r="Q712" t="s">
        <v>506</v>
      </c>
      <c r="R712" t="s">
        <v>496</v>
      </c>
      <c r="S712">
        <v>24</v>
      </c>
      <c r="T712" t="str">
        <f>VLOOKUP(S712, Products!$C$1:$D$60,2,FALSE)</f>
        <v>Women's Apparel</v>
      </c>
      <c r="U712">
        <v>502</v>
      </c>
      <c r="V712" t="str">
        <f>VLOOKUP(U712, Products!$A$1:$B$60, 2, FALSE)</f>
        <v>Nike Men's Dri-FIT Victory Golf Polo</v>
      </c>
      <c r="W712" s="7">
        <v>50</v>
      </c>
      <c r="X712" s="7">
        <v>43.678035218757444</v>
      </c>
      <c r="Y712">
        <v>2</v>
      </c>
      <c r="Z712" s="7">
        <v>20</v>
      </c>
      <c r="AA712" s="7">
        <v>100</v>
      </c>
      <c r="AB712" s="7">
        <f t="shared" si="46"/>
        <v>80</v>
      </c>
      <c r="AC712" t="s">
        <v>66</v>
      </c>
      <c r="AD712" t="str">
        <f t="shared" si="47"/>
        <v>Non Cash Payment</v>
      </c>
    </row>
    <row r="713" spans="1:30" x14ac:dyDescent="0.2">
      <c r="A713">
        <v>6783</v>
      </c>
      <c r="B713" s="1">
        <v>42281</v>
      </c>
      <c r="C713" s="4">
        <f>VLOOKUP(B713, Dates!$A$1:$B$1463, 2, FALSE)</f>
        <v>1</v>
      </c>
      <c r="D713">
        <v>2</v>
      </c>
      <c r="E713" s="1">
        <f t="shared" si="44"/>
        <v>42283</v>
      </c>
      <c r="F713">
        <v>1</v>
      </c>
      <c r="G713" t="s">
        <v>23</v>
      </c>
      <c r="H713" t="str">
        <f t="shared" si="45"/>
        <v>Other</v>
      </c>
      <c r="I713">
        <v>9</v>
      </c>
      <c r="J713">
        <v>10759</v>
      </c>
      <c r="K713">
        <v>3</v>
      </c>
      <c r="L713" t="s">
        <v>24</v>
      </c>
      <c r="M713" t="s">
        <v>480</v>
      </c>
      <c r="N713" t="s">
        <v>501</v>
      </c>
      <c r="O713" t="s">
        <v>502</v>
      </c>
      <c r="Q713" t="s">
        <v>503</v>
      </c>
      <c r="R713" t="s">
        <v>483</v>
      </c>
      <c r="S713">
        <v>9</v>
      </c>
      <c r="T713" t="str">
        <f>VLOOKUP(S713, Products!$C$1:$D$60,2,FALSE)</f>
        <v>Cardio Equipment</v>
      </c>
      <c r="U713">
        <v>191</v>
      </c>
      <c r="V713" t="str">
        <f>VLOOKUP(U713, Products!$A$1:$B$60, 2, FALSE)</f>
        <v>Nike Men's Free 5.0+ Running Shoe</v>
      </c>
      <c r="W713" s="7">
        <v>99.989997860000003</v>
      </c>
      <c r="X713" s="7">
        <v>95.114003926871064</v>
      </c>
      <c r="Y713">
        <v>5</v>
      </c>
      <c r="Z713" s="7">
        <v>25</v>
      </c>
      <c r="AA713" s="7">
        <v>499.94998930000003</v>
      </c>
      <c r="AB713" s="7">
        <f t="shared" si="46"/>
        <v>474.94998930000003</v>
      </c>
      <c r="AC713" t="s">
        <v>30</v>
      </c>
      <c r="AD713" t="str">
        <f t="shared" si="47"/>
        <v>Cash Over 200</v>
      </c>
    </row>
    <row r="714" spans="1:30" x14ac:dyDescent="0.2">
      <c r="A714">
        <v>4135</v>
      </c>
      <c r="B714" s="1">
        <v>42038</v>
      </c>
      <c r="C714" s="4">
        <f>VLOOKUP(B714, Dates!$A$1:$B$1463, 2, FALSE)</f>
        <v>3</v>
      </c>
      <c r="D714">
        <v>2</v>
      </c>
      <c r="E714" s="1">
        <f t="shared" si="44"/>
        <v>42040</v>
      </c>
      <c r="F714">
        <v>1</v>
      </c>
      <c r="G714" t="s">
        <v>23</v>
      </c>
      <c r="H714" t="str">
        <f t="shared" si="45"/>
        <v>Other</v>
      </c>
      <c r="I714">
        <v>17</v>
      </c>
      <c r="J714">
        <v>10041</v>
      </c>
      <c r="K714">
        <v>4</v>
      </c>
      <c r="L714" t="s">
        <v>46</v>
      </c>
      <c r="M714" t="s">
        <v>480</v>
      </c>
      <c r="N714" t="s">
        <v>541</v>
      </c>
      <c r="O714" t="s">
        <v>541</v>
      </c>
      <c r="Q714" t="s">
        <v>542</v>
      </c>
      <c r="R714" t="s">
        <v>483</v>
      </c>
      <c r="S714">
        <v>17</v>
      </c>
      <c r="T714" t="str">
        <f>VLOOKUP(S714, Products!$C$1:$D$60,2,FALSE)</f>
        <v>Cleats</v>
      </c>
      <c r="U714">
        <v>365</v>
      </c>
      <c r="V714" t="str">
        <f>VLOOKUP(U714, Products!$A$1:$B$60, 2, FALSE)</f>
        <v>Perfect Fitness Perfect Rip Deck</v>
      </c>
      <c r="W714" s="7">
        <v>59.990001679999999</v>
      </c>
      <c r="X714" s="7">
        <v>54.488929209402009</v>
      </c>
      <c r="Y714">
        <v>5</v>
      </c>
      <c r="Z714" s="7">
        <v>3</v>
      </c>
      <c r="AA714" s="7">
        <v>299.9500084</v>
      </c>
      <c r="AB714" s="7">
        <f t="shared" si="46"/>
        <v>296.9500084</v>
      </c>
      <c r="AC714" t="s">
        <v>30</v>
      </c>
      <c r="AD714" t="str">
        <f t="shared" si="47"/>
        <v>Cash Over 200</v>
      </c>
    </row>
    <row r="715" spans="1:30" x14ac:dyDescent="0.2">
      <c r="A715">
        <v>4135</v>
      </c>
      <c r="B715" s="1">
        <v>42038</v>
      </c>
      <c r="C715" s="4">
        <f>VLOOKUP(B715, Dates!$A$1:$B$1463, 2, FALSE)</f>
        <v>3</v>
      </c>
      <c r="D715">
        <v>2</v>
      </c>
      <c r="E715" s="1">
        <f t="shared" si="44"/>
        <v>42040</v>
      </c>
      <c r="F715">
        <v>1</v>
      </c>
      <c r="G715" t="s">
        <v>23</v>
      </c>
      <c r="H715" t="str">
        <f t="shared" si="45"/>
        <v>Other</v>
      </c>
      <c r="I715">
        <v>17</v>
      </c>
      <c r="J715">
        <v>10041</v>
      </c>
      <c r="K715">
        <v>4</v>
      </c>
      <c r="L715" t="s">
        <v>46</v>
      </c>
      <c r="M715" t="s">
        <v>480</v>
      </c>
      <c r="N715" t="s">
        <v>541</v>
      </c>
      <c r="O715" t="s">
        <v>541</v>
      </c>
      <c r="Q715" t="s">
        <v>542</v>
      </c>
      <c r="R715" t="s">
        <v>483</v>
      </c>
      <c r="S715">
        <v>17</v>
      </c>
      <c r="T715" t="str">
        <f>VLOOKUP(S715, Products!$C$1:$D$60,2,FALSE)</f>
        <v>Cleats</v>
      </c>
      <c r="U715">
        <v>365</v>
      </c>
      <c r="V715" t="str">
        <f>VLOOKUP(U715, Products!$A$1:$B$60, 2, FALSE)</f>
        <v>Perfect Fitness Perfect Rip Deck</v>
      </c>
      <c r="W715" s="7">
        <v>59.990001679999999</v>
      </c>
      <c r="X715" s="7">
        <v>54.488929209402009</v>
      </c>
      <c r="Y715">
        <v>5</v>
      </c>
      <c r="Z715" s="7">
        <v>6</v>
      </c>
      <c r="AA715" s="7">
        <v>299.9500084</v>
      </c>
      <c r="AB715" s="7">
        <f t="shared" si="46"/>
        <v>293.9500084</v>
      </c>
      <c r="AC715" t="s">
        <v>30</v>
      </c>
      <c r="AD715" t="str">
        <f t="shared" si="47"/>
        <v>Cash Over 200</v>
      </c>
    </row>
    <row r="716" spans="1:30" x14ac:dyDescent="0.2">
      <c r="A716">
        <v>56973</v>
      </c>
      <c r="B716" s="1">
        <v>43043</v>
      </c>
      <c r="C716" s="4">
        <f>VLOOKUP(B716, Dates!$A$1:$B$1463, 2, FALSE)</f>
        <v>7</v>
      </c>
      <c r="D716">
        <v>2</v>
      </c>
      <c r="E716" s="1">
        <f t="shared" si="44"/>
        <v>43046</v>
      </c>
      <c r="F716">
        <v>1</v>
      </c>
      <c r="G716" t="s">
        <v>23</v>
      </c>
      <c r="H716" t="str">
        <f t="shared" si="45"/>
        <v>Other</v>
      </c>
      <c r="I716">
        <v>17</v>
      </c>
      <c r="J716">
        <v>8541</v>
      </c>
      <c r="K716">
        <v>4</v>
      </c>
      <c r="L716" t="s">
        <v>46</v>
      </c>
      <c r="M716" t="s">
        <v>480</v>
      </c>
      <c r="N716" t="s">
        <v>504</v>
      </c>
      <c r="O716" t="s">
        <v>505</v>
      </c>
      <c r="Q716" t="s">
        <v>506</v>
      </c>
      <c r="R716" t="s">
        <v>496</v>
      </c>
      <c r="S716">
        <v>17</v>
      </c>
      <c r="T716" t="str">
        <f>VLOOKUP(S716, Products!$C$1:$D$60,2,FALSE)</f>
        <v>Cleats</v>
      </c>
      <c r="U716">
        <v>365</v>
      </c>
      <c r="V716" t="str">
        <f>VLOOKUP(U716, Products!$A$1:$B$60, 2, FALSE)</f>
        <v>Perfect Fitness Perfect Rip Deck</v>
      </c>
      <c r="W716" s="7">
        <v>59.990001679999999</v>
      </c>
      <c r="X716" s="7">
        <v>54.488929209402009</v>
      </c>
      <c r="Y716">
        <v>5</v>
      </c>
      <c r="Z716" s="7">
        <v>6</v>
      </c>
      <c r="AA716" s="7">
        <v>299.9500084</v>
      </c>
      <c r="AB716" s="7">
        <f t="shared" si="46"/>
        <v>293.9500084</v>
      </c>
      <c r="AC716" t="s">
        <v>30</v>
      </c>
      <c r="AD716" t="str">
        <f t="shared" si="47"/>
        <v>Cash Over 200</v>
      </c>
    </row>
    <row r="717" spans="1:30" x14ac:dyDescent="0.2">
      <c r="A717">
        <v>5895</v>
      </c>
      <c r="B717" s="1">
        <v>42091</v>
      </c>
      <c r="C717" s="4">
        <f>VLOOKUP(B717, Dates!$A$1:$B$1463, 2, FALSE)</f>
        <v>7</v>
      </c>
      <c r="D717">
        <v>2</v>
      </c>
      <c r="E717" s="1">
        <f t="shared" si="44"/>
        <v>42094</v>
      </c>
      <c r="F717">
        <v>1</v>
      </c>
      <c r="G717" t="s">
        <v>23</v>
      </c>
      <c r="H717" t="str">
        <f t="shared" si="45"/>
        <v>Other</v>
      </c>
      <c r="I717">
        <v>17</v>
      </c>
      <c r="J717">
        <v>8707</v>
      </c>
      <c r="K717">
        <v>4</v>
      </c>
      <c r="L717" t="s">
        <v>46</v>
      </c>
      <c r="M717" t="s">
        <v>480</v>
      </c>
      <c r="N717" t="s">
        <v>481</v>
      </c>
      <c r="O717" t="s">
        <v>482</v>
      </c>
      <c r="Q717" t="s">
        <v>482</v>
      </c>
      <c r="R717" t="s">
        <v>483</v>
      </c>
      <c r="S717">
        <v>17</v>
      </c>
      <c r="T717" t="str">
        <f>VLOOKUP(S717, Products!$C$1:$D$60,2,FALSE)</f>
        <v>Cleats</v>
      </c>
      <c r="U717">
        <v>365</v>
      </c>
      <c r="V717" t="str">
        <f>VLOOKUP(U717, Products!$A$1:$B$60, 2, FALSE)</f>
        <v>Perfect Fitness Perfect Rip Deck</v>
      </c>
      <c r="W717" s="7">
        <v>59.990001679999999</v>
      </c>
      <c r="X717" s="7">
        <v>54.488929209402009</v>
      </c>
      <c r="Y717">
        <v>5</v>
      </c>
      <c r="Z717" s="7">
        <v>16.5</v>
      </c>
      <c r="AA717" s="7">
        <v>299.9500084</v>
      </c>
      <c r="AB717" s="7">
        <f t="shared" si="46"/>
        <v>283.4500084</v>
      </c>
      <c r="AC717" t="s">
        <v>30</v>
      </c>
      <c r="AD717" t="str">
        <f t="shared" si="47"/>
        <v>Cash Over 200</v>
      </c>
    </row>
    <row r="718" spans="1:30" x14ac:dyDescent="0.2">
      <c r="A718">
        <v>56357</v>
      </c>
      <c r="B718" s="1">
        <v>42770</v>
      </c>
      <c r="C718" s="4">
        <f>VLOOKUP(B718, Dates!$A$1:$B$1463, 2, FALSE)</f>
        <v>7</v>
      </c>
      <c r="D718">
        <v>2</v>
      </c>
      <c r="E718" s="1">
        <f t="shared" si="44"/>
        <v>42773</v>
      </c>
      <c r="F718">
        <v>1</v>
      </c>
      <c r="G718" t="s">
        <v>23</v>
      </c>
      <c r="H718" t="str">
        <f t="shared" si="45"/>
        <v>Other</v>
      </c>
      <c r="I718">
        <v>17</v>
      </c>
      <c r="J718">
        <v>6268</v>
      </c>
      <c r="K718">
        <v>4</v>
      </c>
      <c r="L718" t="s">
        <v>46</v>
      </c>
      <c r="M718" t="s">
        <v>480</v>
      </c>
      <c r="N718" t="s">
        <v>664</v>
      </c>
      <c r="O718" t="s">
        <v>513</v>
      </c>
      <c r="Q718" t="s">
        <v>506</v>
      </c>
      <c r="R718" t="s">
        <v>496</v>
      </c>
      <c r="S718">
        <v>17</v>
      </c>
      <c r="T718" t="str">
        <f>VLOOKUP(S718, Products!$C$1:$D$60,2,FALSE)</f>
        <v>Cleats</v>
      </c>
      <c r="U718">
        <v>365</v>
      </c>
      <c r="V718" t="str">
        <f>VLOOKUP(U718, Products!$A$1:$B$60, 2, FALSE)</f>
        <v>Perfect Fitness Perfect Rip Deck</v>
      </c>
      <c r="W718" s="7">
        <v>59.990001679999999</v>
      </c>
      <c r="X718" s="7">
        <v>54.488929209402009</v>
      </c>
      <c r="Y718">
        <v>5</v>
      </c>
      <c r="Z718" s="7">
        <v>16.5</v>
      </c>
      <c r="AA718" s="7">
        <v>299.9500084</v>
      </c>
      <c r="AB718" s="7">
        <f t="shared" si="46"/>
        <v>283.4500084</v>
      </c>
      <c r="AC718" t="s">
        <v>30</v>
      </c>
      <c r="AD718" t="str">
        <f t="shared" si="47"/>
        <v>Cash Over 200</v>
      </c>
    </row>
    <row r="719" spans="1:30" x14ac:dyDescent="0.2">
      <c r="A719">
        <v>6326</v>
      </c>
      <c r="B719" s="1">
        <v>42067</v>
      </c>
      <c r="C719" s="4">
        <f>VLOOKUP(B719, Dates!$A$1:$B$1463, 2, FALSE)</f>
        <v>4</v>
      </c>
      <c r="D719">
        <v>2</v>
      </c>
      <c r="E719" s="1">
        <f t="shared" si="44"/>
        <v>42069</v>
      </c>
      <c r="F719">
        <v>0</v>
      </c>
      <c r="G719" t="s">
        <v>23</v>
      </c>
      <c r="H719" t="str">
        <f t="shared" si="45"/>
        <v>Other</v>
      </c>
      <c r="I719">
        <v>17</v>
      </c>
      <c r="J719">
        <v>6636</v>
      </c>
      <c r="K719">
        <v>4</v>
      </c>
      <c r="L719" t="s">
        <v>46</v>
      </c>
      <c r="M719" t="s">
        <v>480</v>
      </c>
      <c r="N719" t="s">
        <v>665</v>
      </c>
      <c r="O719" t="s">
        <v>666</v>
      </c>
      <c r="Q719" t="s">
        <v>486</v>
      </c>
      <c r="R719" t="s">
        <v>483</v>
      </c>
      <c r="S719">
        <v>17</v>
      </c>
      <c r="T719" t="str">
        <f>VLOOKUP(S719, Products!$C$1:$D$60,2,FALSE)</f>
        <v>Cleats</v>
      </c>
      <c r="U719">
        <v>365</v>
      </c>
      <c r="V719" t="str">
        <f>VLOOKUP(U719, Products!$A$1:$B$60, 2, FALSE)</f>
        <v>Perfect Fitness Perfect Rip Deck</v>
      </c>
      <c r="W719" s="7">
        <v>59.990001679999999</v>
      </c>
      <c r="X719" s="7">
        <v>54.488929209402009</v>
      </c>
      <c r="Y719">
        <v>5</v>
      </c>
      <c r="Z719" s="7">
        <v>38.990001679999999</v>
      </c>
      <c r="AA719" s="7">
        <v>299.9500084</v>
      </c>
      <c r="AB719" s="7">
        <f t="shared" si="46"/>
        <v>260.96000672000002</v>
      </c>
      <c r="AC719" t="s">
        <v>30</v>
      </c>
      <c r="AD719" t="str">
        <f t="shared" si="47"/>
        <v>Cash Over 200</v>
      </c>
    </row>
    <row r="720" spans="1:30" x14ac:dyDescent="0.2">
      <c r="A720">
        <v>3975</v>
      </c>
      <c r="B720" s="1">
        <v>42063</v>
      </c>
      <c r="C720" s="4">
        <f>VLOOKUP(B720, Dates!$A$1:$B$1463, 2, FALSE)</f>
        <v>7</v>
      </c>
      <c r="D720">
        <v>2</v>
      </c>
      <c r="E720" s="1">
        <f t="shared" si="44"/>
        <v>42066</v>
      </c>
      <c r="F720">
        <v>1</v>
      </c>
      <c r="G720" t="s">
        <v>23</v>
      </c>
      <c r="H720" t="str">
        <f t="shared" si="45"/>
        <v>Other</v>
      </c>
      <c r="I720">
        <v>17</v>
      </c>
      <c r="J720">
        <v>7468</v>
      </c>
      <c r="K720">
        <v>4</v>
      </c>
      <c r="L720" t="s">
        <v>46</v>
      </c>
      <c r="M720" t="s">
        <v>480</v>
      </c>
      <c r="N720" t="s">
        <v>485</v>
      </c>
      <c r="O720" t="s">
        <v>485</v>
      </c>
      <c r="Q720" t="s">
        <v>486</v>
      </c>
      <c r="R720" t="s">
        <v>483</v>
      </c>
      <c r="S720">
        <v>17</v>
      </c>
      <c r="T720" t="str">
        <f>VLOOKUP(S720, Products!$C$1:$D$60,2,FALSE)</f>
        <v>Cleats</v>
      </c>
      <c r="U720">
        <v>365</v>
      </c>
      <c r="V720" t="str">
        <f>VLOOKUP(U720, Products!$A$1:$B$60, 2, FALSE)</f>
        <v>Perfect Fitness Perfect Rip Deck</v>
      </c>
      <c r="W720" s="7">
        <v>59.990001679999999</v>
      </c>
      <c r="X720" s="7">
        <v>54.488929209402009</v>
      </c>
      <c r="Y720">
        <v>5</v>
      </c>
      <c r="Z720" s="7">
        <v>44.990001679999999</v>
      </c>
      <c r="AA720" s="7">
        <v>299.9500084</v>
      </c>
      <c r="AB720" s="7">
        <f t="shared" si="46"/>
        <v>254.96000672</v>
      </c>
      <c r="AC720" t="s">
        <v>30</v>
      </c>
      <c r="AD720" t="str">
        <f t="shared" si="47"/>
        <v>Cash Over 200</v>
      </c>
    </row>
    <row r="721" spans="1:30" x14ac:dyDescent="0.2">
      <c r="A721">
        <v>8163</v>
      </c>
      <c r="B721" s="1">
        <v>42124</v>
      </c>
      <c r="C721" s="4">
        <f>VLOOKUP(B721, Dates!$A$1:$B$1463, 2, FALSE)</f>
        <v>5</v>
      </c>
      <c r="D721">
        <v>2</v>
      </c>
      <c r="E721" s="1">
        <f t="shared" si="44"/>
        <v>42128</v>
      </c>
      <c r="F721">
        <v>1</v>
      </c>
      <c r="G721" t="s">
        <v>23</v>
      </c>
      <c r="H721" t="str">
        <f t="shared" si="45"/>
        <v>Other</v>
      </c>
      <c r="I721">
        <v>17</v>
      </c>
      <c r="J721">
        <v>10588</v>
      </c>
      <c r="K721">
        <v>4</v>
      </c>
      <c r="L721" t="s">
        <v>46</v>
      </c>
      <c r="M721" t="s">
        <v>480</v>
      </c>
      <c r="N721" t="s">
        <v>535</v>
      </c>
      <c r="O721" t="s">
        <v>536</v>
      </c>
      <c r="Q721" t="s">
        <v>537</v>
      </c>
      <c r="R721" t="s">
        <v>496</v>
      </c>
      <c r="S721">
        <v>17</v>
      </c>
      <c r="T721" t="str">
        <f>VLOOKUP(S721, Products!$C$1:$D$60,2,FALSE)</f>
        <v>Cleats</v>
      </c>
      <c r="U721">
        <v>365</v>
      </c>
      <c r="V721" t="str">
        <f>VLOOKUP(U721, Products!$A$1:$B$60, 2, FALSE)</f>
        <v>Perfect Fitness Perfect Rip Deck</v>
      </c>
      <c r="W721" s="7">
        <v>59.990001679999999</v>
      </c>
      <c r="X721" s="7">
        <v>54.488929209402009</v>
      </c>
      <c r="Y721">
        <v>5</v>
      </c>
      <c r="Z721" s="7">
        <v>44.990001679999999</v>
      </c>
      <c r="AA721" s="7">
        <v>299.9500084</v>
      </c>
      <c r="AB721" s="7">
        <f t="shared" si="46"/>
        <v>254.96000672</v>
      </c>
      <c r="AC721" t="s">
        <v>30</v>
      </c>
      <c r="AD721" t="str">
        <f t="shared" si="47"/>
        <v>Cash Over 200</v>
      </c>
    </row>
    <row r="722" spans="1:30" x14ac:dyDescent="0.2">
      <c r="A722">
        <v>53413</v>
      </c>
      <c r="B722" s="1">
        <v>42784</v>
      </c>
      <c r="C722" s="4">
        <f>VLOOKUP(B722, Dates!$A$1:$B$1463, 2, FALSE)</f>
        <v>7</v>
      </c>
      <c r="D722">
        <v>2</v>
      </c>
      <c r="E722" s="1">
        <f t="shared" si="44"/>
        <v>42787</v>
      </c>
      <c r="F722">
        <v>1</v>
      </c>
      <c r="G722" t="s">
        <v>23</v>
      </c>
      <c r="H722" t="str">
        <f t="shared" si="45"/>
        <v>Other</v>
      </c>
      <c r="I722">
        <v>17</v>
      </c>
      <c r="J722">
        <v>376</v>
      </c>
      <c r="K722">
        <v>4</v>
      </c>
      <c r="L722" t="s">
        <v>46</v>
      </c>
      <c r="M722" t="s">
        <v>480</v>
      </c>
      <c r="N722" t="s">
        <v>497</v>
      </c>
      <c r="O722" t="s">
        <v>498</v>
      </c>
      <c r="Q722" t="s">
        <v>499</v>
      </c>
      <c r="R722" t="s">
        <v>496</v>
      </c>
      <c r="S722">
        <v>17</v>
      </c>
      <c r="T722" t="str">
        <f>VLOOKUP(S722, Products!$C$1:$D$60,2,FALSE)</f>
        <v>Cleats</v>
      </c>
      <c r="U722">
        <v>365</v>
      </c>
      <c r="V722" t="str">
        <f>VLOOKUP(U722, Products!$A$1:$B$60, 2, FALSE)</f>
        <v>Perfect Fitness Perfect Rip Deck</v>
      </c>
      <c r="W722" s="7">
        <v>59.990001679999999</v>
      </c>
      <c r="X722" s="7">
        <v>54.488929209402009</v>
      </c>
      <c r="Y722">
        <v>5</v>
      </c>
      <c r="Z722" s="7">
        <v>53.990001679999999</v>
      </c>
      <c r="AA722" s="7">
        <v>299.9500084</v>
      </c>
      <c r="AB722" s="7">
        <f t="shared" si="46"/>
        <v>245.96000672</v>
      </c>
      <c r="AC722" t="s">
        <v>30</v>
      </c>
      <c r="AD722" t="str">
        <f t="shared" si="47"/>
        <v>Cash Over 200</v>
      </c>
    </row>
    <row r="723" spans="1:30" x14ac:dyDescent="0.2">
      <c r="A723">
        <v>53202</v>
      </c>
      <c r="B723" s="1">
        <v>42781</v>
      </c>
      <c r="C723" s="4">
        <f>VLOOKUP(B723, Dates!$A$1:$B$1463, 2, FALSE)</f>
        <v>4</v>
      </c>
      <c r="D723">
        <v>2</v>
      </c>
      <c r="E723" s="1">
        <f t="shared" si="44"/>
        <v>42783</v>
      </c>
      <c r="F723">
        <v>1</v>
      </c>
      <c r="G723" t="s">
        <v>23</v>
      </c>
      <c r="H723" t="str">
        <f t="shared" si="45"/>
        <v>Other</v>
      </c>
      <c r="I723">
        <v>17</v>
      </c>
      <c r="J723">
        <v>5007</v>
      </c>
      <c r="K723">
        <v>4</v>
      </c>
      <c r="L723" t="s">
        <v>46</v>
      </c>
      <c r="M723" t="s">
        <v>480</v>
      </c>
      <c r="N723" t="s">
        <v>609</v>
      </c>
      <c r="O723" t="s">
        <v>610</v>
      </c>
      <c r="Q723" t="s">
        <v>509</v>
      </c>
      <c r="R723" t="s">
        <v>483</v>
      </c>
      <c r="S723">
        <v>17</v>
      </c>
      <c r="T723" t="str">
        <f>VLOOKUP(S723, Products!$C$1:$D$60,2,FALSE)</f>
        <v>Cleats</v>
      </c>
      <c r="U723">
        <v>365</v>
      </c>
      <c r="V723" t="str">
        <f>VLOOKUP(U723, Products!$A$1:$B$60, 2, FALSE)</f>
        <v>Perfect Fitness Perfect Rip Deck</v>
      </c>
      <c r="W723" s="7">
        <v>59.990001679999999</v>
      </c>
      <c r="X723" s="7">
        <v>54.488929209402009</v>
      </c>
      <c r="Y723">
        <v>5</v>
      </c>
      <c r="Z723" s="7">
        <v>74.989997860000003</v>
      </c>
      <c r="AA723" s="7">
        <v>299.9500084</v>
      </c>
      <c r="AB723" s="7">
        <f t="shared" si="46"/>
        <v>224.96001053999998</v>
      </c>
      <c r="AC723" t="s">
        <v>30</v>
      </c>
      <c r="AD723" t="str">
        <f t="shared" si="47"/>
        <v>Cash Over 200</v>
      </c>
    </row>
    <row r="724" spans="1:30" x14ac:dyDescent="0.2">
      <c r="A724">
        <v>3987</v>
      </c>
      <c r="B724" s="1">
        <v>42063</v>
      </c>
      <c r="C724" s="4">
        <f>VLOOKUP(B724, Dates!$A$1:$B$1463, 2, FALSE)</f>
        <v>7</v>
      </c>
      <c r="D724">
        <v>2</v>
      </c>
      <c r="E724" s="1">
        <f t="shared" si="44"/>
        <v>42066</v>
      </c>
      <c r="F724">
        <v>1</v>
      </c>
      <c r="G724" t="s">
        <v>23</v>
      </c>
      <c r="H724" t="str">
        <f t="shared" si="45"/>
        <v>Other</v>
      </c>
      <c r="I724">
        <v>24</v>
      </c>
      <c r="J724">
        <v>6280</v>
      </c>
      <c r="K724">
        <v>5</v>
      </c>
      <c r="L724" t="s">
        <v>31</v>
      </c>
      <c r="M724" t="s">
        <v>480</v>
      </c>
      <c r="N724" t="s">
        <v>490</v>
      </c>
      <c r="O724" t="s">
        <v>490</v>
      </c>
      <c r="Q724" t="s">
        <v>491</v>
      </c>
      <c r="R724" t="s">
        <v>492</v>
      </c>
      <c r="S724">
        <v>24</v>
      </c>
      <c r="T724" t="str">
        <f>VLOOKUP(S724, Products!$C$1:$D$60,2,FALSE)</f>
        <v>Women's Apparel</v>
      </c>
      <c r="U724">
        <v>502</v>
      </c>
      <c r="V724" t="str">
        <f>VLOOKUP(U724, Products!$A$1:$B$60, 2, FALSE)</f>
        <v>Nike Men's Dri-FIT Victory Golf Polo</v>
      </c>
      <c r="W724" s="7">
        <v>50</v>
      </c>
      <c r="X724" s="7">
        <v>43.678035218757444</v>
      </c>
      <c r="Y724">
        <v>5</v>
      </c>
      <c r="Z724" s="7">
        <v>5</v>
      </c>
      <c r="AA724" s="7">
        <v>250</v>
      </c>
      <c r="AB724" s="7">
        <f t="shared" si="46"/>
        <v>245</v>
      </c>
      <c r="AC724" t="s">
        <v>30</v>
      </c>
      <c r="AD724" t="str">
        <f t="shared" si="47"/>
        <v>Cash Over 200</v>
      </c>
    </row>
    <row r="725" spans="1:30" x14ac:dyDescent="0.2">
      <c r="A725">
        <v>8578</v>
      </c>
      <c r="B725" s="1">
        <v>42160</v>
      </c>
      <c r="C725" s="4">
        <f>VLOOKUP(B725, Dates!$A$1:$B$1463, 2, FALSE)</f>
        <v>6</v>
      </c>
      <c r="D725">
        <v>2</v>
      </c>
      <c r="E725" s="1">
        <f t="shared" si="44"/>
        <v>42164</v>
      </c>
      <c r="F725">
        <v>1</v>
      </c>
      <c r="G725" t="s">
        <v>23</v>
      </c>
      <c r="H725" t="str">
        <f t="shared" si="45"/>
        <v>Other</v>
      </c>
      <c r="I725">
        <v>29</v>
      </c>
      <c r="J725">
        <v>1989</v>
      </c>
      <c r="K725">
        <v>5</v>
      </c>
      <c r="L725" t="s">
        <v>31</v>
      </c>
      <c r="M725" t="s">
        <v>480</v>
      </c>
      <c r="N725" t="s">
        <v>667</v>
      </c>
      <c r="O725" t="s">
        <v>511</v>
      </c>
      <c r="Q725" t="s">
        <v>509</v>
      </c>
      <c r="R725" t="s">
        <v>483</v>
      </c>
      <c r="S725">
        <v>29</v>
      </c>
      <c r="T725" t="str">
        <f>VLOOKUP(S725, Products!$C$1:$D$60,2,FALSE)</f>
        <v>Shop By Sport</v>
      </c>
      <c r="U725">
        <v>627</v>
      </c>
      <c r="V725" t="str">
        <f>VLOOKUP(U725, Products!$A$1:$B$60, 2, FALSE)</f>
        <v>Under Armour Girls' Toddler Spine Surge Runni</v>
      </c>
      <c r="W725" s="7">
        <v>39.990001679999999</v>
      </c>
      <c r="X725" s="7">
        <v>34.198098313835338</v>
      </c>
      <c r="Y725">
        <v>5</v>
      </c>
      <c r="Z725" s="7">
        <v>4</v>
      </c>
      <c r="AA725" s="7">
        <v>199.9500084</v>
      </c>
      <c r="AB725" s="7">
        <f t="shared" si="46"/>
        <v>195.9500084</v>
      </c>
      <c r="AC725" t="s">
        <v>30</v>
      </c>
      <c r="AD725" t="str">
        <f t="shared" si="47"/>
        <v>Cash Not Over 200</v>
      </c>
    </row>
    <row r="726" spans="1:30" x14ac:dyDescent="0.2">
      <c r="A726">
        <v>55906</v>
      </c>
      <c r="B726" s="1">
        <v>42821</v>
      </c>
      <c r="C726" s="4">
        <f>VLOOKUP(B726, Dates!$A$1:$B$1463, 2, FALSE)</f>
        <v>2</v>
      </c>
      <c r="D726">
        <v>2</v>
      </c>
      <c r="E726" s="1">
        <f t="shared" si="44"/>
        <v>42823</v>
      </c>
      <c r="F726">
        <v>0</v>
      </c>
      <c r="G726" t="s">
        <v>23</v>
      </c>
      <c r="H726" t="str">
        <f t="shared" si="45"/>
        <v>Other</v>
      </c>
      <c r="I726">
        <v>24</v>
      </c>
      <c r="J726">
        <v>633</v>
      </c>
      <c r="K726">
        <v>5</v>
      </c>
      <c r="L726" t="s">
        <v>31</v>
      </c>
      <c r="M726" t="s">
        <v>480</v>
      </c>
      <c r="N726" t="s">
        <v>507</v>
      </c>
      <c r="O726" t="s">
        <v>508</v>
      </c>
      <c r="Q726" t="s">
        <v>509</v>
      </c>
      <c r="R726" t="s">
        <v>483</v>
      </c>
      <c r="S726">
        <v>24</v>
      </c>
      <c r="T726" t="str">
        <f>VLOOKUP(S726, Products!$C$1:$D$60,2,FALSE)</f>
        <v>Women's Apparel</v>
      </c>
      <c r="U726">
        <v>502</v>
      </c>
      <c r="V726" t="str">
        <f>VLOOKUP(U726, Products!$A$1:$B$60, 2, FALSE)</f>
        <v>Nike Men's Dri-FIT Victory Golf Polo</v>
      </c>
      <c r="W726" s="7">
        <v>50</v>
      </c>
      <c r="X726" s="7">
        <v>43.678035218757444</v>
      </c>
      <c r="Y726">
        <v>5</v>
      </c>
      <c r="Z726" s="7">
        <v>7.5</v>
      </c>
      <c r="AA726" s="7">
        <v>250</v>
      </c>
      <c r="AB726" s="7">
        <f t="shared" si="46"/>
        <v>242.5</v>
      </c>
      <c r="AC726" t="s">
        <v>30</v>
      </c>
      <c r="AD726" t="str">
        <f t="shared" si="47"/>
        <v>Cash Over 200</v>
      </c>
    </row>
    <row r="727" spans="1:30" x14ac:dyDescent="0.2">
      <c r="A727">
        <v>10164</v>
      </c>
      <c r="B727" s="1">
        <v>42153</v>
      </c>
      <c r="C727" s="4">
        <f>VLOOKUP(B727, Dates!$A$1:$B$1463, 2, FALSE)</f>
        <v>6</v>
      </c>
      <c r="D727">
        <v>2</v>
      </c>
      <c r="E727" s="1">
        <f t="shared" si="44"/>
        <v>42157</v>
      </c>
      <c r="F727">
        <v>1</v>
      </c>
      <c r="G727" t="s">
        <v>23</v>
      </c>
      <c r="H727" t="str">
        <f t="shared" si="45"/>
        <v>Other</v>
      </c>
      <c r="I727">
        <v>24</v>
      </c>
      <c r="J727">
        <v>146</v>
      </c>
      <c r="K727">
        <v>5</v>
      </c>
      <c r="L727" t="s">
        <v>31</v>
      </c>
      <c r="M727" t="s">
        <v>480</v>
      </c>
      <c r="N727" t="s">
        <v>658</v>
      </c>
      <c r="O727" t="s">
        <v>559</v>
      </c>
      <c r="Q727" t="s">
        <v>506</v>
      </c>
      <c r="R727" t="s">
        <v>496</v>
      </c>
      <c r="S727">
        <v>24</v>
      </c>
      <c r="T727" t="str">
        <f>VLOOKUP(S727, Products!$C$1:$D$60,2,FALSE)</f>
        <v>Women's Apparel</v>
      </c>
      <c r="U727">
        <v>502</v>
      </c>
      <c r="V727" t="str">
        <f>VLOOKUP(U727, Products!$A$1:$B$60, 2, FALSE)</f>
        <v>Nike Men's Dri-FIT Victory Golf Polo</v>
      </c>
      <c r="W727" s="7">
        <v>50</v>
      </c>
      <c r="X727" s="7">
        <v>43.678035218757444</v>
      </c>
      <c r="Y727">
        <v>5</v>
      </c>
      <c r="Z727" s="7">
        <v>12.5</v>
      </c>
      <c r="AA727" s="7">
        <v>250</v>
      </c>
      <c r="AB727" s="7">
        <f t="shared" si="46"/>
        <v>237.5</v>
      </c>
      <c r="AC727" t="s">
        <v>30</v>
      </c>
      <c r="AD727" t="str">
        <f t="shared" si="47"/>
        <v>Cash Over 200</v>
      </c>
    </row>
    <row r="728" spans="1:30" x14ac:dyDescent="0.2">
      <c r="A728">
        <v>58239</v>
      </c>
      <c r="B728" s="1">
        <v>42855</v>
      </c>
      <c r="C728" s="4">
        <f>VLOOKUP(B728, Dates!$A$1:$B$1463, 2, FALSE)</f>
        <v>1</v>
      </c>
      <c r="D728">
        <v>2</v>
      </c>
      <c r="E728" s="1">
        <f t="shared" si="44"/>
        <v>42857</v>
      </c>
      <c r="F728">
        <v>1</v>
      </c>
      <c r="G728" t="s">
        <v>23</v>
      </c>
      <c r="H728" t="str">
        <f t="shared" si="45"/>
        <v>Other</v>
      </c>
      <c r="I728">
        <v>29</v>
      </c>
      <c r="J728">
        <v>10166</v>
      </c>
      <c r="K728">
        <v>5</v>
      </c>
      <c r="L728" t="s">
        <v>31</v>
      </c>
      <c r="M728" t="s">
        <v>480</v>
      </c>
      <c r="N728" t="s">
        <v>490</v>
      </c>
      <c r="O728" t="s">
        <v>490</v>
      </c>
      <c r="Q728" t="s">
        <v>491</v>
      </c>
      <c r="R728" t="s">
        <v>492</v>
      </c>
      <c r="S728">
        <v>29</v>
      </c>
      <c r="T728" t="str">
        <f>VLOOKUP(S728, Products!$C$1:$D$60,2,FALSE)</f>
        <v>Shop By Sport</v>
      </c>
      <c r="U728">
        <v>627</v>
      </c>
      <c r="V728" t="str">
        <f>VLOOKUP(U728, Products!$A$1:$B$60, 2, FALSE)</f>
        <v>Under Armour Girls' Toddler Spine Surge Runni</v>
      </c>
      <c r="W728" s="7">
        <v>39.990001679999999</v>
      </c>
      <c r="X728" s="7">
        <v>34.198098313835338</v>
      </c>
      <c r="Y728">
        <v>5</v>
      </c>
      <c r="Z728" s="7">
        <v>11</v>
      </c>
      <c r="AA728" s="7">
        <v>199.9500084</v>
      </c>
      <c r="AB728" s="7">
        <f t="shared" si="46"/>
        <v>188.9500084</v>
      </c>
      <c r="AC728" t="s">
        <v>30</v>
      </c>
      <c r="AD728" t="str">
        <f t="shared" si="47"/>
        <v>Cash Not Over 200</v>
      </c>
    </row>
    <row r="729" spans="1:30" x14ac:dyDescent="0.2">
      <c r="A729">
        <v>3975</v>
      </c>
      <c r="B729" s="1">
        <v>42063</v>
      </c>
      <c r="C729" s="4">
        <f>VLOOKUP(B729, Dates!$A$1:$B$1463, 2, FALSE)</f>
        <v>7</v>
      </c>
      <c r="D729">
        <v>2</v>
      </c>
      <c r="E729" s="1">
        <f t="shared" si="44"/>
        <v>42066</v>
      </c>
      <c r="F729">
        <v>1</v>
      </c>
      <c r="G729" t="s">
        <v>23</v>
      </c>
      <c r="H729" t="str">
        <f t="shared" si="45"/>
        <v>Other</v>
      </c>
      <c r="I729">
        <v>29</v>
      </c>
      <c r="J729">
        <v>7468</v>
      </c>
      <c r="K729">
        <v>5</v>
      </c>
      <c r="L729" t="s">
        <v>31</v>
      </c>
      <c r="M729" t="s">
        <v>480</v>
      </c>
      <c r="N729" t="s">
        <v>485</v>
      </c>
      <c r="O729" t="s">
        <v>485</v>
      </c>
      <c r="Q729" t="s">
        <v>486</v>
      </c>
      <c r="R729" t="s">
        <v>483</v>
      </c>
      <c r="S729">
        <v>29</v>
      </c>
      <c r="T729" t="str">
        <f>VLOOKUP(S729, Products!$C$1:$D$60,2,FALSE)</f>
        <v>Shop By Sport</v>
      </c>
      <c r="U729">
        <v>627</v>
      </c>
      <c r="V729" t="str">
        <f>VLOOKUP(U729, Products!$A$1:$B$60, 2, FALSE)</f>
        <v>Under Armour Girls' Toddler Spine Surge Runni</v>
      </c>
      <c r="W729" s="7">
        <v>39.990001679999999</v>
      </c>
      <c r="X729" s="7">
        <v>34.198098313835338</v>
      </c>
      <c r="Y729">
        <v>5</v>
      </c>
      <c r="Z729" s="7">
        <v>18</v>
      </c>
      <c r="AA729" s="7">
        <v>199.9500084</v>
      </c>
      <c r="AB729" s="7">
        <f t="shared" si="46"/>
        <v>181.9500084</v>
      </c>
      <c r="AC729" t="s">
        <v>30</v>
      </c>
      <c r="AD729" t="str">
        <f t="shared" si="47"/>
        <v>Cash Not Over 200</v>
      </c>
    </row>
    <row r="730" spans="1:30" x14ac:dyDescent="0.2">
      <c r="A730">
        <v>54128</v>
      </c>
      <c r="B730" s="1">
        <v>42738</v>
      </c>
      <c r="C730" s="4">
        <f>VLOOKUP(B730, Dates!$A$1:$B$1463, 2, FALSE)</f>
        <v>3</v>
      </c>
      <c r="D730">
        <v>2</v>
      </c>
      <c r="E730" s="1">
        <f t="shared" si="44"/>
        <v>42740</v>
      </c>
      <c r="F730">
        <v>1</v>
      </c>
      <c r="G730" t="s">
        <v>23</v>
      </c>
      <c r="H730" t="str">
        <f t="shared" si="45"/>
        <v>Other</v>
      </c>
      <c r="I730">
        <v>24</v>
      </c>
      <c r="J730">
        <v>8986</v>
      </c>
      <c r="K730">
        <v>5</v>
      </c>
      <c r="L730" t="s">
        <v>31</v>
      </c>
      <c r="M730" t="s">
        <v>480</v>
      </c>
      <c r="N730" t="s">
        <v>612</v>
      </c>
      <c r="O730" t="s">
        <v>513</v>
      </c>
      <c r="Q730" t="s">
        <v>506</v>
      </c>
      <c r="R730" t="s">
        <v>496</v>
      </c>
      <c r="S730">
        <v>24</v>
      </c>
      <c r="T730" t="str">
        <f>VLOOKUP(S730, Products!$C$1:$D$60,2,FALSE)</f>
        <v>Women's Apparel</v>
      </c>
      <c r="U730">
        <v>502</v>
      </c>
      <c r="V730" t="str">
        <f>VLOOKUP(U730, Products!$A$1:$B$60, 2, FALSE)</f>
        <v>Nike Men's Dri-FIT Victory Golf Polo</v>
      </c>
      <c r="W730" s="7">
        <v>50</v>
      </c>
      <c r="X730" s="7">
        <v>43.678035218757444</v>
      </c>
      <c r="Y730">
        <v>5</v>
      </c>
      <c r="Z730" s="7">
        <v>30</v>
      </c>
      <c r="AA730" s="7">
        <v>250</v>
      </c>
      <c r="AB730" s="7">
        <f t="shared" si="46"/>
        <v>220</v>
      </c>
      <c r="AC730" t="s">
        <v>30</v>
      </c>
      <c r="AD730" t="str">
        <f t="shared" si="47"/>
        <v>Cash Over 200</v>
      </c>
    </row>
    <row r="731" spans="1:30" x14ac:dyDescent="0.2">
      <c r="A731">
        <v>54128</v>
      </c>
      <c r="B731" s="1">
        <v>42738</v>
      </c>
      <c r="C731" s="4">
        <f>VLOOKUP(B731, Dates!$A$1:$B$1463, 2, FALSE)</f>
        <v>3</v>
      </c>
      <c r="D731">
        <v>2</v>
      </c>
      <c r="E731" s="1">
        <f t="shared" si="44"/>
        <v>42740</v>
      </c>
      <c r="F731">
        <v>1</v>
      </c>
      <c r="G731" t="s">
        <v>23</v>
      </c>
      <c r="H731" t="str">
        <f t="shared" si="45"/>
        <v>Other</v>
      </c>
      <c r="I731">
        <v>24</v>
      </c>
      <c r="J731">
        <v>8986</v>
      </c>
      <c r="K731">
        <v>5</v>
      </c>
      <c r="L731" t="s">
        <v>31</v>
      </c>
      <c r="M731" t="s">
        <v>480</v>
      </c>
      <c r="N731" t="s">
        <v>612</v>
      </c>
      <c r="O731" t="s">
        <v>513</v>
      </c>
      <c r="Q731" t="s">
        <v>506</v>
      </c>
      <c r="R731" t="s">
        <v>496</v>
      </c>
      <c r="S731">
        <v>24</v>
      </c>
      <c r="T731" t="str">
        <f>VLOOKUP(S731, Products!$C$1:$D$60,2,FALSE)</f>
        <v>Women's Apparel</v>
      </c>
      <c r="U731">
        <v>502</v>
      </c>
      <c r="V731" t="str">
        <f>VLOOKUP(U731, Products!$A$1:$B$60, 2, FALSE)</f>
        <v>Nike Men's Dri-FIT Victory Golf Polo</v>
      </c>
      <c r="W731" s="7">
        <v>50</v>
      </c>
      <c r="X731" s="7">
        <v>43.678035218757444</v>
      </c>
      <c r="Y731">
        <v>5</v>
      </c>
      <c r="Z731" s="7">
        <v>32.5</v>
      </c>
      <c r="AA731" s="7">
        <v>250</v>
      </c>
      <c r="AB731" s="7">
        <f t="shared" si="46"/>
        <v>217.5</v>
      </c>
      <c r="AC731" t="s">
        <v>30</v>
      </c>
      <c r="AD731" t="str">
        <f t="shared" si="47"/>
        <v>Cash Over 200</v>
      </c>
    </row>
    <row r="732" spans="1:30" x14ac:dyDescent="0.2">
      <c r="A732">
        <v>5042</v>
      </c>
      <c r="B732" s="1">
        <v>42078</v>
      </c>
      <c r="C732" s="4">
        <f>VLOOKUP(B732, Dates!$A$1:$B$1463, 2, FALSE)</f>
        <v>1</v>
      </c>
      <c r="D732">
        <v>2</v>
      </c>
      <c r="E732" s="1">
        <f t="shared" si="44"/>
        <v>42080</v>
      </c>
      <c r="F732">
        <v>1</v>
      </c>
      <c r="G732" t="s">
        <v>23</v>
      </c>
      <c r="H732" t="str">
        <f t="shared" si="45"/>
        <v>Other</v>
      </c>
      <c r="I732">
        <v>24</v>
      </c>
      <c r="J732">
        <v>2339</v>
      </c>
      <c r="K732">
        <v>5</v>
      </c>
      <c r="L732" t="s">
        <v>31</v>
      </c>
      <c r="M732" t="s">
        <v>480</v>
      </c>
      <c r="N732" t="s">
        <v>513</v>
      </c>
      <c r="O732" t="s">
        <v>513</v>
      </c>
      <c r="Q732" t="s">
        <v>506</v>
      </c>
      <c r="R732" t="s">
        <v>496</v>
      </c>
      <c r="S732">
        <v>24</v>
      </c>
      <c r="T732" t="str">
        <f>VLOOKUP(S732, Products!$C$1:$D$60,2,FALSE)</f>
        <v>Women's Apparel</v>
      </c>
      <c r="U732">
        <v>502</v>
      </c>
      <c r="V732" t="str">
        <f>VLOOKUP(U732, Products!$A$1:$B$60, 2, FALSE)</f>
        <v>Nike Men's Dri-FIT Victory Golf Polo</v>
      </c>
      <c r="W732" s="7">
        <v>50</v>
      </c>
      <c r="X732" s="7">
        <v>43.678035218757444</v>
      </c>
      <c r="Y732">
        <v>5</v>
      </c>
      <c r="Z732" s="7">
        <v>32.5</v>
      </c>
      <c r="AA732" s="7">
        <v>250</v>
      </c>
      <c r="AB732" s="7">
        <f t="shared" si="46"/>
        <v>217.5</v>
      </c>
      <c r="AC732" t="s">
        <v>30</v>
      </c>
      <c r="AD732" t="str">
        <f t="shared" si="47"/>
        <v>Cash Over 200</v>
      </c>
    </row>
    <row r="733" spans="1:30" x14ac:dyDescent="0.2">
      <c r="A733">
        <v>51298</v>
      </c>
      <c r="B733" s="1">
        <v>42753</v>
      </c>
      <c r="C733" s="4">
        <f>VLOOKUP(B733, Dates!$A$1:$B$1463, 2, FALSE)</f>
        <v>4</v>
      </c>
      <c r="D733">
        <v>2</v>
      </c>
      <c r="E733" s="1">
        <f t="shared" si="44"/>
        <v>42755</v>
      </c>
      <c r="F733">
        <v>1</v>
      </c>
      <c r="G733" t="s">
        <v>23</v>
      </c>
      <c r="H733" t="str">
        <f t="shared" si="45"/>
        <v>Other</v>
      </c>
      <c r="I733">
        <v>24</v>
      </c>
      <c r="J733">
        <v>9272</v>
      </c>
      <c r="K733">
        <v>5</v>
      </c>
      <c r="L733" t="s">
        <v>31</v>
      </c>
      <c r="M733" t="s">
        <v>480</v>
      </c>
      <c r="N733" t="s">
        <v>513</v>
      </c>
      <c r="O733" t="s">
        <v>513</v>
      </c>
      <c r="Q733" t="s">
        <v>506</v>
      </c>
      <c r="R733" t="s">
        <v>496</v>
      </c>
      <c r="S733">
        <v>24</v>
      </c>
      <c r="T733" t="str">
        <f>VLOOKUP(S733, Products!$C$1:$D$60,2,FALSE)</f>
        <v>Women's Apparel</v>
      </c>
      <c r="U733">
        <v>502</v>
      </c>
      <c r="V733" t="str">
        <f>VLOOKUP(U733, Products!$A$1:$B$60, 2, FALSE)</f>
        <v>Nike Men's Dri-FIT Victory Golf Polo</v>
      </c>
      <c r="W733" s="7">
        <v>50</v>
      </c>
      <c r="X733" s="7">
        <v>43.678035218757444</v>
      </c>
      <c r="Y733">
        <v>5</v>
      </c>
      <c r="Z733" s="7">
        <v>45</v>
      </c>
      <c r="AA733" s="7">
        <v>250</v>
      </c>
      <c r="AB733" s="7">
        <f t="shared" si="46"/>
        <v>205</v>
      </c>
      <c r="AC733" t="s">
        <v>30</v>
      </c>
      <c r="AD733" t="str">
        <f t="shared" si="47"/>
        <v>Cash Over 200</v>
      </c>
    </row>
    <row r="734" spans="1:30" x14ac:dyDescent="0.2">
      <c r="A734">
        <v>56317</v>
      </c>
      <c r="B734" s="1">
        <v>42770</v>
      </c>
      <c r="C734" s="4">
        <f>VLOOKUP(B734, Dates!$A$1:$B$1463, 2, FALSE)</f>
        <v>7</v>
      </c>
      <c r="D734">
        <v>2</v>
      </c>
      <c r="E734" s="1">
        <f t="shared" si="44"/>
        <v>42773</v>
      </c>
      <c r="F734">
        <v>1</v>
      </c>
      <c r="G734" t="s">
        <v>23</v>
      </c>
      <c r="H734" t="str">
        <f t="shared" si="45"/>
        <v>Other</v>
      </c>
      <c r="I734">
        <v>9</v>
      </c>
      <c r="J734">
        <v>9918</v>
      </c>
      <c r="K734">
        <v>3</v>
      </c>
      <c r="L734" t="s">
        <v>24</v>
      </c>
      <c r="M734" t="s">
        <v>480</v>
      </c>
      <c r="N734" t="s">
        <v>668</v>
      </c>
      <c r="O734" t="s">
        <v>116</v>
      </c>
      <c r="Q734" t="s">
        <v>669</v>
      </c>
      <c r="R734" t="s">
        <v>492</v>
      </c>
      <c r="S734">
        <v>9</v>
      </c>
      <c r="T734" t="str">
        <f>VLOOKUP(S734, Products!$C$1:$D$60,2,FALSE)</f>
        <v>Cardio Equipment</v>
      </c>
      <c r="U734">
        <v>191</v>
      </c>
      <c r="V734" t="str">
        <f>VLOOKUP(U734, Products!$A$1:$B$60, 2, FALSE)</f>
        <v>Nike Men's Free 5.0+ Running Shoe</v>
      </c>
      <c r="W734" s="7">
        <v>99.989997860000003</v>
      </c>
      <c r="X734" s="7">
        <v>95.114003926871064</v>
      </c>
      <c r="Y734">
        <v>1</v>
      </c>
      <c r="Z734" s="7">
        <v>3</v>
      </c>
      <c r="AA734" s="7">
        <v>99.989997860000003</v>
      </c>
      <c r="AB734" s="7">
        <f t="shared" si="46"/>
        <v>96.989997860000003</v>
      </c>
      <c r="AC734" t="s">
        <v>45</v>
      </c>
      <c r="AD734" t="str">
        <f t="shared" si="47"/>
        <v>Non Cash Payment</v>
      </c>
    </row>
    <row r="735" spans="1:30" x14ac:dyDescent="0.2">
      <c r="A735">
        <v>52407</v>
      </c>
      <c r="B735" s="1">
        <v>42827</v>
      </c>
      <c r="C735" s="4">
        <f>VLOOKUP(B735, Dates!$A$1:$B$1463, 2, FALSE)</f>
        <v>1</v>
      </c>
      <c r="D735">
        <v>2</v>
      </c>
      <c r="E735" s="1">
        <f t="shared" si="44"/>
        <v>42829</v>
      </c>
      <c r="F735">
        <v>1</v>
      </c>
      <c r="G735" t="s">
        <v>23</v>
      </c>
      <c r="H735" t="str">
        <f t="shared" si="45"/>
        <v>Other</v>
      </c>
      <c r="I735">
        <v>9</v>
      </c>
      <c r="J735">
        <v>6517</v>
      </c>
      <c r="K735">
        <v>3</v>
      </c>
      <c r="L735" t="s">
        <v>24</v>
      </c>
      <c r="M735" t="s">
        <v>480</v>
      </c>
      <c r="N735" t="s">
        <v>572</v>
      </c>
      <c r="O735" t="s">
        <v>572</v>
      </c>
      <c r="Q735" t="s">
        <v>509</v>
      </c>
      <c r="R735" t="s">
        <v>483</v>
      </c>
      <c r="S735">
        <v>9</v>
      </c>
      <c r="T735" t="str">
        <f>VLOOKUP(S735, Products!$C$1:$D$60,2,FALSE)</f>
        <v>Cardio Equipment</v>
      </c>
      <c r="U735">
        <v>191</v>
      </c>
      <c r="V735" t="str">
        <f>VLOOKUP(U735, Products!$A$1:$B$60, 2, FALSE)</f>
        <v>Nike Men's Free 5.0+ Running Shoe</v>
      </c>
      <c r="W735" s="7">
        <v>99.989997860000003</v>
      </c>
      <c r="X735" s="7">
        <v>95.114003926871064</v>
      </c>
      <c r="Y735">
        <v>1</v>
      </c>
      <c r="Z735" s="7">
        <v>3</v>
      </c>
      <c r="AA735" s="7">
        <v>99.989997860000003</v>
      </c>
      <c r="AB735" s="7">
        <f t="shared" si="46"/>
        <v>96.989997860000003</v>
      </c>
      <c r="AC735" t="s">
        <v>45</v>
      </c>
      <c r="AD735" t="str">
        <f t="shared" si="47"/>
        <v>Non Cash Payment</v>
      </c>
    </row>
    <row r="736" spans="1:30" x14ac:dyDescent="0.2">
      <c r="A736">
        <v>8455</v>
      </c>
      <c r="B736" s="1">
        <v>42099</v>
      </c>
      <c r="C736" s="4">
        <f>VLOOKUP(B736, Dates!$A$1:$B$1463, 2, FALSE)</f>
        <v>1</v>
      </c>
      <c r="D736">
        <v>2</v>
      </c>
      <c r="E736" s="1">
        <f t="shared" si="44"/>
        <v>42101</v>
      </c>
      <c r="F736">
        <v>1</v>
      </c>
      <c r="G736" t="s">
        <v>23</v>
      </c>
      <c r="H736" t="str">
        <f t="shared" si="45"/>
        <v>Other</v>
      </c>
      <c r="I736">
        <v>9</v>
      </c>
      <c r="J736">
        <v>468</v>
      </c>
      <c r="K736">
        <v>3</v>
      </c>
      <c r="L736" t="s">
        <v>24</v>
      </c>
      <c r="M736" t="s">
        <v>480</v>
      </c>
      <c r="N736" t="s">
        <v>490</v>
      </c>
      <c r="O736" t="s">
        <v>490</v>
      </c>
      <c r="Q736" t="s">
        <v>491</v>
      </c>
      <c r="R736" t="s">
        <v>492</v>
      </c>
      <c r="S736">
        <v>9</v>
      </c>
      <c r="T736" t="str">
        <f>VLOOKUP(S736, Products!$C$1:$D$60,2,FALSE)</f>
        <v>Cardio Equipment</v>
      </c>
      <c r="U736">
        <v>191</v>
      </c>
      <c r="V736" t="str">
        <f>VLOOKUP(U736, Products!$A$1:$B$60, 2, FALSE)</f>
        <v>Nike Men's Free 5.0+ Running Shoe</v>
      </c>
      <c r="W736" s="7">
        <v>99.989997860000003</v>
      </c>
      <c r="X736" s="7">
        <v>95.114003926871064</v>
      </c>
      <c r="Y736">
        <v>1</v>
      </c>
      <c r="Z736" s="7">
        <v>4</v>
      </c>
      <c r="AA736" s="7">
        <v>99.989997860000003</v>
      </c>
      <c r="AB736" s="7">
        <f t="shared" si="46"/>
        <v>95.989997860000003</v>
      </c>
      <c r="AC736" t="s">
        <v>45</v>
      </c>
      <c r="AD736" t="str">
        <f t="shared" si="47"/>
        <v>Non Cash Payment</v>
      </c>
    </row>
    <row r="737" spans="1:30" x14ac:dyDescent="0.2">
      <c r="A737">
        <v>8455</v>
      </c>
      <c r="B737" s="1">
        <v>42099</v>
      </c>
      <c r="C737" s="4">
        <f>VLOOKUP(B737, Dates!$A$1:$B$1463, 2, FALSE)</f>
        <v>1</v>
      </c>
      <c r="D737">
        <v>2</v>
      </c>
      <c r="E737" s="1">
        <f t="shared" si="44"/>
        <v>42101</v>
      </c>
      <c r="F737">
        <v>1</v>
      </c>
      <c r="G737" t="s">
        <v>23</v>
      </c>
      <c r="H737" t="str">
        <f t="shared" si="45"/>
        <v>Other</v>
      </c>
      <c r="I737">
        <v>9</v>
      </c>
      <c r="J737">
        <v>468</v>
      </c>
      <c r="K737">
        <v>3</v>
      </c>
      <c r="L737" t="s">
        <v>24</v>
      </c>
      <c r="M737" t="s">
        <v>480</v>
      </c>
      <c r="N737" t="s">
        <v>490</v>
      </c>
      <c r="O737" t="s">
        <v>490</v>
      </c>
      <c r="Q737" t="s">
        <v>491</v>
      </c>
      <c r="R737" t="s">
        <v>492</v>
      </c>
      <c r="S737">
        <v>9</v>
      </c>
      <c r="T737" t="str">
        <f>VLOOKUP(S737, Products!$C$1:$D$60,2,FALSE)</f>
        <v>Cardio Equipment</v>
      </c>
      <c r="U737">
        <v>191</v>
      </c>
      <c r="V737" t="str">
        <f>VLOOKUP(U737, Products!$A$1:$B$60, 2, FALSE)</f>
        <v>Nike Men's Free 5.0+ Running Shoe</v>
      </c>
      <c r="W737" s="7">
        <v>99.989997860000003</v>
      </c>
      <c r="X737" s="7">
        <v>95.114003926871064</v>
      </c>
      <c r="Y737">
        <v>1</v>
      </c>
      <c r="Z737" s="7">
        <v>5</v>
      </c>
      <c r="AA737" s="7">
        <v>99.989997860000003</v>
      </c>
      <c r="AB737" s="7">
        <f t="shared" si="46"/>
        <v>94.989997860000003</v>
      </c>
      <c r="AC737" t="s">
        <v>45</v>
      </c>
      <c r="AD737" t="str">
        <f t="shared" si="47"/>
        <v>Non Cash Payment</v>
      </c>
    </row>
    <row r="738" spans="1:30" x14ac:dyDescent="0.2">
      <c r="A738">
        <v>10253</v>
      </c>
      <c r="B738" s="1">
        <v>42154</v>
      </c>
      <c r="C738" s="4">
        <f>VLOOKUP(B738, Dates!$A$1:$B$1463, 2, FALSE)</f>
        <v>7</v>
      </c>
      <c r="D738">
        <v>2</v>
      </c>
      <c r="E738" s="1">
        <f t="shared" si="44"/>
        <v>42157</v>
      </c>
      <c r="F738">
        <v>1</v>
      </c>
      <c r="G738" t="s">
        <v>23</v>
      </c>
      <c r="H738" t="str">
        <f t="shared" si="45"/>
        <v>Other</v>
      </c>
      <c r="I738">
        <v>9</v>
      </c>
      <c r="J738">
        <v>8398</v>
      </c>
      <c r="K738">
        <v>3</v>
      </c>
      <c r="L738" t="s">
        <v>24</v>
      </c>
      <c r="M738" t="s">
        <v>480</v>
      </c>
      <c r="N738" t="s">
        <v>670</v>
      </c>
      <c r="O738" t="s">
        <v>531</v>
      </c>
      <c r="Q738" t="s">
        <v>506</v>
      </c>
      <c r="R738" t="s">
        <v>496</v>
      </c>
      <c r="S738">
        <v>9</v>
      </c>
      <c r="T738" t="str">
        <f>VLOOKUP(S738, Products!$C$1:$D$60,2,FALSE)</f>
        <v>Cardio Equipment</v>
      </c>
      <c r="U738">
        <v>191</v>
      </c>
      <c r="V738" t="str">
        <f>VLOOKUP(U738, Products!$A$1:$B$60, 2, FALSE)</f>
        <v>Nike Men's Free 5.0+ Running Shoe</v>
      </c>
      <c r="W738" s="7">
        <v>99.989997860000003</v>
      </c>
      <c r="X738" s="7">
        <v>95.114003926871064</v>
      </c>
      <c r="Y738">
        <v>1</v>
      </c>
      <c r="Z738" s="7">
        <v>5</v>
      </c>
      <c r="AA738" s="7">
        <v>99.989997860000003</v>
      </c>
      <c r="AB738" s="7">
        <f t="shared" si="46"/>
        <v>94.989997860000003</v>
      </c>
      <c r="AC738" t="s">
        <v>45</v>
      </c>
      <c r="AD738" t="str">
        <f t="shared" si="47"/>
        <v>Non Cash Payment</v>
      </c>
    </row>
    <row r="739" spans="1:30" x14ac:dyDescent="0.2">
      <c r="A739">
        <v>53816</v>
      </c>
      <c r="B739" s="1">
        <v>42790</v>
      </c>
      <c r="C739" s="4">
        <f>VLOOKUP(B739, Dates!$A$1:$B$1463, 2, FALSE)</f>
        <v>6</v>
      </c>
      <c r="D739">
        <v>2</v>
      </c>
      <c r="E739" s="1">
        <f t="shared" si="44"/>
        <v>42794</v>
      </c>
      <c r="F739">
        <v>0</v>
      </c>
      <c r="G739" t="s">
        <v>23</v>
      </c>
      <c r="H739" t="str">
        <f t="shared" si="45"/>
        <v>Other</v>
      </c>
      <c r="I739">
        <v>9</v>
      </c>
      <c r="J739">
        <v>8360</v>
      </c>
      <c r="K739">
        <v>3</v>
      </c>
      <c r="L739" t="s">
        <v>24</v>
      </c>
      <c r="M739" t="s">
        <v>480</v>
      </c>
      <c r="N739" t="s">
        <v>671</v>
      </c>
      <c r="O739" t="s">
        <v>672</v>
      </c>
      <c r="Q739" t="s">
        <v>517</v>
      </c>
      <c r="R739" t="s">
        <v>496</v>
      </c>
      <c r="S739">
        <v>9</v>
      </c>
      <c r="T739" t="str">
        <f>VLOOKUP(S739, Products!$C$1:$D$60,2,FALSE)</f>
        <v>Cardio Equipment</v>
      </c>
      <c r="U739">
        <v>191</v>
      </c>
      <c r="V739" t="str">
        <f>VLOOKUP(U739, Products!$A$1:$B$60, 2, FALSE)</f>
        <v>Nike Men's Free 5.0+ Running Shoe</v>
      </c>
      <c r="W739" s="7">
        <v>99.989997860000003</v>
      </c>
      <c r="X739" s="7">
        <v>95.114003926871064</v>
      </c>
      <c r="Y739">
        <v>1</v>
      </c>
      <c r="Z739" s="7">
        <v>9</v>
      </c>
      <c r="AA739" s="7">
        <v>99.989997860000003</v>
      </c>
      <c r="AB739" s="7">
        <f t="shared" si="46"/>
        <v>90.989997860000003</v>
      </c>
      <c r="AC739" t="s">
        <v>45</v>
      </c>
      <c r="AD739" t="str">
        <f t="shared" si="47"/>
        <v>Non Cash Payment</v>
      </c>
    </row>
    <row r="740" spans="1:30" x14ac:dyDescent="0.2">
      <c r="A740">
        <v>1077</v>
      </c>
      <c r="B740" s="1">
        <v>42020</v>
      </c>
      <c r="C740" s="4">
        <f>VLOOKUP(B740, Dates!$A$1:$B$1463, 2, FALSE)</f>
        <v>6</v>
      </c>
      <c r="D740">
        <v>2</v>
      </c>
      <c r="E740" s="1">
        <f t="shared" si="44"/>
        <v>42024</v>
      </c>
      <c r="F740">
        <v>1</v>
      </c>
      <c r="G740" t="s">
        <v>23</v>
      </c>
      <c r="H740" t="str">
        <f t="shared" si="45"/>
        <v>Other</v>
      </c>
      <c r="I740">
        <v>9</v>
      </c>
      <c r="J740">
        <v>8103</v>
      </c>
      <c r="K740">
        <v>3</v>
      </c>
      <c r="L740" t="s">
        <v>24</v>
      </c>
      <c r="M740" t="s">
        <v>480</v>
      </c>
      <c r="N740" t="s">
        <v>673</v>
      </c>
      <c r="O740" t="s">
        <v>673</v>
      </c>
      <c r="Q740" t="s">
        <v>482</v>
      </c>
      <c r="R740" t="s">
        <v>483</v>
      </c>
      <c r="S740">
        <v>9</v>
      </c>
      <c r="T740" t="str">
        <f>VLOOKUP(S740, Products!$C$1:$D$60,2,FALSE)</f>
        <v>Cardio Equipment</v>
      </c>
      <c r="U740">
        <v>191</v>
      </c>
      <c r="V740" t="str">
        <f>VLOOKUP(U740, Products!$A$1:$B$60, 2, FALSE)</f>
        <v>Nike Men's Free 5.0+ Running Shoe</v>
      </c>
      <c r="W740" s="7">
        <v>99.989997860000003</v>
      </c>
      <c r="X740" s="7">
        <v>95.114003926871064</v>
      </c>
      <c r="Y740">
        <v>1</v>
      </c>
      <c r="Z740" s="7">
        <v>10</v>
      </c>
      <c r="AA740" s="7">
        <v>99.989997860000003</v>
      </c>
      <c r="AB740" s="7">
        <f t="shared" si="46"/>
        <v>89.989997860000003</v>
      </c>
      <c r="AC740" t="s">
        <v>45</v>
      </c>
      <c r="AD740" t="str">
        <f t="shared" si="47"/>
        <v>Non Cash Payment</v>
      </c>
    </row>
    <row r="741" spans="1:30" x14ac:dyDescent="0.2">
      <c r="A741">
        <v>56037</v>
      </c>
      <c r="B741" s="1">
        <v>42822</v>
      </c>
      <c r="C741" s="4">
        <f>VLOOKUP(B741, Dates!$A$1:$B$1463, 2, FALSE)</f>
        <v>3</v>
      </c>
      <c r="D741">
        <v>2</v>
      </c>
      <c r="E741" s="1">
        <f t="shared" si="44"/>
        <v>42824</v>
      </c>
      <c r="F741">
        <v>1</v>
      </c>
      <c r="G741" t="s">
        <v>23</v>
      </c>
      <c r="H741" t="str">
        <f t="shared" si="45"/>
        <v>Other</v>
      </c>
      <c r="I741">
        <v>9</v>
      </c>
      <c r="J741">
        <v>3125</v>
      </c>
      <c r="K741">
        <v>3</v>
      </c>
      <c r="L741" t="s">
        <v>24</v>
      </c>
      <c r="M741" t="s">
        <v>480</v>
      </c>
      <c r="N741" t="s">
        <v>674</v>
      </c>
      <c r="O741" t="s">
        <v>489</v>
      </c>
      <c r="Q741" t="s">
        <v>489</v>
      </c>
      <c r="R741" t="s">
        <v>483</v>
      </c>
      <c r="S741">
        <v>9</v>
      </c>
      <c r="T741" t="str">
        <f>VLOOKUP(S741, Products!$C$1:$D$60,2,FALSE)</f>
        <v>Cardio Equipment</v>
      </c>
      <c r="U741">
        <v>191</v>
      </c>
      <c r="V741" t="str">
        <f>VLOOKUP(U741, Products!$A$1:$B$60, 2, FALSE)</f>
        <v>Nike Men's Free 5.0+ Running Shoe</v>
      </c>
      <c r="W741" s="7">
        <v>99.989997860000003</v>
      </c>
      <c r="X741" s="7">
        <v>95.114003926871064</v>
      </c>
      <c r="Y741">
        <v>1</v>
      </c>
      <c r="Z741" s="7">
        <v>18</v>
      </c>
      <c r="AA741" s="7">
        <v>99.989997860000003</v>
      </c>
      <c r="AB741" s="7">
        <f t="shared" si="46"/>
        <v>81.989997860000003</v>
      </c>
      <c r="AC741" t="s">
        <v>45</v>
      </c>
      <c r="AD741" t="str">
        <f t="shared" si="47"/>
        <v>Non Cash Payment</v>
      </c>
    </row>
    <row r="742" spans="1:30" x14ac:dyDescent="0.2">
      <c r="A742">
        <v>8455</v>
      </c>
      <c r="B742" s="1">
        <v>42099</v>
      </c>
      <c r="C742" s="4">
        <f>VLOOKUP(B742, Dates!$A$1:$B$1463, 2, FALSE)</f>
        <v>1</v>
      </c>
      <c r="D742">
        <v>2</v>
      </c>
      <c r="E742" s="1">
        <f t="shared" si="44"/>
        <v>42101</v>
      </c>
      <c r="F742">
        <v>1</v>
      </c>
      <c r="G742" t="s">
        <v>23</v>
      </c>
      <c r="H742" t="str">
        <f t="shared" si="45"/>
        <v>Other</v>
      </c>
      <c r="I742">
        <v>17</v>
      </c>
      <c r="J742">
        <v>468</v>
      </c>
      <c r="K742">
        <v>4</v>
      </c>
      <c r="L742" t="s">
        <v>46</v>
      </c>
      <c r="M742" t="s">
        <v>480</v>
      </c>
      <c r="N742" t="s">
        <v>490</v>
      </c>
      <c r="O742" t="s">
        <v>490</v>
      </c>
      <c r="Q742" t="s">
        <v>491</v>
      </c>
      <c r="R742" t="s">
        <v>492</v>
      </c>
      <c r="S742">
        <v>17</v>
      </c>
      <c r="T742" t="str">
        <f>VLOOKUP(S742, Products!$C$1:$D$60,2,FALSE)</f>
        <v>Cleats</v>
      </c>
      <c r="U742">
        <v>365</v>
      </c>
      <c r="V742" t="str">
        <f>VLOOKUP(U742, Products!$A$1:$B$60, 2, FALSE)</f>
        <v>Perfect Fitness Perfect Rip Deck</v>
      </c>
      <c r="W742" s="7">
        <v>59.990001679999999</v>
      </c>
      <c r="X742" s="7">
        <v>54.488929209402009</v>
      </c>
      <c r="Y742">
        <v>1</v>
      </c>
      <c r="Z742" s="7">
        <v>0</v>
      </c>
      <c r="AA742" s="7">
        <v>59.990001679999999</v>
      </c>
      <c r="AB742" s="7">
        <f t="shared" si="46"/>
        <v>59.990001679999999</v>
      </c>
      <c r="AC742" t="s">
        <v>45</v>
      </c>
      <c r="AD742" t="str">
        <f t="shared" si="47"/>
        <v>Non Cash Payment</v>
      </c>
    </row>
    <row r="743" spans="1:30" x14ac:dyDescent="0.2">
      <c r="A743">
        <v>7884</v>
      </c>
      <c r="B743" s="1">
        <v>42120</v>
      </c>
      <c r="C743" s="4">
        <f>VLOOKUP(B743, Dates!$A$1:$B$1463, 2, FALSE)</f>
        <v>1</v>
      </c>
      <c r="D743">
        <v>2</v>
      </c>
      <c r="E743" s="1">
        <f t="shared" si="44"/>
        <v>42122</v>
      </c>
      <c r="F743">
        <v>1</v>
      </c>
      <c r="G743" t="s">
        <v>23</v>
      </c>
      <c r="H743" t="str">
        <f t="shared" si="45"/>
        <v>Other</v>
      </c>
      <c r="I743">
        <v>17</v>
      </c>
      <c r="J743">
        <v>4899</v>
      </c>
      <c r="K743">
        <v>4</v>
      </c>
      <c r="L743" t="s">
        <v>46</v>
      </c>
      <c r="M743" t="s">
        <v>480</v>
      </c>
      <c r="N743" t="s">
        <v>500</v>
      </c>
      <c r="O743" t="s">
        <v>485</v>
      </c>
      <c r="Q743" t="s">
        <v>486</v>
      </c>
      <c r="R743" t="s">
        <v>483</v>
      </c>
      <c r="S743">
        <v>17</v>
      </c>
      <c r="T743" t="str">
        <f>VLOOKUP(S743, Products!$C$1:$D$60,2,FALSE)</f>
        <v>Cleats</v>
      </c>
      <c r="U743">
        <v>365</v>
      </c>
      <c r="V743" t="str">
        <f>VLOOKUP(U743, Products!$A$1:$B$60, 2, FALSE)</f>
        <v>Perfect Fitness Perfect Rip Deck</v>
      </c>
      <c r="W743" s="7">
        <v>59.990001679999999</v>
      </c>
      <c r="X743" s="7">
        <v>54.488929209402009</v>
      </c>
      <c r="Y743">
        <v>1</v>
      </c>
      <c r="Z743" s="7">
        <v>0</v>
      </c>
      <c r="AA743" s="7">
        <v>59.990001679999999</v>
      </c>
      <c r="AB743" s="7">
        <f t="shared" si="46"/>
        <v>59.990001679999999</v>
      </c>
      <c r="AC743" t="s">
        <v>45</v>
      </c>
      <c r="AD743" t="str">
        <f t="shared" si="47"/>
        <v>Non Cash Payment</v>
      </c>
    </row>
    <row r="744" spans="1:30" x14ac:dyDescent="0.2">
      <c r="A744">
        <v>2887</v>
      </c>
      <c r="B744" s="1">
        <v>42340</v>
      </c>
      <c r="C744" s="4">
        <f>VLOOKUP(B744, Dates!$A$1:$B$1463, 2, FALSE)</f>
        <v>4</v>
      </c>
      <c r="D744">
        <v>4</v>
      </c>
      <c r="E744" s="1">
        <f t="shared" si="44"/>
        <v>42346</v>
      </c>
      <c r="F744">
        <v>0</v>
      </c>
      <c r="G744" t="s">
        <v>62</v>
      </c>
      <c r="H744" t="str">
        <f t="shared" si="45"/>
        <v>Other</v>
      </c>
      <c r="I744">
        <v>3</v>
      </c>
      <c r="J744">
        <v>10632</v>
      </c>
      <c r="K744">
        <v>2</v>
      </c>
      <c r="L744" t="s">
        <v>136</v>
      </c>
      <c r="M744" t="s">
        <v>480</v>
      </c>
      <c r="N744" t="s">
        <v>526</v>
      </c>
      <c r="O744" t="s">
        <v>489</v>
      </c>
      <c r="Q744" t="s">
        <v>489</v>
      </c>
      <c r="R744" t="s">
        <v>483</v>
      </c>
      <c r="S744">
        <v>3</v>
      </c>
      <c r="T744" t="str">
        <f>VLOOKUP(S744, Products!$C$1:$D$60,2,FALSE)</f>
        <v>Baseball &amp; Softball</v>
      </c>
      <c r="U744">
        <v>44</v>
      </c>
      <c r="V744" t="str">
        <f>VLOOKUP(U744, Products!$A$1:$B$60, 2, FALSE)</f>
        <v>adidas Men's F10 Messi TRX FG Soccer Cleat</v>
      </c>
      <c r="W744" s="7">
        <v>59.990001679999999</v>
      </c>
      <c r="X744" s="7">
        <v>57.194418487916671</v>
      </c>
      <c r="Y744">
        <v>4</v>
      </c>
      <c r="Z744" s="7">
        <v>31.190000529999999</v>
      </c>
      <c r="AA744" s="7">
        <v>239.96000672</v>
      </c>
      <c r="AB744" s="7">
        <f t="shared" si="46"/>
        <v>208.77000619</v>
      </c>
      <c r="AC744" t="s">
        <v>66</v>
      </c>
      <c r="AD744" t="str">
        <f t="shared" si="47"/>
        <v>Non Cash Payment</v>
      </c>
    </row>
    <row r="745" spans="1:30" x14ac:dyDescent="0.2">
      <c r="A745">
        <v>1186</v>
      </c>
      <c r="B745" s="1">
        <v>42022</v>
      </c>
      <c r="C745" s="4">
        <f>VLOOKUP(B745, Dates!$A$1:$B$1463, 2, FALSE)</f>
        <v>1</v>
      </c>
      <c r="D745">
        <v>4</v>
      </c>
      <c r="E745" s="1">
        <f t="shared" si="44"/>
        <v>42026</v>
      </c>
      <c r="F745">
        <v>0</v>
      </c>
      <c r="G745" t="s">
        <v>62</v>
      </c>
      <c r="H745" t="str">
        <f t="shared" si="45"/>
        <v>Other</v>
      </c>
      <c r="I745">
        <v>9</v>
      </c>
      <c r="J745">
        <v>11947</v>
      </c>
      <c r="K745">
        <v>3</v>
      </c>
      <c r="L745" t="s">
        <v>24</v>
      </c>
      <c r="M745" t="s">
        <v>480</v>
      </c>
      <c r="N745" t="s">
        <v>524</v>
      </c>
      <c r="O745" t="s">
        <v>525</v>
      </c>
      <c r="Q745" t="s">
        <v>509</v>
      </c>
      <c r="R745" t="s">
        <v>483</v>
      </c>
      <c r="S745">
        <v>9</v>
      </c>
      <c r="T745" t="str">
        <f>VLOOKUP(S745, Products!$C$1:$D$60,2,FALSE)</f>
        <v>Cardio Equipment</v>
      </c>
      <c r="U745">
        <v>191</v>
      </c>
      <c r="V745" t="str">
        <f>VLOOKUP(U745, Products!$A$1:$B$60, 2, FALSE)</f>
        <v>Nike Men's Free 5.0+ Running Shoe</v>
      </c>
      <c r="W745" s="7">
        <v>99.989997860000003</v>
      </c>
      <c r="X745" s="7">
        <v>95.114003926871064</v>
      </c>
      <c r="Y745">
        <v>4</v>
      </c>
      <c r="Z745" s="7">
        <v>4</v>
      </c>
      <c r="AA745" s="7">
        <v>399.95999144000001</v>
      </c>
      <c r="AB745" s="7">
        <f t="shared" si="46"/>
        <v>395.95999144000001</v>
      </c>
      <c r="AC745" t="s">
        <v>66</v>
      </c>
      <c r="AD745" t="str">
        <f t="shared" si="47"/>
        <v>Non Cash Payment</v>
      </c>
    </row>
    <row r="746" spans="1:30" x14ac:dyDescent="0.2">
      <c r="A746">
        <v>8488</v>
      </c>
      <c r="B746" s="1">
        <v>42099</v>
      </c>
      <c r="C746" s="4">
        <f>VLOOKUP(B746, Dates!$A$1:$B$1463, 2, FALSE)</f>
        <v>1</v>
      </c>
      <c r="D746">
        <v>4</v>
      </c>
      <c r="E746" s="1">
        <f t="shared" si="44"/>
        <v>42103</v>
      </c>
      <c r="F746">
        <v>0</v>
      </c>
      <c r="G746" t="s">
        <v>62</v>
      </c>
      <c r="H746" t="str">
        <f t="shared" si="45"/>
        <v>Other</v>
      </c>
      <c r="I746">
        <v>9</v>
      </c>
      <c r="J746">
        <v>9154</v>
      </c>
      <c r="K746">
        <v>3</v>
      </c>
      <c r="L746" t="s">
        <v>24</v>
      </c>
      <c r="M746" t="s">
        <v>480</v>
      </c>
      <c r="N746" t="s">
        <v>675</v>
      </c>
      <c r="O746" t="s">
        <v>676</v>
      </c>
      <c r="Q746" t="s">
        <v>517</v>
      </c>
      <c r="R746" t="s">
        <v>496</v>
      </c>
      <c r="S746">
        <v>9</v>
      </c>
      <c r="T746" t="str">
        <f>VLOOKUP(S746, Products!$C$1:$D$60,2,FALSE)</f>
        <v>Cardio Equipment</v>
      </c>
      <c r="U746">
        <v>191</v>
      </c>
      <c r="V746" t="str">
        <f>VLOOKUP(U746, Products!$A$1:$B$60, 2, FALSE)</f>
        <v>Nike Men's Free 5.0+ Running Shoe</v>
      </c>
      <c r="W746" s="7">
        <v>99.989997860000003</v>
      </c>
      <c r="X746" s="7">
        <v>95.114003926871064</v>
      </c>
      <c r="Y746">
        <v>4</v>
      </c>
      <c r="Z746" s="7">
        <v>63.990001679999999</v>
      </c>
      <c r="AA746" s="7">
        <v>399.95999144000001</v>
      </c>
      <c r="AB746" s="7">
        <f t="shared" si="46"/>
        <v>335.96998976000003</v>
      </c>
      <c r="AC746" t="s">
        <v>66</v>
      </c>
      <c r="AD746" t="str">
        <f t="shared" si="47"/>
        <v>Non Cash Payment</v>
      </c>
    </row>
    <row r="747" spans="1:30" x14ac:dyDescent="0.2">
      <c r="A747">
        <v>55000</v>
      </c>
      <c r="B747" s="1">
        <v>42807</v>
      </c>
      <c r="C747" s="4">
        <f>VLOOKUP(B747, Dates!$A$1:$B$1463, 2, FALSE)</f>
        <v>2</v>
      </c>
      <c r="D747">
        <v>4</v>
      </c>
      <c r="E747" s="1">
        <f t="shared" si="44"/>
        <v>42811</v>
      </c>
      <c r="F747">
        <v>0</v>
      </c>
      <c r="G747" t="s">
        <v>62</v>
      </c>
      <c r="H747" t="str">
        <f t="shared" si="45"/>
        <v>Other</v>
      </c>
      <c r="I747">
        <v>9</v>
      </c>
      <c r="J747">
        <v>9897</v>
      </c>
      <c r="K747">
        <v>3</v>
      </c>
      <c r="L747" t="s">
        <v>24</v>
      </c>
      <c r="M747" t="s">
        <v>480</v>
      </c>
      <c r="N747" t="s">
        <v>677</v>
      </c>
      <c r="O747" t="s">
        <v>678</v>
      </c>
      <c r="Q747" t="s">
        <v>509</v>
      </c>
      <c r="R747" t="s">
        <v>483</v>
      </c>
      <c r="S747">
        <v>9</v>
      </c>
      <c r="T747" t="str">
        <f>VLOOKUP(S747, Products!$C$1:$D$60,2,FALSE)</f>
        <v>Cardio Equipment</v>
      </c>
      <c r="U747">
        <v>191</v>
      </c>
      <c r="V747" t="str">
        <f>VLOOKUP(U747, Products!$A$1:$B$60, 2, FALSE)</f>
        <v>Nike Men's Free 5.0+ Running Shoe</v>
      </c>
      <c r="W747" s="7">
        <v>99.989997860000003</v>
      </c>
      <c r="X747" s="7">
        <v>95.114003926871064</v>
      </c>
      <c r="Y747">
        <v>4</v>
      </c>
      <c r="Z747" s="7">
        <v>79.989997860000003</v>
      </c>
      <c r="AA747" s="7">
        <v>399.95999144000001</v>
      </c>
      <c r="AB747" s="7">
        <f t="shared" si="46"/>
        <v>319.96999357999999</v>
      </c>
      <c r="AC747" t="s">
        <v>66</v>
      </c>
      <c r="AD747" t="str">
        <f t="shared" si="47"/>
        <v>Non Cash Payment</v>
      </c>
    </row>
    <row r="748" spans="1:30" x14ac:dyDescent="0.2">
      <c r="A748">
        <v>55201</v>
      </c>
      <c r="B748" s="1">
        <v>42810</v>
      </c>
      <c r="C748" s="4">
        <f>VLOOKUP(B748, Dates!$A$1:$B$1463, 2, FALSE)</f>
        <v>5</v>
      </c>
      <c r="D748">
        <v>4</v>
      </c>
      <c r="E748" s="1">
        <f t="shared" si="44"/>
        <v>42816</v>
      </c>
      <c r="F748">
        <v>0</v>
      </c>
      <c r="G748" t="s">
        <v>62</v>
      </c>
      <c r="H748" t="str">
        <f t="shared" si="45"/>
        <v>Other</v>
      </c>
      <c r="I748">
        <v>17</v>
      </c>
      <c r="J748">
        <v>11198</v>
      </c>
      <c r="K748">
        <v>4</v>
      </c>
      <c r="L748" t="s">
        <v>46</v>
      </c>
      <c r="M748" t="s">
        <v>480</v>
      </c>
      <c r="N748" t="s">
        <v>674</v>
      </c>
      <c r="O748" t="s">
        <v>489</v>
      </c>
      <c r="Q748" t="s">
        <v>489</v>
      </c>
      <c r="R748" t="s">
        <v>483</v>
      </c>
      <c r="S748">
        <v>17</v>
      </c>
      <c r="T748" t="str">
        <f>VLOOKUP(S748, Products!$C$1:$D$60,2,FALSE)</f>
        <v>Cleats</v>
      </c>
      <c r="U748">
        <v>365</v>
      </c>
      <c r="V748" t="str">
        <f>VLOOKUP(U748, Products!$A$1:$B$60, 2, FALSE)</f>
        <v>Perfect Fitness Perfect Rip Deck</v>
      </c>
      <c r="W748" s="7">
        <v>59.990001679999999</v>
      </c>
      <c r="X748" s="7">
        <v>54.488929209402009</v>
      </c>
      <c r="Y748">
        <v>4</v>
      </c>
      <c r="Z748" s="7">
        <v>21.600000380000001</v>
      </c>
      <c r="AA748" s="7">
        <v>239.96000672</v>
      </c>
      <c r="AB748" s="7">
        <f t="shared" si="46"/>
        <v>218.36000633999998</v>
      </c>
      <c r="AC748" t="s">
        <v>66</v>
      </c>
      <c r="AD748" t="str">
        <f t="shared" si="47"/>
        <v>Non Cash Payment</v>
      </c>
    </row>
    <row r="749" spans="1:30" x14ac:dyDescent="0.2">
      <c r="A749">
        <v>1186</v>
      </c>
      <c r="B749" s="1">
        <v>42022</v>
      </c>
      <c r="C749" s="4">
        <f>VLOOKUP(B749, Dates!$A$1:$B$1463, 2, FALSE)</f>
        <v>1</v>
      </c>
      <c r="D749">
        <v>4</v>
      </c>
      <c r="E749" s="1">
        <f t="shared" si="44"/>
        <v>42026</v>
      </c>
      <c r="F749">
        <v>0</v>
      </c>
      <c r="G749" t="s">
        <v>62</v>
      </c>
      <c r="H749" t="str">
        <f t="shared" si="45"/>
        <v>Other</v>
      </c>
      <c r="I749">
        <v>17</v>
      </c>
      <c r="J749">
        <v>11947</v>
      </c>
      <c r="K749">
        <v>4</v>
      </c>
      <c r="L749" t="s">
        <v>46</v>
      </c>
      <c r="M749" t="s">
        <v>480</v>
      </c>
      <c r="N749" t="s">
        <v>524</v>
      </c>
      <c r="O749" t="s">
        <v>525</v>
      </c>
      <c r="Q749" t="s">
        <v>509</v>
      </c>
      <c r="R749" t="s">
        <v>483</v>
      </c>
      <c r="S749">
        <v>17</v>
      </c>
      <c r="T749" t="str">
        <f>VLOOKUP(S749, Products!$C$1:$D$60,2,FALSE)</f>
        <v>Cleats</v>
      </c>
      <c r="U749">
        <v>365</v>
      </c>
      <c r="V749" t="str">
        <f>VLOOKUP(U749, Products!$A$1:$B$60, 2, FALSE)</f>
        <v>Perfect Fitness Perfect Rip Deck</v>
      </c>
      <c r="W749" s="7">
        <v>59.990001679999999</v>
      </c>
      <c r="X749" s="7">
        <v>54.488929209402009</v>
      </c>
      <c r="Y749">
        <v>4</v>
      </c>
      <c r="Z749" s="7">
        <v>35.990001679999999</v>
      </c>
      <c r="AA749" s="7">
        <v>239.96000672</v>
      </c>
      <c r="AB749" s="7">
        <f t="shared" si="46"/>
        <v>203.97000503999999</v>
      </c>
      <c r="AC749" t="s">
        <v>66</v>
      </c>
      <c r="AD749" t="str">
        <f t="shared" si="47"/>
        <v>Non Cash Payment</v>
      </c>
    </row>
    <row r="750" spans="1:30" x14ac:dyDescent="0.2">
      <c r="A750">
        <v>1383</v>
      </c>
      <c r="B750" s="1">
        <v>42025</v>
      </c>
      <c r="C750" s="4">
        <f>VLOOKUP(B750, Dates!$A$1:$B$1463, 2, FALSE)</f>
        <v>4</v>
      </c>
      <c r="D750">
        <v>4</v>
      </c>
      <c r="E750" s="1">
        <f t="shared" si="44"/>
        <v>42031</v>
      </c>
      <c r="F750">
        <v>0</v>
      </c>
      <c r="G750" t="s">
        <v>62</v>
      </c>
      <c r="H750" t="str">
        <f t="shared" si="45"/>
        <v>Other</v>
      </c>
      <c r="I750">
        <v>17</v>
      </c>
      <c r="J750">
        <v>1753</v>
      </c>
      <c r="K750">
        <v>4</v>
      </c>
      <c r="L750" t="s">
        <v>46</v>
      </c>
      <c r="M750" t="s">
        <v>480</v>
      </c>
      <c r="N750" t="s">
        <v>636</v>
      </c>
      <c r="O750" t="s">
        <v>513</v>
      </c>
      <c r="Q750" t="s">
        <v>506</v>
      </c>
      <c r="R750" t="s">
        <v>496</v>
      </c>
      <c r="S750">
        <v>17</v>
      </c>
      <c r="T750" t="str">
        <f>VLOOKUP(S750, Products!$C$1:$D$60,2,FALSE)</f>
        <v>Cleats</v>
      </c>
      <c r="U750">
        <v>365</v>
      </c>
      <c r="V750" t="str">
        <f>VLOOKUP(U750, Products!$A$1:$B$60, 2, FALSE)</f>
        <v>Perfect Fitness Perfect Rip Deck</v>
      </c>
      <c r="W750" s="7">
        <v>59.990001679999999</v>
      </c>
      <c r="X750" s="7">
        <v>54.488929209402009</v>
      </c>
      <c r="Y750">
        <v>4</v>
      </c>
      <c r="Z750" s="7">
        <v>35.990001679999999</v>
      </c>
      <c r="AA750" s="7">
        <v>239.96000672</v>
      </c>
      <c r="AB750" s="7">
        <f t="shared" si="46"/>
        <v>203.97000503999999</v>
      </c>
      <c r="AC750" t="s">
        <v>66</v>
      </c>
      <c r="AD750" t="str">
        <f t="shared" si="47"/>
        <v>Non Cash Payment</v>
      </c>
    </row>
    <row r="751" spans="1:30" x14ac:dyDescent="0.2">
      <c r="A751">
        <v>53581</v>
      </c>
      <c r="B751" s="1">
        <v>42787</v>
      </c>
      <c r="C751" s="4">
        <f>VLOOKUP(B751, Dates!$A$1:$B$1463, 2, FALSE)</f>
        <v>3</v>
      </c>
      <c r="D751">
        <v>4</v>
      </c>
      <c r="E751" s="1">
        <f t="shared" si="44"/>
        <v>42793</v>
      </c>
      <c r="F751">
        <v>0</v>
      </c>
      <c r="G751" t="s">
        <v>62</v>
      </c>
      <c r="H751" t="str">
        <f t="shared" si="45"/>
        <v>Other</v>
      </c>
      <c r="I751">
        <v>17</v>
      </c>
      <c r="J751">
        <v>2790</v>
      </c>
      <c r="K751">
        <v>4</v>
      </c>
      <c r="L751" t="s">
        <v>46</v>
      </c>
      <c r="M751" t="s">
        <v>480</v>
      </c>
      <c r="N751" t="s">
        <v>605</v>
      </c>
      <c r="O751" t="s">
        <v>605</v>
      </c>
      <c r="Q751" t="s">
        <v>499</v>
      </c>
      <c r="R751" t="s">
        <v>496</v>
      </c>
      <c r="S751">
        <v>17</v>
      </c>
      <c r="T751" t="str">
        <f>VLOOKUP(S751, Products!$C$1:$D$60,2,FALSE)</f>
        <v>Cleats</v>
      </c>
      <c r="U751">
        <v>365</v>
      </c>
      <c r="V751" t="str">
        <f>VLOOKUP(U751, Products!$A$1:$B$60, 2, FALSE)</f>
        <v>Perfect Fitness Perfect Rip Deck</v>
      </c>
      <c r="W751" s="7">
        <v>59.990001679999999</v>
      </c>
      <c r="X751" s="7">
        <v>54.488929209402009</v>
      </c>
      <c r="Y751">
        <v>4</v>
      </c>
      <c r="Z751" s="7">
        <v>38.38999939</v>
      </c>
      <c r="AA751" s="7">
        <v>239.96000672</v>
      </c>
      <c r="AB751" s="7">
        <f t="shared" si="46"/>
        <v>201.57000733000001</v>
      </c>
      <c r="AC751" t="s">
        <v>66</v>
      </c>
      <c r="AD751" t="str">
        <f t="shared" si="47"/>
        <v>Non Cash Payment</v>
      </c>
    </row>
    <row r="752" spans="1:30" x14ac:dyDescent="0.2">
      <c r="A752">
        <v>1383</v>
      </c>
      <c r="B752" s="1">
        <v>42025</v>
      </c>
      <c r="C752" s="4">
        <f>VLOOKUP(B752, Dates!$A$1:$B$1463, 2, FALSE)</f>
        <v>4</v>
      </c>
      <c r="D752">
        <v>4</v>
      </c>
      <c r="E752" s="1">
        <f t="shared" si="44"/>
        <v>42031</v>
      </c>
      <c r="F752">
        <v>0</v>
      </c>
      <c r="G752" t="s">
        <v>62</v>
      </c>
      <c r="H752" t="str">
        <f t="shared" si="45"/>
        <v>Other</v>
      </c>
      <c r="I752">
        <v>17</v>
      </c>
      <c r="J752">
        <v>1753</v>
      </c>
      <c r="K752">
        <v>4</v>
      </c>
      <c r="L752" t="s">
        <v>46</v>
      </c>
      <c r="M752" t="s">
        <v>480</v>
      </c>
      <c r="N752" t="s">
        <v>636</v>
      </c>
      <c r="O752" t="s">
        <v>513</v>
      </c>
      <c r="Q752" t="s">
        <v>506</v>
      </c>
      <c r="R752" t="s">
        <v>496</v>
      </c>
      <c r="S752">
        <v>17</v>
      </c>
      <c r="T752" t="str">
        <f>VLOOKUP(S752, Products!$C$1:$D$60,2,FALSE)</f>
        <v>Cleats</v>
      </c>
      <c r="U752">
        <v>365</v>
      </c>
      <c r="V752" t="str">
        <f>VLOOKUP(U752, Products!$A$1:$B$60, 2, FALSE)</f>
        <v>Perfect Fitness Perfect Rip Deck</v>
      </c>
      <c r="W752" s="7">
        <v>59.990001679999999</v>
      </c>
      <c r="X752" s="7">
        <v>54.488929209402009</v>
      </c>
      <c r="Y752">
        <v>4</v>
      </c>
      <c r="Z752" s="7">
        <v>38.38999939</v>
      </c>
      <c r="AA752" s="7">
        <v>239.96000672</v>
      </c>
      <c r="AB752" s="7">
        <f t="shared" si="46"/>
        <v>201.57000733000001</v>
      </c>
      <c r="AC752" t="s">
        <v>66</v>
      </c>
      <c r="AD752" t="str">
        <f t="shared" si="47"/>
        <v>Non Cash Payment</v>
      </c>
    </row>
    <row r="753" spans="1:30" x14ac:dyDescent="0.2">
      <c r="A753">
        <v>57479</v>
      </c>
      <c r="B753" s="1">
        <v>42844</v>
      </c>
      <c r="C753" s="4">
        <f>VLOOKUP(B753, Dates!$A$1:$B$1463, 2, FALSE)</f>
        <v>4</v>
      </c>
      <c r="D753">
        <v>4</v>
      </c>
      <c r="E753" s="1">
        <f t="shared" si="44"/>
        <v>42850</v>
      </c>
      <c r="F753">
        <v>0</v>
      </c>
      <c r="G753" t="s">
        <v>62</v>
      </c>
      <c r="H753" t="str">
        <f t="shared" si="45"/>
        <v>Other</v>
      </c>
      <c r="I753">
        <v>17</v>
      </c>
      <c r="J753">
        <v>1756</v>
      </c>
      <c r="K753">
        <v>4</v>
      </c>
      <c r="L753" t="s">
        <v>46</v>
      </c>
      <c r="M753" t="s">
        <v>480</v>
      </c>
      <c r="N753" t="s">
        <v>679</v>
      </c>
      <c r="O753" t="s">
        <v>679</v>
      </c>
      <c r="Q753" t="s">
        <v>522</v>
      </c>
      <c r="R753" t="s">
        <v>492</v>
      </c>
      <c r="S753">
        <v>17</v>
      </c>
      <c r="T753" t="str">
        <f>VLOOKUP(S753, Products!$C$1:$D$60,2,FALSE)</f>
        <v>Cleats</v>
      </c>
      <c r="U753">
        <v>365</v>
      </c>
      <c r="V753" t="str">
        <f>VLOOKUP(U753, Products!$A$1:$B$60, 2, FALSE)</f>
        <v>Perfect Fitness Perfect Rip Deck</v>
      </c>
      <c r="W753" s="7">
        <v>59.990001679999999</v>
      </c>
      <c r="X753" s="7">
        <v>54.488929209402009</v>
      </c>
      <c r="Y753">
        <v>4</v>
      </c>
      <c r="Z753" s="7">
        <v>40.790000919999997</v>
      </c>
      <c r="AA753" s="7">
        <v>239.96000672</v>
      </c>
      <c r="AB753" s="7">
        <f t="shared" si="46"/>
        <v>199.17000580000001</v>
      </c>
      <c r="AC753" t="s">
        <v>66</v>
      </c>
      <c r="AD753" t="str">
        <f t="shared" si="47"/>
        <v>Non Cash Payment</v>
      </c>
    </row>
    <row r="754" spans="1:30" x14ac:dyDescent="0.2">
      <c r="A754">
        <v>738</v>
      </c>
      <c r="B754" s="1">
        <v>42309</v>
      </c>
      <c r="C754" s="4">
        <f>VLOOKUP(B754, Dates!$A$1:$B$1463, 2, FALSE)</f>
        <v>1</v>
      </c>
      <c r="D754">
        <v>4</v>
      </c>
      <c r="E754" s="1">
        <f t="shared" si="44"/>
        <v>42313</v>
      </c>
      <c r="F754">
        <v>0</v>
      </c>
      <c r="G754" t="s">
        <v>62</v>
      </c>
      <c r="H754" t="str">
        <f t="shared" si="45"/>
        <v>Other</v>
      </c>
      <c r="I754">
        <v>17</v>
      </c>
      <c r="J754">
        <v>10042</v>
      </c>
      <c r="K754">
        <v>4</v>
      </c>
      <c r="L754" t="s">
        <v>46</v>
      </c>
      <c r="M754" t="s">
        <v>480</v>
      </c>
      <c r="N754" t="s">
        <v>664</v>
      </c>
      <c r="O754" t="s">
        <v>513</v>
      </c>
      <c r="Q754" t="s">
        <v>506</v>
      </c>
      <c r="R754" t="s">
        <v>496</v>
      </c>
      <c r="S754">
        <v>17</v>
      </c>
      <c r="T754" t="str">
        <f>VLOOKUP(S754, Products!$C$1:$D$60,2,FALSE)</f>
        <v>Cleats</v>
      </c>
      <c r="U754">
        <v>365</v>
      </c>
      <c r="V754" t="str">
        <f>VLOOKUP(U754, Products!$A$1:$B$60, 2, FALSE)</f>
        <v>Perfect Fitness Perfect Rip Deck</v>
      </c>
      <c r="W754" s="7">
        <v>59.990001679999999</v>
      </c>
      <c r="X754" s="7">
        <v>54.488929209402009</v>
      </c>
      <c r="Y754">
        <v>4</v>
      </c>
      <c r="Z754" s="7">
        <v>40.790000919999997</v>
      </c>
      <c r="AA754" s="7">
        <v>239.96000672</v>
      </c>
      <c r="AB754" s="7">
        <f t="shared" si="46"/>
        <v>199.17000580000001</v>
      </c>
      <c r="AC754" t="s">
        <v>66</v>
      </c>
      <c r="AD754" t="str">
        <f t="shared" si="47"/>
        <v>Non Cash Payment</v>
      </c>
    </row>
    <row r="755" spans="1:30" x14ac:dyDescent="0.2">
      <c r="A755">
        <v>56476</v>
      </c>
      <c r="B755" s="1">
        <v>42829</v>
      </c>
      <c r="C755" s="4">
        <f>VLOOKUP(B755, Dates!$A$1:$B$1463, 2, FALSE)</f>
        <v>3</v>
      </c>
      <c r="D755">
        <v>4</v>
      </c>
      <c r="E755" s="1">
        <f t="shared" si="44"/>
        <v>42835</v>
      </c>
      <c r="F755">
        <v>0</v>
      </c>
      <c r="G755" t="s">
        <v>62</v>
      </c>
      <c r="H755" t="str">
        <f t="shared" si="45"/>
        <v>Other</v>
      </c>
      <c r="I755">
        <v>17</v>
      </c>
      <c r="J755">
        <v>9698</v>
      </c>
      <c r="K755">
        <v>4</v>
      </c>
      <c r="L755" t="s">
        <v>46</v>
      </c>
      <c r="M755" t="s">
        <v>480</v>
      </c>
      <c r="N755" t="s">
        <v>680</v>
      </c>
      <c r="O755" t="s">
        <v>513</v>
      </c>
      <c r="Q755" t="s">
        <v>506</v>
      </c>
      <c r="R755" t="s">
        <v>496</v>
      </c>
      <c r="S755">
        <v>17</v>
      </c>
      <c r="T755" t="str">
        <f>VLOOKUP(S755, Products!$C$1:$D$60,2,FALSE)</f>
        <v>Cleats</v>
      </c>
      <c r="U755">
        <v>365</v>
      </c>
      <c r="V755" t="str">
        <f>VLOOKUP(U755, Products!$A$1:$B$60, 2, FALSE)</f>
        <v>Perfect Fitness Perfect Rip Deck</v>
      </c>
      <c r="W755" s="7">
        <v>59.990001679999999</v>
      </c>
      <c r="X755" s="7">
        <v>54.488929209402009</v>
      </c>
      <c r="Y755">
        <v>4</v>
      </c>
      <c r="Z755" s="7">
        <v>40.790000919999997</v>
      </c>
      <c r="AA755" s="7">
        <v>239.96000672</v>
      </c>
      <c r="AB755" s="7">
        <f t="shared" si="46"/>
        <v>199.17000580000001</v>
      </c>
      <c r="AC755" t="s">
        <v>66</v>
      </c>
      <c r="AD755" t="str">
        <f t="shared" si="47"/>
        <v>Non Cash Payment</v>
      </c>
    </row>
    <row r="756" spans="1:30" x14ac:dyDescent="0.2">
      <c r="A756">
        <v>8488</v>
      </c>
      <c r="B756" s="1">
        <v>42099</v>
      </c>
      <c r="C756" s="4">
        <f>VLOOKUP(B756, Dates!$A$1:$B$1463, 2, FALSE)</f>
        <v>1</v>
      </c>
      <c r="D756">
        <v>4</v>
      </c>
      <c r="E756" s="1">
        <f t="shared" si="44"/>
        <v>42103</v>
      </c>
      <c r="F756">
        <v>0</v>
      </c>
      <c r="G756" t="s">
        <v>62</v>
      </c>
      <c r="H756" t="str">
        <f t="shared" si="45"/>
        <v>Other</v>
      </c>
      <c r="I756">
        <v>17</v>
      </c>
      <c r="J756">
        <v>9154</v>
      </c>
      <c r="K756">
        <v>4</v>
      </c>
      <c r="L756" t="s">
        <v>46</v>
      </c>
      <c r="M756" t="s">
        <v>480</v>
      </c>
      <c r="N756" t="s">
        <v>675</v>
      </c>
      <c r="O756" t="s">
        <v>676</v>
      </c>
      <c r="Q756" t="s">
        <v>517</v>
      </c>
      <c r="R756" t="s">
        <v>496</v>
      </c>
      <c r="S756">
        <v>17</v>
      </c>
      <c r="T756" t="str">
        <f>VLOOKUP(S756, Products!$C$1:$D$60,2,FALSE)</f>
        <v>Cleats</v>
      </c>
      <c r="U756">
        <v>365</v>
      </c>
      <c r="V756" t="str">
        <f>VLOOKUP(U756, Products!$A$1:$B$60, 2, FALSE)</f>
        <v>Perfect Fitness Perfect Rip Deck</v>
      </c>
      <c r="W756" s="7">
        <v>59.990001679999999</v>
      </c>
      <c r="X756" s="7">
        <v>54.488929209402009</v>
      </c>
      <c r="Y756">
        <v>4</v>
      </c>
      <c r="Z756" s="7">
        <v>40.790000919999997</v>
      </c>
      <c r="AA756" s="7">
        <v>239.96000672</v>
      </c>
      <c r="AB756" s="7">
        <f t="shared" si="46"/>
        <v>199.17000580000001</v>
      </c>
      <c r="AC756" t="s">
        <v>66</v>
      </c>
      <c r="AD756" t="str">
        <f t="shared" si="47"/>
        <v>Non Cash Payment</v>
      </c>
    </row>
    <row r="757" spans="1:30" x14ac:dyDescent="0.2">
      <c r="A757">
        <v>57575</v>
      </c>
      <c r="B757" s="1">
        <v>42845</v>
      </c>
      <c r="C757" s="4">
        <f>VLOOKUP(B757, Dates!$A$1:$B$1463, 2, FALSE)</f>
        <v>5</v>
      </c>
      <c r="D757">
        <v>4</v>
      </c>
      <c r="E757" s="1">
        <f t="shared" si="44"/>
        <v>42851</v>
      </c>
      <c r="F757">
        <v>1</v>
      </c>
      <c r="G757" t="s">
        <v>62</v>
      </c>
      <c r="H757" t="str">
        <f t="shared" si="45"/>
        <v>Other</v>
      </c>
      <c r="I757">
        <v>7</v>
      </c>
      <c r="J757">
        <v>4768</v>
      </c>
      <c r="K757">
        <v>2</v>
      </c>
      <c r="L757" t="s">
        <v>136</v>
      </c>
      <c r="M757" t="s">
        <v>480</v>
      </c>
      <c r="N757" t="s">
        <v>681</v>
      </c>
      <c r="O757" t="s">
        <v>682</v>
      </c>
      <c r="Q757" t="s">
        <v>506</v>
      </c>
      <c r="R757" t="s">
        <v>496</v>
      </c>
      <c r="S757">
        <v>7</v>
      </c>
      <c r="T757" t="str">
        <f>VLOOKUP(S757, Products!$C$1:$D$60,2,FALSE)</f>
        <v>Hockey</v>
      </c>
      <c r="U757">
        <v>135</v>
      </c>
      <c r="V757" t="str">
        <f>VLOOKUP(U757, Products!$A$1:$B$60, 2, FALSE)</f>
        <v>Nike Dri-FIT Crew Sock 6 Pack</v>
      </c>
      <c r="W757" s="7">
        <v>22</v>
      </c>
      <c r="X757" s="7">
        <v>19.656208341820829</v>
      </c>
      <c r="Y757">
        <v>2</v>
      </c>
      <c r="Z757" s="7">
        <v>0.439999998</v>
      </c>
      <c r="AA757" s="7">
        <v>44</v>
      </c>
      <c r="AB757" s="7">
        <f t="shared" si="46"/>
        <v>43.560000002000002</v>
      </c>
      <c r="AC757" t="s">
        <v>66</v>
      </c>
      <c r="AD757" t="str">
        <f t="shared" si="47"/>
        <v>Non Cash Payment</v>
      </c>
    </row>
    <row r="758" spans="1:30" x14ac:dyDescent="0.2">
      <c r="A758">
        <v>57380</v>
      </c>
      <c r="B758" s="1">
        <v>42842</v>
      </c>
      <c r="C758" s="4">
        <f>VLOOKUP(B758, Dates!$A$1:$B$1463, 2, FALSE)</f>
        <v>2</v>
      </c>
      <c r="D758">
        <v>1</v>
      </c>
      <c r="E758" s="1">
        <f t="shared" si="44"/>
        <v>42843</v>
      </c>
      <c r="F758">
        <v>1</v>
      </c>
      <c r="G758" t="s">
        <v>187</v>
      </c>
      <c r="H758" t="str">
        <f t="shared" si="45"/>
        <v>Other</v>
      </c>
      <c r="I758">
        <v>7</v>
      </c>
      <c r="J758">
        <v>9037</v>
      </c>
      <c r="K758">
        <v>2</v>
      </c>
      <c r="L758" t="s">
        <v>136</v>
      </c>
      <c r="M758" t="s">
        <v>480</v>
      </c>
      <c r="N758" t="s">
        <v>484</v>
      </c>
      <c r="O758" t="s">
        <v>485</v>
      </c>
      <c r="Q758" t="s">
        <v>486</v>
      </c>
      <c r="R758" t="s">
        <v>483</v>
      </c>
      <c r="S758">
        <v>7</v>
      </c>
      <c r="T758" t="str">
        <f>VLOOKUP(S758, Products!$C$1:$D$60,2,FALSE)</f>
        <v>Hockey</v>
      </c>
      <c r="U758">
        <v>135</v>
      </c>
      <c r="V758" t="str">
        <f>VLOOKUP(U758, Products!$A$1:$B$60, 2, FALSE)</f>
        <v>Nike Dri-FIT Crew Sock 6 Pack</v>
      </c>
      <c r="W758" s="7">
        <v>22</v>
      </c>
      <c r="X758" s="7">
        <v>19.656208341820829</v>
      </c>
      <c r="Y758">
        <v>4</v>
      </c>
      <c r="Z758" s="7">
        <v>4.4000000950000002</v>
      </c>
      <c r="AA758" s="7">
        <v>88</v>
      </c>
      <c r="AB758" s="7">
        <f t="shared" si="46"/>
        <v>83.599999905000004</v>
      </c>
      <c r="AC758" t="s">
        <v>30</v>
      </c>
      <c r="AD758" t="str">
        <f t="shared" si="47"/>
        <v>Cash Not Over 200</v>
      </c>
    </row>
    <row r="759" spans="1:30" x14ac:dyDescent="0.2">
      <c r="A759">
        <v>57353</v>
      </c>
      <c r="B759" s="1">
        <v>42842</v>
      </c>
      <c r="C759" s="4">
        <f>VLOOKUP(B759, Dates!$A$1:$B$1463, 2, FALSE)</f>
        <v>2</v>
      </c>
      <c r="D759">
        <v>0</v>
      </c>
      <c r="E759" s="1">
        <f t="shared" si="44"/>
        <v>42842</v>
      </c>
      <c r="F759">
        <v>0</v>
      </c>
      <c r="G759" t="s">
        <v>214</v>
      </c>
      <c r="H759" t="str">
        <f t="shared" si="45"/>
        <v>Same Day - On Time</v>
      </c>
      <c r="I759">
        <v>7</v>
      </c>
      <c r="J759">
        <v>5783</v>
      </c>
      <c r="K759">
        <v>2</v>
      </c>
      <c r="L759" t="s">
        <v>136</v>
      </c>
      <c r="M759" t="s">
        <v>480</v>
      </c>
      <c r="N759" t="s">
        <v>501</v>
      </c>
      <c r="O759" t="s">
        <v>502</v>
      </c>
      <c r="Q759" t="s">
        <v>503</v>
      </c>
      <c r="R759" t="s">
        <v>483</v>
      </c>
      <c r="S759">
        <v>7</v>
      </c>
      <c r="T759" t="str">
        <f>VLOOKUP(S759, Products!$C$1:$D$60,2,FALSE)</f>
        <v>Hockey</v>
      </c>
      <c r="U759">
        <v>135</v>
      </c>
      <c r="V759" t="str">
        <f>VLOOKUP(U759, Products!$A$1:$B$60, 2, FALSE)</f>
        <v>Nike Dri-FIT Crew Sock 6 Pack</v>
      </c>
      <c r="W759" s="7">
        <v>22</v>
      </c>
      <c r="X759" s="7">
        <v>19.656208341820829</v>
      </c>
      <c r="Y759">
        <v>1</v>
      </c>
      <c r="Z759" s="7">
        <v>0.87999999500000003</v>
      </c>
      <c r="AA759" s="7">
        <v>22</v>
      </c>
      <c r="AB759" s="7">
        <f t="shared" si="46"/>
        <v>21.120000005000001</v>
      </c>
      <c r="AC759" t="s">
        <v>45</v>
      </c>
      <c r="AD759" t="str">
        <f t="shared" si="47"/>
        <v>Non Cash Payment</v>
      </c>
    </row>
    <row r="760" spans="1:30" x14ac:dyDescent="0.2">
      <c r="A760">
        <v>77202</v>
      </c>
      <c r="B760" s="1">
        <v>43131</v>
      </c>
      <c r="C760" s="4">
        <f>VLOOKUP(B760, Dates!$A$1:$B$1463, 2, FALSE)</f>
        <v>4</v>
      </c>
      <c r="D760">
        <v>4</v>
      </c>
      <c r="E760" s="1">
        <f t="shared" si="44"/>
        <v>43137</v>
      </c>
      <c r="F760">
        <v>0</v>
      </c>
      <c r="G760" t="s">
        <v>62</v>
      </c>
      <c r="H760" t="str">
        <f t="shared" si="45"/>
        <v>Other</v>
      </c>
      <c r="I760">
        <v>73</v>
      </c>
      <c r="J760">
        <v>20755</v>
      </c>
      <c r="K760">
        <v>2</v>
      </c>
      <c r="L760" t="s">
        <v>136</v>
      </c>
      <c r="M760" t="s">
        <v>683</v>
      </c>
      <c r="N760" t="s">
        <v>684</v>
      </c>
      <c r="O760" t="s">
        <v>685</v>
      </c>
      <c r="Q760" t="s">
        <v>686</v>
      </c>
      <c r="R760" t="s">
        <v>687</v>
      </c>
      <c r="S760">
        <v>73</v>
      </c>
      <c r="T760" t="str">
        <f>VLOOKUP(S760, Products!$C$1:$D$60,2,FALSE)</f>
        <v>Sporting Goods</v>
      </c>
      <c r="U760">
        <v>1360</v>
      </c>
      <c r="V760" t="str">
        <f>VLOOKUP(U760, Products!$A$1:$B$60, 2, FALSE)</f>
        <v xml:space="preserve">Smart watch </v>
      </c>
      <c r="W760" s="7">
        <v>327.75</v>
      </c>
      <c r="X760" s="7">
        <v>297.07027734645828</v>
      </c>
      <c r="Y760">
        <v>1</v>
      </c>
      <c r="Z760" s="7">
        <v>13.10999966</v>
      </c>
      <c r="AA760" s="7">
        <v>327.75</v>
      </c>
      <c r="AB760" s="7">
        <f t="shared" si="46"/>
        <v>314.64000034000003</v>
      </c>
      <c r="AC760" t="s">
        <v>45</v>
      </c>
      <c r="AD760" t="str">
        <f t="shared" si="47"/>
        <v>Non Cash Payment</v>
      </c>
    </row>
    <row r="761" spans="1:30" x14ac:dyDescent="0.2">
      <c r="A761">
        <v>75939</v>
      </c>
      <c r="B761" s="1">
        <v>43113</v>
      </c>
      <c r="C761" s="4">
        <f>VLOOKUP(B761, Dates!$A$1:$B$1463, 2, FALSE)</f>
        <v>7</v>
      </c>
      <c r="D761">
        <v>4</v>
      </c>
      <c r="E761" s="1">
        <f t="shared" si="44"/>
        <v>43118</v>
      </c>
      <c r="F761">
        <v>1</v>
      </c>
      <c r="G761" t="s">
        <v>62</v>
      </c>
      <c r="H761" t="str">
        <f t="shared" si="45"/>
        <v>Other</v>
      </c>
      <c r="I761">
        <v>73</v>
      </c>
      <c r="J761">
        <v>19492</v>
      </c>
      <c r="K761">
        <v>2</v>
      </c>
      <c r="L761" t="s">
        <v>136</v>
      </c>
      <c r="M761" t="s">
        <v>683</v>
      </c>
      <c r="N761" t="s">
        <v>688</v>
      </c>
      <c r="O761" t="s">
        <v>689</v>
      </c>
      <c r="Q761" t="s">
        <v>690</v>
      </c>
      <c r="R761" t="s">
        <v>691</v>
      </c>
      <c r="S761">
        <v>73</v>
      </c>
      <c r="T761" t="str">
        <f>VLOOKUP(S761, Products!$C$1:$D$60,2,FALSE)</f>
        <v>Sporting Goods</v>
      </c>
      <c r="U761">
        <v>1360</v>
      </c>
      <c r="V761" t="str">
        <f>VLOOKUP(U761, Products!$A$1:$B$60, 2, FALSE)</f>
        <v xml:space="preserve">Smart watch </v>
      </c>
      <c r="W761" s="7">
        <v>327.75</v>
      </c>
      <c r="X761" s="7">
        <v>297.07027734645828</v>
      </c>
      <c r="Y761">
        <v>1</v>
      </c>
      <c r="Z761" s="7">
        <v>16.38999939</v>
      </c>
      <c r="AA761" s="7">
        <v>327.75</v>
      </c>
      <c r="AB761" s="7">
        <f t="shared" si="46"/>
        <v>311.36000060999999</v>
      </c>
      <c r="AC761" t="s">
        <v>66</v>
      </c>
      <c r="AD761" t="str">
        <f t="shared" si="47"/>
        <v>Non Cash Payment</v>
      </c>
    </row>
    <row r="762" spans="1:30" x14ac:dyDescent="0.2">
      <c r="A762">
        <v>75938</v>
      </c>
      <c r="B762" s="1">
        <v>43113</v>
      </c>
      <c r="C762" s="4">
        <f>VLOOKUP(B762, Dates!$A$1:$B$1463, 2, FALSE)</f>
        <v>7</v>
      </c>
      <c r="D762">
        <v>4</v>
      </c>
      <c r="E762" s="1">
        <f t="shared" si="44"/>
        <v>43118</v>
      </c>
      <c r="F762">
        <v>0</v>
      </c>
      <c r="G762" t="s">
        <v>62</v>
      </c>
      <c r="H762" t="str">
        <f t="shared" si="45"/>
        <v>Other</v>
      </c>
      <c r="I762">
        <v>73</v>
      </c>
      <c r="J762">
        <v>19491</v>
      </c>
      <c r="K762">
        <v>2</v>
      </c>
      <c r="L762" t="s">
        <v>136</v>
      </c>
      <c r="M762" t="s">
        <v>683</v>
      </c>
      <c r="N762" t="s">
        <v>688</v>
      </c>
      <c r="O762" t="s">
        <v>689</v>
      </c>
      <c r="Q762" t="s">
        <v>690</v>
      </c>
      <c r="R762" t="s">
        <v>691</v>
      </c>
      <c r="S762">
        <v>73</v>
      </c>
      <c r="T762" t="str">
        <f>VLOOKUP(S762, Products!$C$1:$D$60,2,FALSE)</f>
        <v>Sporting Goods</v>
      </c>
      <c r="U762">
        <v>1360</v>
      </c>
      <c r="V762" t="str">
        <f>VLOOKUP(U762, Products!$A$1:$B$60, 2, FALSE)</f>
        <v xml:space="preserve">Smart watch </v>
      </c>
      <c r="W762" s="7">
        <v>327.75</v>
      </c>
      <c r="X762" s="7">
        <v>297.07027734645828</v>
      </c>
      <c r="Y762">
        <v>1</v>
      </c>
      <c r="Z762" s="7">
        <v>18.030000690000001</v>
      </c>
      <c r="AA762" s="7">
        <v>327.75</v>
      </c>
      <c r="AB762" s="7">
        <f t="shared" si="46"/>
        <v>309.71999930999999</v>
      </c>
      <c r="AC762" t="s">
        <v>30</v>
      </c>
      <c r="AD762" t="str">
        <f t="shared" si="47"/>
        <v>Cash Over 200</v>
      </c>
    </row>
    <row r="763" spans="1:30" x14ac:dyDescent="0.2">
      <c r="A763">
        <v>75937</v>
      </c>
      <c r="B763" s="1">
        <v>43113</v>
      </c>
      <c r="C763" s="4">
        <f>VLOOKUP(B763, Dates!$A$1:$B$1463, 2, FALSE)</f>
        <v>7</v>
      </c>
      <c r="D763">
        <v>4</v>
      </c>
      <c r="E763" s="1">
        <f t="shared" si="44"/>
        <v>43118</v>
      </c>
      <c r="F763">
        <v>0</v>
      </c>
      <c r="G763" t="s">
        <v>62</v>
      </c>
      <c r="H763" t="str">
        <f t="shared" si="45"/>
        <v>Other</v>
      </c>
      <c r="I763">
        <v>73</v>
      </c>
      <c r="J763">
        <v>19490</v>
      </c>
      <c r="K763">
        <v>2</v>
      </c>
      <c r="L763" t="s">
        <v>136</v>
      </c>
      <c r="M763" t="s">
        <v>683</v>
      </c>
      <c r="N763" t="s">
        <v>692</v>
      </c>
      <c r="O763" t="s">
        <v>693</v>
      </c>
      <c r="Q763" t="s">
        <v>694</v>
      </c>
      <c r="R763" t="s">
        <v>695</v>
      </c>
      <c r="S763">
        <v>73</v>
      </c>
      <c r="T763" t="str">
        <f>VLOOKUP(S763, Products!$C$1:$D$60,2,FALSE)</f>
        <v>Sporting Goods</v>
      </c>
      <c r="U763">
        <v>1360</v>
      </c>
      <c r="V763" t="str">
        <f>VLOOKUP(U763, Products!$A$1:$B$60, 2, FALSE)</f>
        <v xml:space="preserve">Smart watch </v>
      </c>
      <c r="W763" s="7">
        <v>327.75</v>
      </c>
      <c r="X763" s="7">
        <v>297.07027734645828</v>
      </c>
      <c r="Y763">
        <v>1</v>
      </c>
      <c r="Z763" s="7">
        <v>22.940000529999999</v>
      </c>
      <c r="AA763" s="7">
        <v>327.75</v>
      </c>
      <c r="AB763" s="7">
        <f t="shared" si="46"/>
        <v>304.80999946999998</v>
      </c>
      <c r="AC763" t="s">
        <v>45</v>
      </c>
      <c r="AD763" t="str">
        <f t="shared" si="47"/>
        <v>Non Cash Payment</v>
      </c>
    </row>
    <row r="764" spans="1:30" x14ac:dyDescent="0.2">
      <c r="A764">
        <v>75936</v>
      </c>
      <c r="B764" s="1">
        <v>43113</v>
      </c>
      <c r="C764" s="4">
        <f>VLOOKUP(B764, Dates!$A$1:$B$1463, 2, FALSE)</f>
        <v>7</v>
      </c>
      <c r="D764">
        <v>4</v>
      </c>
      <c r="E764" s="1">
        <f t="shared" si="44"/>
        <v>43118</v>
      </c>
      <c r="F764">
        <v>0</v>
      </c>
      <c r="G764" t="s">
        <v>62</v>
      </c>
      <c r="H764" t="str">
        <f t="shared" si="45"/>
        <v>Other</v>
      </c>
      <c r="I764">
        <v>73</v>
      </c>
      <c r="J764">
        <v>19489</v>
      </c>
      <c r="K764">
        <v>2</v>
      </c>
      <c r="L764" t="s">
        <v>136</v>
      </c>
      <c r="M764" t="s">
        <v>683</v>
      </c>
      <c r="N764" t="s">
        <v>692</v>
      </c>
      <c r="O764" t="s">
        <v>693</v>
      </c>
      <c r="Q764" t="s">
        <v>694</v>
      </c>
      <c r="R764" t="s">
        <v>695</v>
      </c>
      <c r="S764">
        <v>73</v>
      </c>
      <c r="T764" t="str">
        <f>VLOOKUP(S764, Products!$C$1:$D$60,2,FALSE)</f>
        <v>Sporting Goods</v>
      </c>
      <c r="U764">
        <v>1360</v>
      </c>
      <c r="V764" t="str">
        <f>VLOOKUP(U764, Products!$A$1:$B$60, 2, FALSE)</f>
        <v xml:space="preserve">Smart watch </v>
      </c>
      <c r="W764" s="7">
        <v>327.75</v>
      </c>
      <c r="X764" s="7">
        <v>297.07027734645828</v>
      </c>
      <c r="Y764">
        <v>1</v>
      </c>
      <c r="Z764" s="7">
        <v>29.5</v>
      </c>
      <c r="AA764" s="7">
        <v>327.75</v>
      </c>
      <c r="AB764" s="7">
        <f t="shared" si="46"/>
        <v>298.25</v>
      </c>
      <c r="AC764" t="s">
        <v>30</v>
      </c>
      <c r="AD764" t="str">
        <f t="shared" si="47"/>
        <v>Cash Over 200</v>
      </c>
    </row>
    <row r="765" spans="1:30" x14ac:dyDescent="0.2">
      <c r="A765">
        <v>75935</v>
      </c>
      <c r="B765" s="1">
        <v>43113</v>
      </c>
      <c r="C765" s="4">
        <f>VLOOKUP(B765, Dates!$A$1:$B$1463, 2, FALSE)</f>
        <v>7</v>
      </c>
      <c r="D765">
        <v>4</v>
      </c>
      <c r="E765" s="1">
        <f t="shared" si="44"/>
        <v>43118</v>
      </c>
      <c r="F765">
        <v>0</v>
      </c>
      <c r="G765" t="s">
        <v>62</v>
      </c>
      <c r="H765" t="str">
        <f t="shared" si="45"/>
        <v>Other</v>
      </c>
      <c r="I765">
        <v>73</v>
      </c>
      <c r="J765">
        <v>19488</v>
      </c>
      <c r="K765">
        <v>2</v>
      </c>
      <c r="L765" t="s">
        <v>136</v>
      </c>
      <c r="M765" t="s">
        <v>683</v>
      </c>
      <c r="N765" t="s">
        <v>696</v>
      </c>
      <c r="O765" t="s">
        <v>693</v>
      </c>
      <c r="Q765" t="s">
        <v>694</v>
      </c>
      <c r="R765" t="s">
        <v>695</v>
      </c>
      <c r="S765">
        <v>73</v>
      </c>
      <c r="T765" t="str">
        <f>VLOOKUP(S765, Products!$C$1:$D$60,2,FALSE)</f>
        <v>Sporting Goods</v>
      </c>
      <c r="U765">
        <v>1360</v>
      </c>
      <c r="V765" t="str">
        <f>VLOOKUP(U765, Products!$A$1:$B$60, 2, FALSE)</f>
        <v xml:space="preserve">Smart watch </v>
      </c>
      <c r="W765" s="7">
        <v>327.75</v>
      </c>
      <c r="X765" s="7">
        <v>297.07027734645828</v>
      </c>
      <c r="Y765">
        <v>1</v>
      </c>
      <c r="Z765" s="7">
        <v>32.77999878</v>
      </c>
      <c r="AA765" s="7">
        <v>327.75</v>
      </c>
      <c r="AB765" s="7">
        <f t="shared" si="46"/>
        <v>294.97000121999997</v>
      </c>
      <c r="AC765" t="s">
        <v>66</v>
      </c>
      <c r="AD765" t="str">
        <f t="shared" si="47"/>
        <v>Non Cash Payment</v>
      </c>
    </row>
    <row r="766" spans="1:30" x14ac:dyDescent="0.2">
      <c r="A766">
        <v>75934</v>
      </c>
      <c r="B766" s="1">
        <v>43113</v>
      </c>
      <c r="C766" s="4">
        <f>VLOOKUP(B766, Dates!$A$1:$B$1463, 2, FALSE)</f>
        <v>7</v>
      </c>
      <c r="D766">
        <v>1</v>
      </c>
      <c r="E766" s="1">
        <f t="shared" si="44"/>
        <v>43115</v>
      </c>
      <c r="F766">
        <v>1</v>
      </c>
      <c r="G766" t="s">
        <v>187</v>
      </c>
      <c r="H766" t="str">
        <f t="shared" si="45"/>
        <v>Other</v>
      </c>
      <c r="I766">
        <v>73</v>
      </c>
      <c r="J766">
        <v>19487</v>
      </c>
      <c r="K766">
        <v>2</v>
      </c>
      <c r="L766" t="s">
        <v>136</v>
      </c>
      <c r="M766" t="s">
        <v>683</v>
      </c>
      <c r="N766" t="s">
        <v>697</v>
      </c>
      <c r="O766" t="s">
        <v>698</v>
      </c>
      <c r="Q766" t="s">
        <v>699</v>
      </c>
      <c r="R766" t="s">
        <v>700</v>
      </c>
      <c r="S766">
        <v>73</v>
      </c>
      <c r="T766" t="str">
        <f>VLOOKUP(S766, Products!$C$1:$D$60,2,FALSE)</f>
        <v>Sporting Goods</v>
      </c>
      <c r="U766">
        <v>1360</v>
      </c>
      <c r="V766" t="str">
        <f>VLOOKUP(U766, Products!$A$1:$B$60, 2, FALSE)</f>
        <v xml:space="preserve">Smart watch </v>
      </c>
      <c r="W766" s="7">
        <v>327.75</v>
      </c>
      <c r="X766" s="7">
        <v>297.07027734645828</v>
      </c>
      <c r="Y766">
        <v>1</v>
      </c>
      <c r="Z766" s="7">
        <v>39.33000183</v>
      </c>
      <c r="AA766" s="7">
        <v>327.75</v>
      </c>
      <c r="AB766" s="7">
        <f t="shared" si="46"/>
        <v>288.41999816999999</v>
      </c>
      <c r="AC766" t="s">
        <v>45</v>
      </c>
      <c r="AD766" t="str">
        <f t="shared" si="47"/>
        <v>Non Cash Payment</v>
      </c>
    </row>
    <row r="767" spans="1:30" x14ac:dyDescent="0.2">
      <c r="A767">
        <v>75933</v>
      </c>
      <c r="B767" s="1">
        <v>43113</v>
      </c>
      <c r="C767" s="4">
        <f>VLOOKUP(B767, Dates!$A$1:$B$1463, 2, FALSE)</f>
        <v>7</v>
      </c>
      <c r="D767">
        <v>1</v>
      </c>
      <c r="E767" s="1">
        <f t="shared" si="44"/>
        <v>43115</v>
      </c>
      <c r="F767">
        <v>1</v>
      </c>
      <c r="G767" t="s">
        <v>187</v>
      </c>
      <c r="H767" t="str">
        <f t="shared" si="45"/>
        <v>Other</v>
      </c>
      <c r="I767">
        <v>73</v>
      </c>
      <c r="J767">
        <v>19486</v>
      </c>
      <c r="K767">
        <v>2</v>
      </c>
      <c r="L767" t="s">
        <v>136</v>
      </c>
      <c r="M767" t="s">
        <v>683</v>
      </c>
      <c r="N767" t="s">
        <v>697</v>
      </c>
      <c r="O767" t="s">
        <v>698</v>
      </c>
      <c r="Q767" t="s">
        <v>699</v>
      </c>
      <c r="R767" t="s">
        <v>700</v>
      </c>
      <c r="S767">
        <v>73</v>
      </c>
      <c r="T767" t="str">
        <f>VLOOKUP(S767, Products!$C$1:$D$60,2,FALSE)</f>
        <v>Sporting Goods</v>
      </c>
      <c r="U767">
        <v>1360</v>
      </c>
      <c r="V767" t="str">
        <f>VLOOKUP(U767, Products!$A$1:$B$60, 2, FALSE)</f>
        <v xml:space="preserve">Smart watch </v>
      </c>
      <c r="W767" s="7">
        <v>327.75</v>
      </c>
      <c r="X767" s="7">
        <v>297.07027734645828</v>
      </c>
      <c r="Y767">
        <v>1</v>
      </c>
      <c r="Z767" s="7">
        <v>42.61000061</v>
      </c>
      <c r="AA767" s="7">
        <v>327.75</v>
      </c>
      <c r="AB767" s="7">
        <f t="shared" si="46"/>
        <v>285.13999939000001</v>
      </c>
      <c r="AC767" t="s">
        <v>66</v>
      </c>
      <c r="AD767" t="str">
        <f t="shared" si="47"/>
        <v>Non Cash Payment</v>
      </c>
    </row>
    <row r="768" spans="1:30" x14ac:dyDescent="0.2">
      <c r="A768">
        <v>75932</v>
      </c>
      <c r="B768" s="1">
        <v>43113</v>
      </c>
      <c r="C768" s="4">
        <f>VLOOKUP(B768, Dates!$A$1:$B$1463, 2, FALSE)</f>
        <v>7</v>
      </c>
      <c r="D768">
        <v>2</v>
      </c>
      <c r="E768" s="1">
        <f t="shared" si="44"/>
        <v>43116</v>
      </c>
      <c r="F768">
        <v>1</v>
      </c>
      <c r="G768" t="s">
        <v>23</v>
      </c>
      <c r="H768" t="str">
        <f t="shared" si="45"/>
        <v>Other</v>
      </c>
      <c r="I768">
        <v>73</v>
      </c>
      <c r="J768">
        <v>19485</v>
      </c>
      <c r="K768">
        <v>2</v>
      </c>
      <c r="L768" t="s">
        <v>136</v>
      </c>
      <c r="M768" t="s">
        <v>683</v>
      </c>
      <c r="N768" t="s">
        <v>697</v>
      </c>
      <c r="O768" t="s">
        <v>698</v>
      </c>
      <c r="Q768" t="s">
        <v>699</v>
      </c>
      <c r="R768" t="s">
        <v>700</v>
      </c>
      <c r="S768">
        <v>73</v>
      </c>
      <c r="T768" t="str">
        <f>VLOOKUP(S768, Products!$C$1:$D$60,2,FALSE)</f>
        <v>Sporting Goods</v>
      </c>
      <c r="U768">
        <v>1360</v>
      </c>
      <c r="V768" t="str">
        <f>VLOOKUP(U768, Products!$A$1:$B$60, 2, FALSE)</f>
        <v xml:space="preserve">Smart watch </v>
      </c>
      <c r="W768" s="7">
        <v>327.75</v>
      </c>
      <c r="X768" s="7">
        <v>297.07027734645828</v>
      </c>
      <c r="Y768">
        <v>1</v>
      </c>
      <c r="Z768" s="7">
        <v>49.159999849999998</v>
      </c>
      <c r="AA768" s="7">
        <v>327.75</v>
      </c>
      <c r="AB768" s="7">
        <f t="shared" si="46"/>
        <v>278.59000014999998</v>
      </c>
      <c r="AC768" t="s">
        <v>30</v>
      </c>
      <c r="AD768" t="str">
        <f t="shared" si="47"/>
        <v>Cash Over 200</v>
      </c>
    </row>
    <row r="769" spans="1:30" x14ac:dyDescent="0.2">
      <c r="A769">
        <v>75931</v>
      </c>
      <c r="B769" s="1">
        <v>43113</v>
      </c>
      <c r="C769" s="4">
        <f>VLOOKUP(B769, Dates!$A$1:$B$1463, 2, FALSE)</f>
        <v>7</v>
      </c>
      <c r="D769">
        <v>1</v>
      </c>
      <c r="E769" s="1">
        <f t="shared" si="44"/>
        <v>43115</v>
      </c>
      <c r="F769">
        <v>1</v>
      </c>
      <c r="G769" t="s">
        <v>187</v>
      </c>
      <c r="H769" t="str">
        <f t="shared" si="45"/>
        <v>Other</v>
      </c>
      <c r="I769">
        <v>73</v>
      </c>
      <c r="J769">
        <v>19484</v>
      </c>
      <c r="K769">
        <v>2</v>
      </c>
      <c r="L769" t="s">
        <v>136</v>
      </c>
      <c r="M769" t="s">
        <v>683</v>
      </c>
      <c r="N769" t="s">
        <v>697</v>
      </c>
      <c r="O769" t="s">
        <v>698</v>
      </c>
      <c r="Q769" t="s">
        <v>699</v>
      </c>
      <c r="R769" t="s">
        <v>700</v>
      </c>
      <c r="S769">
        <v>73</v>
      </c>
      <c r="T769" t="str">
        <f>VLOOKUP(S769, Products!$C$1:$D$60,2,FALSE)</f>
        <v>Sporting Goods</v>
      </c>
      <c r="U769">
        <v>1360</v>
      </c>
      <c r="V769" t="str">
        <f>VLOOKUP(U769, Products!$A$1:$B$60, 2, FALSE)</f>
        <v xml:space="preserve">Smart watch </v>
      </c>
      <c r="W769" s="7">
        <v>327.75</v>
      </c>
      <c r="X769" s="7">
        <v>297.07027734645828</v>
      </c>
      <c r="Y769">
        <v>1</v>
      </c>
      <c r="Z769" s="7">
        <v>52.439998629999998</v>
      </c>
      <c r="AA769" s="7">
        <v>327.75</v>
      </c>
      <c r="AB769" s="7">
        <f t="shared" si="46"/>
        <v>275.31000137000001</v>
      </c>
      <c r="AC769" t="s">
        <v>30</v>
      </c>
      <c r="AD769" t="str">
        <f t="shared" si="47"/>
        <v>Cash Over 200</v>
      </c>
    </row>
    <row r="770" spans="1:30" x14ac:dyDescent="0.2">
      <c r="A770">
        <v>75930</v>
      </c>
      <c r="B770" s="1">
        <v>43113</v>
      </c>
      <c r="C770" s="4">
        <f>VLOOKUP(B770, Dates!$A$1:$B$1463, 2, FALSE)</f>
        <v>7</v>
      </c>
      <c r="D770">
        <v>2</v>
      </c>
      <c r="E770" s="1">
        <f t="shared" si="44"/>
        <v>43116</v>
      </c>
      <c r="F770">
        <v>0</v>
      </c>
      <c r="G770" t="s">
        <v>23</v>
      </c>
      <c r="H770" t="str">
        <f t="shared" si="45"/>
        <v>Other</v>
      </c>
      <c r="I770">
        <v>73</v>
      </c>
      <c r="J770">
        <v>19483</v>
      </c>
      <c r="K770">
        <v>2</v>
      </c>
      <c r="L770" t="s">
        <v>136</v>
      </c>
      <c r="M770" t="s">
        <v>683</v>
      </c>
      <c r="N770" t="s">
        <v>701</v>
      </c>
      <c r="O770" t="s">
        <v>701</v>
      </c>
      <c r="Q770" t="s">
        <v>702</v>
      </c>
      <c r="R770" t="s">
        <v>700</v>
      </c>
      <c r="S770">
        <v>73</v>
      </c>
      <c r="T770" t="str">
        <f>VLOOKUP(S770, Products!$C$1:$D$60,2,FALSE)</f>
        <v>Sporting Goods</v>
      </c>
      <c r="U770">
        <v>1360</v>
      </c>
      <c r="V770" t="str">
        <f>VLOOKUP(U770, Products!$A$1:$B$60, 2, FALSE)</f>
        <v xml:space="preserve">Smart watch </v>
      </c>
      <c r="W770" s="7">
        <v>327.75</v>
      </c>
      <c r="X770" s="7">
        <v>297.07027734645828</v>
      </c>
      <c r="Y770">
        <v>1</v>
      </c>
      <c r="Z770" s="7">
        <v>55.72000122</v>
      </c>
      <c r="AA770" s="7">
        <v>327.75</v>
      </c>
      <c r="AB770" s="7">
        <f t="shared" si="46"/>
        <v>272.02999878000003</v>
      </c>
      <c r="AC770" t="s">
        <v>66</v>
      </c>
      <c r="AD770" t="str">
        <f t="shared" si="47"/>
        <v>Non Cash Payment</v>
      </c>
    </row>
    <row r="771" spans="1:30" x14ac:dyDescent="0.2">
      <c r="A771">
        <v>75929</v>
      </c>
      <c r="B771" s="1">
        <v>43113</v>
      </c>
      <c r="C771" s="4">
        <f>VLOOKUP(B771, Dates!$A$1:$B$1463, 2, FALSE)</f>
        <v>7</v>
      </c>
      <c r="D771">
        <v>2</v>
      </c>
      <c r="E771" s="1">
        <f t="shared" ref="E771:E834" si="48">WORKDAY(B771, D771)</f>
        <v>43116</v>
      </c>
      <c r="F771">
        <v>1</v>
      </c>
      <c r="G771" t="s">
        <v>23</v>
      </c>
      <c r="H771" t="str">
        <f t="shared" ref="H771:H834" si="49">IF(AND(F771=0,G771="Same Day"), "Same Day - On Time", "Other")</f>
        <v>Other</v>
      </c>
      <c r="I771">
        <v>73</v>
      </c>
      <c r="J771">
        <v>19482</v>
      </c>
      <c r="K771">
        <v>2</v>
      </c>
      <c r="L771" t="s">
        <v>136</v>
      </c>
      <c r="M771" t="s">
        <v>683</v>
      </c>
      <c r="N771" t="s">
        <v>703</v>
      </c>
      <c r="O771" t="s">
        <v>704</v>
      </c>
      <c r="Q771" t="s">
        <v>686</v>
      </c>
      <c r="R771" t="s">
        <v>687</v>
      </c>
      <c r="S771">
        <v>73</v>
      </c>
      <c r="T771" t="str">
        <f>VLOOKUP(S771, Products!$C$1:$D$60,2,FALSE)</f>
        <v>Sporting Goods</v>
      </c>
      <c r="U771">
        <v>1360</v>
      </c>
      <c r="V771" t="str">
        <f>VLOOKUP(U771, Products!$A$1:$B$60, 2, FALSE)</f>
        <v xml:space="preserve">Smart watch </v>
      </c>
      <c r="W771" s="7">
        <v>327.75</v>
      </c>
      <c r="X771" s="7">
        <v>297.07027734645828</v>
      </c>
      <c r="Y771">
        <v>1</v>
      </c>
      <c r="Z771" s="7">
        <v>59</v>
      </c>
      <c r="AA771" s="7">
        <v>327.75</v>
      </c>
      <c r="AB771" s="7">
        <f t="shared" ref="AB771:AB834" si="50">AA771-Z771</f>
        <v>268.75</v>
      </c>
      <c r="AC771" t="s">
        <v>66</v>
      </c>
      <c r="AD771" t="str">
        <f t="shared" ref="AD771:AD834" si="51">IF(AND(AC771="CASH",AB771&gt;200),"Cash Over 200",IF(AC771&lt;&gt;"CASH","Non Cash Payment","Cash Not Over 200"))</f>
        <v>Non Cash Payment</v>
      </c>
    </row>
    <row r="772" spans="1:30" x14ac:dyDescent="0.2">
      <c r="A772">
        <v>75928</v>
      </c>
      <c r="B772" s="1">
        <v>43113</v>
      </c>
      <c r="C772" s="4">
        <f>VLOOKUP(B772, Dates!$A$1:$B$1463, 2, FALSE)</f>
        <v>7</v>
      </c>
      <c r="D772">
        <v>2</v>
      </c>
      <c r="E772" s="1">
        <f t="shared" si="48"/>
        <v>43116</v>
      </c>
      <c r="F772">
        <v>1</v>
      </c>
      <c r="G772" t="s">
        <v>23</v>
      </c>
      <c r="H772" t="str">
        <f t="shared" si="49"/>
        <v>Other</v>
      </c>
      <c r="I772">
        <v>73</v>
      </c>
      <c r="J772">
        <v>19481</v>
      </c>
      <c r="K772">
        <v>2</v>
      </c>
      <c r="L772" t="s">
        <v>136</v>
      </c>
      <c r="M772" t="s">
        <v>683</v>
      </c>
      <c r="N772" t="s">
        <v>703</v>
      </c>
      <c r="O772" t="s">
        <v>704</v>
      </c>
      <c r="Q772" t="s">
        <v>686</v>
      </c>
      <c r="R772" t="s">
        <v>687</v>
      </c>
      <c r="S772">
        <v>73</v>
      </c>
      <c r="T772" t="str">
        <f>VLOOKUP(S772, Products!$C$1:$D$60,2,FALSE)</f>
        <v>Sporting Goods</v>
      </c>
      <c r="U772">
        <v>1360</v>
      </c>
      <c r="V772" t="str">
        <f>VLOOKUP(U772, Products!$A$1:$B$60, 2, FALSE)</f>
        <v xml:space="preserve">Smart watch </v>
      </c>
      <c r="W772" s="7">
        <v>327.75</v>
      </c>
      <c r="X772" s="7">
        <v>297.07027734645828</v>
      </c>
      <c r="Y772">
        <v>1</v>
      </c>
      <c r="Z772" s="7">
        <v>65.550003050000001</v>
      </c>
      <c r="AA772" s="7">
        <v>327.75</v>
      </c>
      <c r="AB772" s="7">
        <f t="shared" si="50"/>
        <v>262.19999695000001</v>
      </c>
      <c r="AC772" t="s">
        <v>66</v>
      </c>
      <c r="AD772" t="str">
        <f t="shared" si="51"/>
        <v>Non Cash Payment</v>
      </c>
    </row>
    <row r="773" spans="1:30" x14ac:dyDescent="0.2">
      <c r="A773">
        <v>75927</v>
      </c>
      <c r="B773" s="1">
        <v>43113</v>
      </c>
      <c r="C773" s="4">
        <f>VLOOKUP(B773, Dates!$A$1:$B$1463, 2, FALSE)</f>
        <v>7</v>
      </c>
      <c r="D773">
        <v>1</v>
      </c>
      <c r="E773" s="1">
        <f t="shared" si="48"/>
        <v>43115</v>
      </c>
      <c r="F773">
        <v>1</v>
      </c>
      <c r="G773" t="s">
        <v>187</v>
      </c>
      <c r="H773" t="str">
        <f t="shared" si="49"/>
        <v>Other</v>
      </c>
      <c r="I773">
        <v>73</v>
      </c>
      <c r="J773">
        <v>19480</v>
      </c>
      <c r="K773">
        <v>2</v>
      </c>
      <c r="L773" t="s">
        <v>136</v>
      </c>
      <c r="M773" t="s">
        <v>683</v>
      </c>
      <c r="N773" t="s">
        <v>705</v>
      </c>
      <c r="O773" t="s">
        <v>706</v>
      </c>
      <c r="Q773" t="s">
        <v>690</v>
      </c>
      <c r="R773" t="s">
        <v>691</v>
      </c>
      <c r="S773">
        <v>73</v>
      </c>
      <c r="T773" t="str">
        <f>VLOOKUP(S773, Products!$C$1:$D$60,2,FALSE)</f>
        <v>Sporting Goods</v>
      </c>
      <c r="U773">
        <v>1360</v>
      </c>
      <c r="V773" t="str">
        <f>VLOOKUP(U773, Products!$A$1:$B$60, 2, FALSE)</f>
        <v xml:space="preserve">Smart watch </v>
      </c>
      <c r="W773" s="7">
        <v>327.75</v>
      </c>
      <c r="X773" s="7">
        <v>297.07027734645828</v>
      </c>
      <c r="Y773">
        <v>1</v>
      </c>
      <c r="Z773" s="7">
        <v>81.940002440000001</v>
      </c>
      <c r="AA773" s="7">
        <v>327.75</v>
      </c>
      <c r="AB773" s="7">
        <f t="shared" si="50"/>
        <v>245.80999756</v>
      </c>
      <c r="AC773" t="s">
        <v>45</v>
      </c>
      <c r="AD773" t="str">
        <f t="shared" si="51"/>
        <v>Non Cash Payment</v>
      </c>
    </row>
    <row r="774" spans="1:30" x14ac:dyDescent="0.2">
      <c r="A774">
        <v>75926</v>
      </c>
      <c r="B774" s="1">
        <v>43113</v>
      </c>
      <c r="C774" s="4">
        <f>VLOOKUP(B774, Dates!$A$1:$B$1463, 2, FALSE)</f>
        <v>7</v>
      </c>
      <c r="D774">
        <v>1</v>
      </c>
      <c r="E774" s="1">
        <f t="shared" si="48"/>
        <v>43115</v>
      </c>
      <c r="F774">
        <v>1</v>
      </c>
      <c r="G774" t="s">
        <v>187</v>
      </c>
      <c r="H774" t="str">
        <f t="shared" si="49"/>
        <v>Other</v>
      </c>
      <c r="I774">
        <v>73</v>
      </c>
      <c r="J774">
        <v>19479</v>
      </c>
      <c r="K774">
        <v>2</v>
      </c>
      <c r="L774" t="s">
        <v>136</v>
      </c>
      <c r="M774" t="s">
        <v>683</v>
      </c>
      <c r="N774" t="s">
        <v>705</v>
      </c>
      <c r="O774" t="s">
        <v>706</v>
      </c>
      <c r="Q774" t="s">
        <v>690</v>
      </c>
      <c r="R774" t="s">
        <v>691</v>
      </c>
      <c r="S774">
        <v>73</v>
      </c>
      <c r="T774" t="str">
        <f>VLOOKUP(S774, Products!$C$1:$D$60,2,FALSE)</f>
        <v>Sporting Goods</v>
      </c>
      <c r="U774">
        <v>1360</v>
      </c>
      <c r="V774" t="str">
        <f>VLOOKUP(U774, Products!$A$1:$B$60, 2, FALSE)</f>
        <v xml:space="preserve">Smart watch </v>
      </c>
      <c r="W774" s="7">
        <v>327.75</v>
      </c>
      <c r="X774" s="7">
        <v>297.07027734645828</v>
      </c>
      <c r="Y774">
        <v>1</v>
      </c>
      <c r="Z774" s="7">
        <v>0</v>
      </c>
      <c r="AA774" s="7">
        <v>327.75</v>
      </c>
      <c r="AB774" s="7">
        <f t="shared" si="50"/>
        <v>327.75</v>
      </c>
      <c r="AC774" t="s">
        <v>66</v>
      </c>
      <c r="AD774" t="str">
        <f t="shared" si="51"/>
        <v>Non Cash Payment</v>
      </c>
    </row>
    <row r="775" spans="1:30" x14ac:dyDescent="0.2">
      <c r="A775">
        <v>75925</v>
      </c>
      <c r="B775" s="1">
        <v>43113</v>
      </c>
      <c r="C775" s="4">
        <f>VLOOKUP(B775, Dates!$A$1:$B$1463, 2, FALSE)</f>
        <v>7</v>
      </c>
      <c r="D775">
        <v>1</v>
      </c>
      <c r="E775" s="1">
        <f t="shared" si="48"/>
        <v>43115</v>
      </c>
      <c r="F775">
        <v>1</v>
      </c>
      <c r="G775" t="s">
        <v>187</v>
      </c>
      <c r="H775" t="str">
        <f t="shared" si="49"/>
        <v>Other</v>
      </c>
      <c r="I775">
        <v>73</v>
      </c>
      <c r="J775">
        <v>19478</v>
      </c>
      <c r="K775">
        <v>2</v>
      </c>
      <c r="L775" t="s">
        <v>136</v>
      </c>
      <c r="M775" t="s">
        <v>683</v>
      </c>
      <c r="N775" t="s">
        <v>705</v>
      </c>
      <c r="O775" t="s">
        <v>706</v>
      </c>
      <c r="Q775" t="s">
        <v>690</v>
      </c>
      <c r="R775" t="s">
        <v>691</v>
      </c>
      <c r="S775">
        <v>73</v>
      </c>
      <c r="T775" t="str">
        <f>VLOOKUP(S775, Products!$C$1:$D$60,2,FALSE)</f>
        <v>Sporting Goods</v>
      </c>
      <c r="U775">
        <v>1360</v>
      </c>
      <c r="V775" t="str">
        <f>VLOOKUP(U775, Products!$A$1:$B$60, 2, FALSE)</f>
        <v xml:space="preserve">Smart watch </v>
      </c>
      <c r="W775" s="7">
        <v>327.75</v>
      </c>
      <c r="X775" s="7">
        <v>297.07027734645828</v>
      </c>
      <c r="Y775">
        <v>1</v>
      </c>
      <c r="Z775" s="7">
        <v>3.2799999710000001</v>
      </c>
      <c r="AA775" s="7">
        <v>327.75</v>
      </c>
      <c r="AB775" s="7">
        <f t="shared" si="50"/>
        <v>324.470000029</v>
      </c>
      <c r="AC775" t="s">
        <v>45</v>
      </c>
      <c r="AD775" t="str">
        <f t="shared" si="51"/>
        <v>Non Cash Payment</v>
      </c>
    </row>
    <row r="776" spans="1:30" x14ac:dyDescent="0.2">
      <c r="A776">
        <v>75924</v>
      </c>
      <c r="B776" s="1">
        <v>43113</v>
      </c>
      <c r="C776" s="4">
        <f>VLOOKUP(B776, Dates!$A$1:$B$1463, 2, FALSE)</f>
        <v>7</v>
      </c>
      <c r="D776">
        <v>2</v>
      </c>
      <c r="E776" s="1">
        <f t="shared" si="48"/>
        <v>43116</v>
      </c>
      <c r="F776">
        <v>1</v>
      </c>
      <c r="G776" t="s">
        <v>23</v>
      </c>
      <c r="H776" t="str">
        <f t="shared" si="49"/>
        <v>Other</v>
      </c>
      <c r="I776">
        <v>73</v>
      </c>
      <c r="J776">
        <v>19477</v>
      </c>
      <c r="K776">
        <v>2</v>
      </c>
      <c r="L776" t="s">
        <v>136</v>
      </c>
      <c r="M776" t="s">
        <v>683</v>
      </c>
      <c r="N776" t="s">
        <v>707</v>
      </c>
      <c r="O776" t="s">
        <v>707</v>
      </c>
      <c r="Q776" t="s">
        <v>708</v>
      </c>
      <c r="R776" t="s">
        <v>700</v>
      </c>
      <c r="S776">
        <v>73</v>
      </c>
      <c r="T776" t="str">
        <f>VLOOKUP(S776, Products!$C$1:$D$60,2,FALSE)</f>
        <v>Sporting Goods</v>
      </c>
      <c r="U776">
        <v>1360</v>
      </c>
      <c r="V776" t="str">
        <f>VLOOKUP(U776, Products!$A$1:$B$60, 2, FALSE)</f>
        <v xml:space="preserve">Smart watch </v>
      </c>
      <c r="W776" s="7">
        <v>327.75</v>
      </c>
      <c r="X776" s="7">
        <v>297.07027734645828</v>
      </c>
      <c r="Y776">
        <v>1</v>
      </c>
      <c r="Z776" s="7">
        <v>6.5599999430000002</v>
      </c>
      <c r="AA776" s="7">
        <v>327.75</v>
      </c>
      <c r="AB776" s="7">
        <f t="shared" si="50"/>
        <v>321.19000005700002</v>
      </c>
      <c r="AC776" t="s">
        <v>30</v>
      </c>
      <c r="AD776" t="str">
        <f t="shared" si="51"/>
        <v>Cash Over 200</v>
      </c>
    </row>
    <row r="777" spans="1:30" x14ac:dyDescent="0.2">
      <c r="A777">
        <v>75923</v>
      </c>
      <c r="B777" s="1">
        <v>43113</v>
      </c>
      <c r="C777" s="4">
        <f>VLOOKUP(B777, Dates!$A$1:$B$1463, 2, FALSE)</f>
        <v>7</v>
      </c>
      <c r="D777">
        <v>1</v>
      </c>
      <c r="E777" s="1">
        <f t="shared" si="48"/>
        <v>43115</v>
      </c>
      <c r="F777">
        <v>1</v>
      </c>
      <c r="G777" t="s">
        <v>187</v>
      </c>
      <c r="H777" t="str">
        <f t="shared" si="49"/>
        <v>Other</v>
      </c>
      <c r="I777">
        <v>73</v>
      </c>
      <c r="J777">
        <v>19476</v>
      </c>
      <c r="K777">
        <v>2</v>
      </c>
      <c r="L777" t="s">
        <v>136</v>
      </c>
      <c r="M777" t="s">
        <v>683</v>
      </c>
      <c r="N777" t="s">
        <v>709</v>
      </c>
      <c r="O777" t="s">
        <v>710</v>
      </c>
      <c r="Q777" t="s">
        <v>690</v>
      </c>
      <c r="R777" t="s">
        <v>691</v>
      </c>
      <c r="S777">
        <v>73</v>
      </c>
      <c r="T777" t="str">
        <f>VLOOKUP(S777, Products!$C$1:$D$60,2,FALSE)</f>
        <v>Sporting Goods</v>
      </c>
      <c r="U777">
        <v>1360</v>
      </c>
      <c r="V777" t="str">
        <f>VLOOKUP(U777, Products!$A$1:$B$60, 2, FALSE)</f>
        <v xml:space="preserve">Smart watch </v>
      </c>
      <c r="W777" s="7">
        <v>327.75</v>
      </c>
      <c r="X777" s="7">
        <v>297.07027734645828</v>
      </c>
      <c r="Y777">
        <v>1</v>
      </c>
      <c r="Z777" s="7">
        <v>9.8299999239999991</v>
      </c>
      <c r="AA777" s="7">
        <v>327.75</v>
      </c>
      <c r="AB777" s="7">
        <f t="shared" si="50"/>
        <v>317.92000007600001</v>
      </c>
      <c r="AC777" t="s">
        <v>30</v>
      </c>
      <c r="AD777" t="str">
        <f t="shared" si="51"/>
        <v>Cash Over 200</v>
      </c>
    </row>
    <row r="778" spans="1:30" x14ac:dyDescent="0.2">
      <c r="A778">
        <v>75922</v>
      </c>
      <c r="B778" s="1">
        <v>43113</v>
      </c>
      <c r="C778" s="4">
        <f>VLOOKUP(B778, Dates!$A$1:$B$1463, 2, FALSE)</f>
        <v>7</v>
      </c>
      <c r="D778">
        <v>1</v>
      </c>
      <c r="E778" s="1">
        <f t="shared" si="48"/>
        <v>43115</v>
      </c>
      <c r="F778">
        <v>1</v>
      </c>
      <c r="G778" t="s">
        <v>187</v>
      </c>
      <c r="H778" t="str">
        <f t="shared" si="49"/>
        <v>Other</v>
      </c>
      <c r="I778">
        <v>73</v>
      </c>
      <c r="J778">
        <v>19475</v>
      </c>
      <c r="K778">
        <v>2</v>
      </c>
      <c r="L778" t="s">
        <v>136</v>
      </c>
      <c r="M778" t="s">
        <v>683</v>
      </c>
      <c r="N778" t="s">
        <v>709</v>
      </c>
      <c r="O778" t="s">
        <v>710</v>
      </c>
      <c r="Q778" t="s">
        <v>690</v>
      </c>
      <c r="R778" t="s">
        <v>691</v>
      </c>
      <c r="S778">
        <v>73</v>
      </c>
      <c r="T778" t="str">
        <f>VLOOKUP(S778, Products!$C$1:$D$60,2,FALSE)</f>
        <v>Sporting Goods</v>
      </c>
      <c r="U778">
        <v>1360</v>
      </c>
      <c r="V778" t="str">
        <f>VLOOKUP(U778, Products!$A$1:$B$60, 2, FALSE)</f>
        <v xml:space="preserve">Smart watch </v>
      </c>
      <c r="W778" s="7">
        <v>327.75</v>
      </c>
      <c r="X778" s="7">
        <v>297.07027734645828</v>
      </c>
      <c r="Y778">
        <v>1</v>
      </c>
      <c r="Z778" s="7">
        <v>13.10999966</v>
      </c>
      <c r="AA778" s="7">
        <v>327.75</v>
      </c>
      <c r="AB778" s="7">
        <f t="shared" si="50"/>
        <v>314.64000034000003</v>
      </c>
      <c r="AC778" t="s">
        <v>45</v>
      </c>
      <c r="AD778" t="str">
        <f t="shared" si="51"/>
        <v>Non Cash Payment</v>
      </c>
    </row>
    <row r="779" spans="1:30" x14ac:dyDescent="0.2">
      <c r="A779">
        <v>75921</v>
      </c>
      <c r="B779" s="1">
        <v>43113</v>
      </c>
      <c r="C779" s="4">
        <f>VLOOKUP(B779, Dates!$A$1:$B$1463, 2, FALSE)</f>
        <v>7</v>
      </c>
      <c r="D779">
        <v>0</v>
      </c>
      <c r="E779" s="1">
        <f t="shared" si="48"/>
        <v>43113</v>
      </c>
      <c r="F779">
        <v>0</v>
      </c>
      <c r="G779" t="s">
        <v>214</v>
      </c>
      <c r="H779" t="str">
        <f t="shared" si="49"/>
        <v>Same Day - On Time</v>
      </c>
      <c r="I779">
        <v>73</v>
      </c>
      <c r="J779">
        <v>19474</v>
      </c>
      <c r="K779">
        <v>2</v>
      </c>
      <c r="L779" t="s">
        <v>136</v>
      </c>
      <c r="M779" t="s">
        <v>683</v>
      </c>
      <c r="N779" t="s">
        <v>709</v>
      </c>
      <c r="O779" t="s">
        <v>710</v>
      </c>
      <c r="Q779" t="s">
        <v>690</v>
      </c>
      <c r="R779" t="s">
        <v>691</v>
      </c>
      <c r="S779">
        <v>73</v>
      </c>
      <c r="T779" t="str">
        <f>VLOOKUP(S779, Products!$C$1:$D$60,2,FALSE)</f>
        <v>Sporting Goods</v>
      </c>
      <c r="U779">
        <v>1360</v>
      </c>
      <c r="V779" t="str">
        <f>VLOOKUP(U779, Products!$A$1:$B$60, 2, FALSE)</f>
        <v xml:space="preserve">Smart watch </v>
      </c>
      <c r="W779" s="7">
        <v>327.75</v>
      </c>
      <c r="X779" s="7">
        <v>297.07027734645828</v>
      </c>
      <c r="Y779">
        <v>1</v>
      </c>
      <c r="Z779" s="7">
        <v>16.38999939</v>
      </c>
      <c r="AA779" s="7">
        <v>327.75</v>
      </c>
      <c r="AB779" s="7">
        <f t="shared" si="50"/>
        <v>311.36000060999999</v>
      </c>
      <c r="AC779" t="s">
        <v>30</v>
      </c>
      <c r="AD779" t="str">
        <f t="shared" si="51"/>
        <v>Cash Over 200</v>
      </c>
    </row>
    <row r="780" spans="1:30" x14ac:dyDescent="0.2">
      <c r="A780">
        <v>75920</v>
      </c>
      <c r="B780" s="1">
        <v>43113</v>
      </c>
      <c r="C780" s="4">
        <f>VLOOKUP(B780, Dates!$A$1:$B$1463, 2, FALSE)</f>
        <v>7</v>
      </c>
      <c r="D780">
        <v>0</v>
      </c>
      <c r="E780" s="1">
        <f t="shared" si="48"/>
        <v>43113</v>
      </c>
      <c r="F780">
        <v>0</v>
      </c>
      <c r="G780" t="s">
        <v>214</v>
      </c>
      <c r="H780" t="str">
        <f t="shared" si="49"/>
        <v>Same Day - On Time</v>
      </c>
      <c r="I780">
        <v>73</v>
      </c>
      <c r="J780">
        <v>19473</v>
      </c>
      <c r="K780">
        <v>2</v>
      </c>
      <c r="L780" t="s">
        <v>136</v>
      </c>
      <c r="M780" t="s">
        <v>683</v>
      </c>
      <c r="N780" t="s">
        <v>709</v>
      </c>
      <c r="O780" t="s">
        <v>710</v>
      </c>
      <c r="Q780" t="s">
        <v>690</v>
      </c>
      <c r="R780" t="s">
        <v>691</v>
      </c>
      <c r="S780">
        <v>73</v>
      </c>
      <c r="T780" t="str">
        <f>VLOOKUP(S780, Products!$C$1:$D$60,2,FALSE)</f>
        <v>Sporting Goods</v>
      </c>
      <c r="U780">
        <v>1360</v>
      </c>
      <c r="V780" t="str">
        <f>VLOOKUP(U780, Products!$A$1:$B$60, 2, FALSE)</f>
        <v xml:space="preserve">Smart watch </v>
      </c>
      <c r="W780" s="7">
        <v>327.75</v>
      </c>
      <c r="X780" s="7">
        <v>297.07027734645828</v>
      </c>
      <c r="Y780">
        <v>1</v>
      </c>
      <c r="Z780" s="7">
        <v>18.030000690000001</v>
      </c>
      <c r="AA780" s="7">
        <v>327.75</v>
      </c>
      <c r="AB780" s="7">
        <f t="shared" si="50"/>
        <v>309.71999930999999</v>
      </c>
      <c r="AC780" t="s">
        <v>66</v>
      </c>
      <c r="AD780" t="str">
        <f t="shared" si="51"/>
        <v>Non Cash Payment</v>
      </c>
    </row>
    <row r="781" spans="1:30" x14ac:dyDescent="0.2">
      <c r="A781">
        <v>75919</v>
      </c>
      <c r="B781" s="1">
        <v>43113</v>
      </c>
      <c r="C781" s="4">
        <f>VLOOKUP(B781, Dates!$A$1:$B$1463, 2, FALSE)</f>
        <v>7</v>
      </c>
      <c r="D781">
        <v>4</v>
      </c>
      <c r="E781" s="1">
        <f t="shared" si="48"/>
        <v>43118</v>
      </c>
      <c r="F781">
        <v>1</v>
      </c>
      <c r="G781" t="s">
        <v>62</v>
      </c>
      <c r="H781" t="str">
        <f t="shared" si="49"/>
        <v>Other</v>
      </c>
      <c r="I781">
        <v>73</v>
      </c>
      <c r="J781">
        <v>19472</v>
      </c>
      <c r="K781">
        <v>2</v>
      </c>
      <c r="L781" t="s">
        <v>136</v>
      </c>
      <c r="M781" t="s">
        <v>683</v>
      </c>
      <c r="N781" t="s">
        <v>709</v>
      </c>
      <c r="O781" t="s">
        <v>710</v>
      </c>
      <c r="Q781" t="s">
        <v>690</v>
      </c>
      <c r="R781" t="s">
        <v>691</v>
      </c>
      <c r="S781">
        <v>73</v>
      </c>
      <c r="T781" t="str">
        <f>VLOOKUP(S781, Products!$C$1:$D$60,2,FALSE)</f>
        <v>Sporting Goods</v>
      </c>
      <c r="U781">
        <v>1360</v>
      </c>
      <c r="V781" t="str">
        <f>VLOOKUP(U781, Products!$A$1:$B$60, 2, FALSE)</f>
        <v xml:space="preserve">Smart watch </v>
      </c>
      <c r="W781" s="7">
        <v>327.75</v>
      </c>
      <c r="X781" s="7">
        <v>297.07027734645828</v>
      </c>
      <c r="Y781">
        <v>1</v>
      </c>
      <c r="Z781" s="7">
        <v>22.940000529999999</v>
      </c>
      <c r="AA781" s="7">
        <v>327.75</v>
      </c>
      <c r="AB781" s="7">
        <f t="shared" si="50"/>
        <v>304.80999946999998</v>
      </c>
      <c r="AC781" t="s">
        <v>66</v>
      </c>
      <c r="AD781" t="str">
        <f t="shared" si="51"/>
        <v>Non Cash Payment</v>
      </c>
    </row>
    <row r="782" spans="1:30" x14ac:dyDescent="0.2">
      <c r="A782">
        <v>75918</v>
      </c>
      <c r="B782" s="1">
        <v>43113</v>
      </c>
      <c r="C782" s="4">
        <f>VLOOKUP(B782, Dates!$A$1:$B$1463, 2, FALSE)</f>
        <v>7</v>
      </c>
      <c r="D782">
        <v>2</v>
      </c>
      <c r="E782" s="1">
        <f t="shared" si="48"/>
        <v>43116</v>
      </c>
      <c r="F782">
        <v>1</v>
      </c>
      <c r="G782" t="s">
        <v>23</v>
      </c>
      <c r="H782" t="str">
        <f t="shared" si="49"/>
        <v>Other</v>
      </c>
      <c r="I782">
        <v>73</v>
      </c>
      <c r="J782">
        <v>19471</v>
      </c>
      <c r="K782">
        <v>2</v>
      </c>
      <c r="L782" t="s">
        <v>136</v>
      </c>
      <c r="M782" t="s">
        <v>683</v>
      </c>
      <c r="N782" t="s">
        <v>711</v>
      </c>
      <c r="O782" t="s">
        <v>712</v>
      </c>
      <c r="Q782" t="s">
        <v>694</v>
      </c>
      <c r="R782" t="s">
        <v>695</v>
      </c>
      <c r="S782">
        <v>73</v>
      </c>
      <c r="T782" t="str">
        <f>VLOOKUP(S782, Products!$C$1:$D$60,2,FALSE)</f>
        <v>Sporting Goods</v>
      </c>
      <c r="U782">
        <v>1360</v>
      </c>
      <c r="V782" t="str">
        <f>VLOOKUP(U782, Products!$A$1:$B$60, 2, FALSE)</f>
        <v xml:space="preserve">Smart watch </v>
      </c>
      <c r="W782" s="7">
        <v>327.75</v>
      </c>
      <c r="X782" s="7">
        <v>297.07027734645828</v>
      </c>
      <c r="Y782">
        <v>1</v>
      </c>
      <c r="Z782" s="7">
        <v>29.5</v>
      </c>
      <c r="AA782" s="7">
        <v>327.75</v>
      </c>
      <c r="AB782" s="7">
        <f t="shared" si="50"/>
        <v>298.25</v>
      </c>
      <c r="AC782" t="s">
        <v>66</v>
      </c>
      <c r="AD782" t="str">
        <f t="shared" si="51"/>
        <v>Non Cash Payment</v>
      </c>
    </row>
    <row r="783" spans="1:30" x14ac:dyDescent="0.2">
      <c r="A783">
        <v>75917</v>
      </c>
      <c r="B783" s="1">
        <v>43113</v>
      </c>
      <c r="C783" s="4">
        <f>VLOOKUP(B783, Dates!$A$1:$B$1463, 2, FALSE)</f>
        <v>7</v>
      </c>
      <c r="D783">
        <v>2</v>
      </c>
      <c r="E783" s="1">
        <f t="shared" si="48"/>
        <v>43116</v>
      </c>
      <c r="F783">
        <v>0</v>
      </c>
      <c r="G783" t="s">
        <v>23</v>
      </c>
      <c r="H783" t="str">
        <f t="shared" si="49"/>
        <v>Other</v>
      </c>
      <c r="I783">
        <v>73</v>
      </c>
      <c r="J783">
        <v>19470</v>
      </c>
      <c r="K783">
        <v>2</v>
      </c>
      <c r="L783" t="s">
        <v>136</v>
      </c>
      <c r="M783" t="s">
        <v>683</v>
      </c>
      <c r="N783" t="s">
        <v>711</v>
      </c>
      <c r="O783" t="s">
        <v>712</v>
      </c>
      <c r="Q783" t="s">
        <v>694</v>
      </c>
      <c r="R783" t="s">
        <v>695</v>
      </c>
      <c r="S783">
        <v>73</v>
      </c>
      <c r="T783" t="str">
        <f>VLOOKUP(S783, Products!$C$1:$D$60,2,FALSE)</f>
        <v>Sporting Goods</v>
      </c>
      <c r="U783">
        <v>1360</v>
      </c>
      <c r="V783" t="str">
        <f>VLOOKUP(U783, Products!$A$1:$B$60, 2, FALSE)</f>
        <v xml:space="preserve">Smart watch </v>
      </c>
      <c r="W783" s="7">
        <v>327.75</v>
      </c>
      <c r="X783" s="7">
        <v>297.07027734645828</v>
      </c>
      <c r="Y783">
        <v>1</v>
      </c>
      <c r="Z783" s="7">
        <v>32.77999878</v>
      </c>
      <c r="AA783" s="7">
        <v>327.75</v>
      </c>
      <c r="AB783" s="7">
        <f t="shared" si="50"/>
        <v>294.97000121999997</v>
      </c>
      <c r="AC783" t="s">
        <v>66</v>
      </c>
      <c r="AD783" t="str">
        <f t="shared" si="51"/>
        <v>Non Cash Payment</v>
      </c>
    </row>
    <row r="784" spans="1:30" x14ac:dyDescent="0.2">
      <c r="A784">
        <v>75916</v>
      </c>
      <c r="B784" s="1">
        <v>43113</v>
      </c>
      <c r="C784" s="4">
        <f>VLOOKUP(B784, Dates!$A$1:$B$1463, 2, FALSE)</f>
        <v>7</v>
      </c>
      <c r="D784">
        <v>2</v>
      </c>
      <c r="E784" s="1">
        <f t="shared" si="48"/>
        <v>43116</v>
      </c>
      <c r="F784">
        <v>0</v>
      </c>
      <c r="G784" t="s">
        <v>23</v>
      </c>
      <c r="H784" t="str">
        <f t="shared" si="49"/>
        <v>Other</v>
      </c>
      <c r="I784">
        <v>73</v>
      </c>
      <c r="J784">
        <v>19469</v>
      </c>
      <c r="K784">
        <v>2</v>
      </c>
      <c r="L784" t="s">
        <v>136</v>
      </c>
      <c r="M784" t="s">
        <v>683</v>
      </c>
      <c r="N784" t="s">
        <v>713</v>
      </c>
      <c r="O784" t="s">
        <v>693</v>
      </c>
      <c r="Q784" t="s">
        <v>694</v>
      </c>
      <c r="R784" t="s">
        <v>695</v>
      </c>
      <c r="S784">
        <v>73</v>
      </c>
      <c r="T784" t="str">
        <f>VLOOKUP(S784, Products!$C$1:$D$60,2,FALSE)</f>
        <v>Sporting Goods</v>
      </c>
      <c r="U784">
        <v>1360</v>
      </c>
      <c r="V784" t="str">
        <f>VLOOKUP(U784, Products!$A$1:$B$60, 2, FALSE)</f>
        <v xml:space="preserve">Smart watch </v>
      </c>
      <c r="W784" s="7">
        <v>327.75</v>
      </c>
      <c r="X784" s="7">
        <v>297.07027734645828</v>
      </c>
      <c r="Y784">
        <v>1</v>
      </c>
      <c r="Z784" s="7">
        <v>39.33000183</v>
      </c>
      <c r="AA784" s="7">
        <v>327.75</v>
      </c>
      <c r="AB784" s="7">
        <f t="shared" si="50"/>
        <v>288.41999816999999</v>
      </c>
      <c r="AC784" t="s">
        <v>66</v>
      </c>
      <c r="AD784" t="str">
        <f t="shared" si="51"/>
        <v>Non Cash Payment</v>
      </c>
    </row>
    <row r="785" spans="1:30" x14ac:dyDescent="0.2">
      <c r="A785">
        <v>75915</v>
      </c>
      <c r="B785" s="1">
        <v>43113</v>
      </c>
      <c r="C785" s="4">
        <f>VLOOKUP(B785, Dates!$A$1:$B$1463, 2, FALSE)</f>
        <v>7</v>
      </c>
      <c r="D785">
        <v>2</v>
      </c>
      <c r="E785" s="1">
        <f t="shared" si="48"/>
        <v>43116</v>
      </c>
      <c r="F785">
        <v>1</v>
      </c>
      <c r="G785" t="s">
        <v>23</v>
      </c>
      <c r="H785" t="str">
        <f t="shared" si="49"/>
        <v>Other</v>
      </c>
      <c r="I785">
        <v>73</v>
      </c>
      <c r="J785">
        <v>19468</v>
      </c>
      <c r="K785">
        <v>2</v>
      </c>
      <c r="L785" t="s">
        <v>136</v>
      </c>
      <c r="M785" t="s">
        <v>683</v>
      </c>
      <c r="N785" t="s">
        <v>714</v>
      </c>
      <c r="O785" t="s">
        <v>715</v>
      </c>
      <c r="Q785" t="s">
        <v>694</v>
      </c>
      <c r="R785" t="s">
        <v>695</v>
      </c>
      <c r="S785">
        <v>73</v>
      </c>
      <c r="T785" t="str">
        <f>VLOOKUP(S785, Products!$C$1:$D$60,2,FALSE)</f>
        <v>Sporting Goods</v>
      </c>
      <c r="U785">
        <v>1360</v>
      </c>
      <c r="V785" t="str">
        <f>VLOOKUP(U785, Products!$A$1:$B$60, 2, FALSE)</f>
        <v xml:space="preserve">Smart watch </v>
      </c>
      <c r="W785" s="7">
        <v>327.75</v>
      </c>
      <c r="X785" s="7">
        <v>297.07027734645828</v>
      </c>
      <c r="Y785">
        <v>1</v>
      </c>
      <c r="Z785" s="7">
        <v>42.61000061</v>
      </c>
      <c r="AA785" s="7">
        <v>327.75</v>
      </c>
      <c r="AB785" s="7">
        <f t="shared" si="50"/>
        <v>285.13999939000001</v>
      </c>
      <c r="AC785" t="s">
        <v>45</v>
      </c>
      <c r="AD785" t="str">
        <f t="shared" si="51"/>
        <v>Non Cash Payment</v>
      </c>
    </row>
    <row r="786" spans="1:30" x14ac:dyDescent="0.2">
      <c r="A786">
        <v>75914</v>
      </c>
      <c r="B786" s="1">
        <v>43113</v>
      </c>
      <c r="C786" s="4">
        <f>VLOOKUP(B786, Dates!$A$1:$B$1463, 2, FALSE)</f>
        <v>7</v>
      </c>
      <c r="D786">
        <v>2</v>
      </c>
      <c r="E786" s="1">
        <f t="shared" si="48"/>
        <v>43116</v>
      </c>
      <c r="F786">
        <v>1</v>
      </c>
      <c r="G786" t="s">
        <v>23</v>
      </c>
      <c r="H786" t="str">
        <f t="shared" si="49"/>
        <v>Other</v>
      </c>
      <c r="I786">
        <v>73</v>
      </c>
      <c r="J786">
        <v>19467</v>
      </c>
      <c r="K786">
        <v>2</v>
      </c>
      <c r="L786" t="s">
        <v>136</v>
      </c>
      <c r="M786" t="s">
        <v>683</v>
      </c>
      <c r="N786" t="s">
        <v>714</v>
      </c>
      <c r="O786" t="s">
        <v>715</v>
      </c>
      <c r="Q786" t="s">
        <v>694</v>
      </c>
      <c r="R786" t="s">
        <v>695</v>
      </c>
      <c r="S786">
        <v>73</v>
      </c>
      <c r="T786" t="str">
        <f>VLOOKUP(S786, Products!$C$1:$D$60,2,FALSE)</f>
        <v>Sporting Goods</v>
      </c>
      <c r="U786">
        <v>1360</v>
      </c>
      <c r="V786" t="str">
        <f>VLOOKUP(U786, Products!$A$1:$B$60, 2, FALSE)</f>
        <v xml:space="preserve">Smart watch </v>
      </c>
      <c r="W786" s="7">
        <v>327.75</v>
      </c>
      <c r="X786" s="7">
        <v>297.07027734645828</v>
      </c>
      <c r="Y786">
        <v>1</v>
      </c>
      <c r="Z786" s="7">
        <v>49.159999849999998</v>
      </c>
      <c r="AA786" s="7">
        <v>327.75</v>
      </c>
      <c r="AB786" s="7">
        <f t="shared" si="50"/>
        <v>278.59000014999998</v>
      </c>
      <c r="AC786" t="s">
        <v>66</v>
      </c>
      <c r="AD786" t="str">
        <f t="shared" si="51"/>
        <v>Non Cash Payment</v>
      </c>
    </row>
    <row r="787" spans="1:30" x14ac:dyDescent="0.2">
      <c r="A787">
        <v>75913</v>
      </c>
      <c r="B787" s="1">
        <v>43113</v>
      </c>
      <c r="C787" s="4">
        <f>VLOOKUP(B787, Dates!$A$1:$B$1463, 2, FALSE)</f>
        <v>7</v>
      </c>
      <c r="D787">
        <v>4</v>
      </c>
      <c r="E787" s="1">
        <f t="shared" si="48"/>
        <v>43118</v>
      </c>
      <c r="F787">
        <v>0</v>
      </c>
      <c r="G787" t="s">
        <v>62</v>
      </c>
      <c r="H787" t="str">
        <f t="shared" si="49"/>
        <v>Other</v>
      </c>
      <c r="I787">
        <v>73</v>
      </c>
      <c r="J787">
        <v>19466</v>
      </c>
      <c r="K787">
        <v>2</v>
      </c>
      <c r="L787" t="s">
        <v>136</v>
      </c>
      <c r="M787" t="s">
        <v>683</v>
      </c>
      <c r="N787" t="s">
        <v>716</v>
      </c>
      <c r="O787" t="s">
        <v>717</v>
      </c>
      <c r="Q787" t="s">
        <v>699</v>
      </c>
      <c r="R787" t="s">
        <v>700</v>
      </c>
      <c r="S787">
        <v>73</v>
      </c>
      <c r="T787" t="str">
        <f>VLOOKUP(S787, Products!$C$1:$D$60,2,FALSE)</f>
        <v>Sporting Goods</v>
      </c>
      <c r="U787">
        <v>1360</v>
      </c>
      <c r="V787" t="str">
        <f>VLOOKUP(U787, Products!$A$1:$B$60, 2, FALSE)</f>
        <v xml:space="preserve">Smart watch </v>
      </c>
      <c r="W787" s="7">
        <v>327.75</v>
      </c>
      <c r="X787" s="7">
        <v>297.07027734645828</v>
      </c>
      <c r="Y787">
        <v>1</v>
      </c>
      <c r="Z787" s="7">
        <v>52.439998629999998</v>
      </c>
      <c r="AA787" s="7">
        <v>327.75</v>
      </c>
      <c r="AB787" s="7">
        <f t="shared" si="50"/>
        <v>275.31000137000001</v>
      </c>
      <c r="AC787" t="s">
        <v>30</v>
      </c>
      <c r="AD787" t="str">
        <f t="shared" si="51"/>
        <v>Cash Over 200</v>
      </c>
    </row>
    <row r="788" spans="1:30" x14ac:dyDescent="0.2">
      <c r="A788">
        <v>75912</v>
      </c>
      <c r="B788" s="1">
        <v>43113</v>
      </c>
      <c r="C788" s="4">
        <f>VLOOKUP(B788, Dates!$A$1:$B$1463, 2, FALSE)</f>
        <v>7</v>
      </c>
      <c r="D788">
        <v>4</v>
      </c>
      <c r="E788" s="1">
        <f t="shared" si="48"/>
        <v>43118</v>
      </c>
      <c r="F788">
        <v>0</v>
      </c>
      <c r="G788" t="s">
        <v>62</v>
      </c>
      <c r="H788" t="str">
        <f t="shared" si="49"/>
        <v>Other</v>
      </c>
      <c r="I788">
        <v>73</v>
      </c>
      <c r="J788">
        <v>19465</v>
      </c>
      <c r="K788">
        <v>2</v>
      </c>
      <c r="L788" t="s">
        <v>136</v>
      </c>
      <c r="M788" t="s">
        <v>683</v>
      </c>
      <c r="N788" t="s">
        <v>716</v>
      </c>
      <c r="O788" t="s">
        <v>717</v>
      </c>
      <c r="Q788" t="s">
        <v>699</v>
      </c>
      <c r="R788" t="s">
        <v>700</v>
      </c>
      <c r="S788">
        <v>73</v>
      </c>
      <c r="T788" t="str">
        <f>VLOOKUP(S788, Products!$C$1:$D$60,2,FALSE)</f>
        <v>Sporting Goods</v>
      </c>
      <c r="U788">
        <v>1360</v>
      </c>
      <c r="V788" t="str">
        <f>VLOOKUP(U788, Products!$A$1:$B$60, 2, FALSE)</f>
        <v xml:space="preserve">Smart watch </v>
      </c>
      <c r="W788" s="7">
        <v>327.75</v>
      </c>
      <c r="X788" s="7">
        <v>297.07027734645828</v>
      </c>
      <c r="Y788">
        <v>1</v>
      </c>
      <c r="Z788" s="7">
        <v>55.72000122</v>
      </c>
      <c r="AA788" s="7">
        <v>327.75</v>
      </c>
      <c r="AB788" s="7">
        <f t="shared" si="50"/>
        <v>272.02999878000003</v>
      </c>
      <c r="AC788" t="s">
        <v>45</v>
      </c>
      <c r="AD788" t="str">
        <f t="shared" si="51"/>
        <v>Non Cash Payment</v>
      </c>
    </row>
    <row r="789" spans="1:30" x14ac:dyDescent="0.2">
      <c r="A789">
        <v>75911</v>
      </c>
      <c r="B789" s="1">
        <v>43113</v>
      </c>
      <c r="C789" s="4">
        <f>VLOOKUP(B789, Dates!$A$1:$B$1463, 2, FALSE)</f>
        <v>7</v>
      </c>
      <c r="D789">
        <v>4</v>
      </c>
      <c r="E789" s="1">
        <f t="shared" si="48"/>
        <v>43118</v>
      </c>
      <c r="F789">
        <v>0</v>
      </c>
      <c r="G789" t="s">
        <v>62</v>
      </c>
      <c r="H789" t="str">
        <f t="shared" si="49"/>
        <v>Other</v>
      </c>
      <c r="I789">
        <v>73</v>
      </c>
      <c r="J789">
        <v>19464</v>
      </c>
      <c r="K789">
        <v>2</v>
      </c>
      <c r="L789" t="s">
        <v>136</v>
      </c>
      <c r="M789" t="s">
        <v>683</v>
      </c>
      <c r="N789" t="s">
        <v>716</v>
      </c>
      <c r="O789" t="s">
        <v>717</v>
      </c>
      <c r="Q789" t="s">
        <v>699</v>
      </c>
      <c r="R789" t="s">
        <v>700</v>
      </c>
      <c r="S789">
        <v>73</v>
      </c>
      <c r="T789" t="str">
        <f>VLOOKUP(S789, Products!$C$1:$D$60,2,FALSE)</f>
        <v>Sporting Goods</v>
      </c>
      <c r="U789">
        <v>1360</v>
      </c>
      <c r="V789" t="str">
        <f>VLOOKUP(U789, Products!$A$1:$B$60, 2, FALSE)</f>
        <v xml:space="preserve">Smart watch </v>
      </c>
      <c r="W789" s="7">
        <v>327.75</v>
      </c>
      <c r="X789" s="7">
        <v>297.07027734645828</v>
      </c>
      <c r="Y789">
        <v>1</v>
      </c>
      <c r="Z789" s="7">
        <v>59</v>
      </c>
      <c r="AA789" s="7">
        <v>327.75</v>
      </c>
      <c r="AB789" s="7">
        <f t="shared" si="50"/>
        <v>268.75</v>
      </c>
      <c r="AC789" t="s">
        <v>66</v>
      </c>
      <c r="AD789" t="str">
        <f t="shared" si="51"/>
        <v>Non Cash Payment</v>
      </c>
    </row>
    <row r="790" spans="1:30" x14ac:dyDescent="0.2">
      <c r="A790">
        <v>75910</v>
      </c>
      <c r="B790" s="1">
        <v>43113</v>
      </c>
      <c r="C790" s="4">
        <f>VLOOKUP(B790, Dates!$A$1:$B$1463, 2, FALSE)</f>
        <v>7</v>
      </c>
      <c r="D790">
        <v>4</v>
      </c>
      <c r="E790" s="1">
        <f t="shared" si="48"/>
        <v>43118</v>
      </c>
      <c r="F790">
        <v>1</v>
      </c>
      <c r="G790" t="s">
        <v>62</v>
      </c>
      <c r="H790" t="str">
        <f t="shared" si="49"/>
        <v>Other</v>
      </c>
      <c r="I790">
        <v>73</v>
      </c>
      <c r="J790">
        <v>19463</v>
      </c>
      <c r="K790">
        <v>2</v>
      </c>
      <c r="L790" t="s">
        <v>136</v>
      </c>
      <c r="M790" t="s">
        <v>683</v>
      </c>
      <c r="N790" t="s">
        <v>716</v>
      </c>
      <c r="O790" t="s">
        <v>717</v>
      </c>
      <c r="Q790" t="s">
        <v>699</v>
      </c>
      <c r="R790" t="s">
        <v>700</v>
      </c>
      <c r="S790">
        <v>73</v>
      </c>
      <c r="T790" t="str">
        <f>VLOOKUP(S790, Products!$C$1:$D$60,2,FALSE)</f>
        <v>Sporting Goods</v>
      </c>
      <c r="U790">
        <v>1360</v>
      </c>
      <c r="V790" t="str">
        <f>VLOOKUP(U790, Products!$A$1:$B$60, 2, FALSE)</f>
        <v xml:space="preserve">Smart watch </v>
      </c>
      <c r="W790" s="7">
        <v>327.75</v>
      </c>
      <c r="X790" s="7">
        <v>297.07027734645828</v>
      </c>
      <c r="Y790">
        <v>1</v>
      </c>
      <c r="Z790" s="7">
        <v>65.550003050000001</v>
      </c>
      <c r="AA790" s="7">
        <v>327.75</v>
      </c>
      <c r="AB790" s="7">
        <f t="shared" si="50"/>
        <v>262.19999695000001</v>
      </c>
      <c r="AC790" t="s">
        <v>45</v>
      </c>
      <c r="AD790" t="str">
        <f t="shared" si="51"/>
        <v>Non Cash Payment</v>
      </c>
    </row>
    <row r="791" spans="1:30" x14ac:dyDescent="0.2">
      <c r="A791">
        <v>75909</v>
      </c>
      <c r="B791" s="1">
        <v>43113</v>
      </c>
      <c r="C791" s="4">
        <f>VLOOKUP(B791, Dates!$A$1:$B$1463, 2, FALSE)</f>
        <v>7</v>
      </c>
      <c r="D791">
        <v>4</v>
      </c>
      <c r="E791" s="1">
        <f t="shared" si="48"/>
        <v>43118</v>
      </c>
      <c r="F791">
        <v>1</v>
      </c>
      <c r="G791" t="s">
        <v>62</v>
      </c>
      <c r="H791" t="str">
        <f t="shared" si="49"/>
        <v>Other</v>
      </c>
      <c r="I791">
        <v>73</v>
      </c>
      <c r="J791">
        <v>19462</v>
      </c>
      <c r="K791">
        <v>2</v>
      </c>
      <c r="L791" t="s">
        <v>136</v>
      </c>
      <c r="M791" t="s">
        <v>683</v>
      </c>
      <c r="N791" t="s">
        <v>718</v>
      </c>
      <c r="O791" t="s">
        <v>718</v>
      </c>
      <c r="Q791" t="s">
        <v>690</v>
      </c>
      <c r="R791" t="s">
        <v>691</v>
      </c>
      <c r="S791">
        <v>73</v>
      </c>
      <c r="T791" t="str">
        <f>VLOOKUP(S791, Products!$C$1:$D$60,2,FALSE)</f>
        <v>Sporting Goods</v>
      </c>
      <c r="U791">
        <v>1360</v>
      </c>
      <c r="V791" t="str">
        <f>VLOOKUP(U791, Products!$A$1:$B$60, 2, FALSE)</f>
        <v xml:space="preserve">Smart watch </v>
      </c>
      <c r="W791" s="7">
        <v>327.75</v>
      </c>
      <c r="X791" s="7">
        <v>297.07027734645828</v>
      </c>
      <c r="Y791">
        <v>1</v>
      </c>
      <c r="Z791" s="7">
        <v>81.940002440000001</v>
      </c>
      <c r="AA791" s="7">
        <v>327.75</v>
      </c>
      <c r="AB791" s="7">
        <f t="shared" si="50"/>
        <v>245.80999756</v>
      </c>
      <c r="AC791" t="s">
        <v>45</v>
      </c>
      <c r="AD791" t="str">
        <f t="shared" si="51"/>
        <v>Non Cash Payment</v>
      </c>
    </row>
    <row r="792" spans="1:30" x14ac:dyDescent="0.2">
      <c r="A792">
        <v>75908</v>
      </c>
      <c r="B792" s="1">
        <v>43113</v>
      </c>
      <c r="C792" s="4">
        <f>VLOOKUP(B792, Dates!$A$1:$B$1463, 2, FALSE)</f>
        <v>7</v>
      </c>
      <c r="D792">
        <v>4</v>
      </c>
      <c r="E792" s="1">
        <f t="shared" si="48"/>
        <v>43118</v>
      </c>
      <c r="F792">
        <v>0</v>
      </c>
      <c r="G792" t="s">
        <v>62</v>
      </c>
      <c r="H792" t="str">
        <f t="shared" si="49"/>
        <v>Other</v>
      </c>
      <c r="I792">
        <v>73</v>
      </c>
      <c r="J792">
        <v>19461</v>
      </c>
      <c r="K792">
        <v>2</v>
      </c>
      <c r="L792" t="s">
        <v>136</v>
      </c>
      <c r="M792" t="s">
        <v>683</v>
      </c>
      <c r="N792" t="s">
        <v>718</v>
      </c>
      <c r="O792" t="s">
        <v>718</v>
      </c>
      <c r="Q792" t="s">
        <v>690</v>
      </c>
      <c r="R792" t="s">
        <v>691</v>
      </c>
      <c r="S792">
        <v>73</v>
      </c>
      <c r="T792" t="str">
        <f>VLOOKUP(S792, Products!$C$1:$D$60,2,FALSE)</f>
        <v>Sporting Goods</v>
      </c>
      <c r="U792">
        <v>1360</v>
      </c>
      <c r="V792" t="str">
        <f>VLOOKUP(U792, Products!$A$1:$B$60, 2, FALSE)</f>
        <v xml:space="preserve">Smart watch </v>
      </c>
      <c r="W792" s="7">
        <v>327.75</v>
      </c>
      <c r="X792" s="7">
        <v>297.07027734645828</v>
      </c>
      <c r="Y792">
        <v>1</v>
      </c>
      <c r="Z792" s="7">
        <v>0</v>
      </c>
      <c r="AA792" s="7">
        <v>327.75</v>
      </c>
      <c r="AB792" s="7">
        <f t="shared" si="50"/>
        <v>327.75</v>
      </c>
      <c r="AC792" t="s">
        <v>30</v>
      </c>
      <c r="AD792" t="str">
        <f t="shared" si="51"/>
        <v>Cash Over 200</v>
      </c>
    </row>
    <row r="793" spans="1:30" x14ac:dyDescent="0.2">
      <c r="A793">
        <v>75907</v>
      </c>
      <c r="B793" s="1">
        <v>43113</v>
      </c>
      <c r="C793" s="4">
        <f>VLOOKUP(B793, Dates!$A$1:$B$1463, 2, FALSE)</f>
        <v>7</v>
      </c>
      <c r="D793">
        <v>1</v>
      </c>
      <c r="E793" s="1">
        <f t="shared" si="48"/>
        <v>43115</v>
      </c>
      <c r="F793">
        <v>1</v>
      </c>
      <c r="G793" t="s">
        <v>187</v>
      </c>
      <c r="H793" t="str">
        <f t="shared" si="49"/>
        <v>Other</v>
      </c>
      <c r="I793">
        <v>73</v>
      </c>
      <c r="J793">
        <v>19460</v>
      </c>
      <c r="K793">
        <v>2</v>
      </c>
      <c r="L793" t="s">
        <v>136</v>
      </c>
      <c r="M793" t="s">
        <v>683</v>
      </c>
      <c r="N793" t="s">
        <v>719</v>
      </c>
      <c r="O793" t="s">
        <v>720</v>
      </c>
      <c r="Q793" t="s">
        <v>699</v>
      </c>
      <c r="R793" t="s">
        <v>700</v>
      </c>
      <c r="S793">
        <v>73</v>
      </c>
      <c r="T793" t="str">
        <f>VLOOKUP(S793, Products!$C$1:$D$60,2,FALSE)</f>
        <v>Sporting Goods</v>
      </c>
      <c r="U793">
        <v>1360</v>
      </c>
      <c r="V793" t="str">
        <f>VLOOKUP(U793, Products!$A$1:$B$60, 2, FALSE)</f>
        <v xml:space="preserve">Smart watch </v>
      </c>
      <c r="W793" s="7">
        <v>327.75</v>
      </c>
      <c r="X793" s="7">
        <v>297.07027734645828</v>
      </c>
      <c r="Y793">
        <v>1</v>
      </c>
      <c r="Z793" s="7">
        <v>3.2799999710000001</v>
      </c>
      <c r="AA793" s="7">
        <v>327.75</v>
      </c>
      <c r="AB793" s="7">
        <f t="shared" si="50"/>
        <v>324.470000029</v>
      </c>
      <c r="AC793" t="s">
        <v>45</v>
      </c>
      <c r="AD793" t="str">
        <f t="shared" si="51"/>
        <v>Non Cash Payment</v>
      </c>
    </row>
    <row r="794" spans="1:30" x14ac:dyDescent="0.2">
      <c r="A794">
        <v>75906</v>
      </c>
      <c r="B794" s="1">
        <v>43113</v>
      </c>
      <c r="C794" s="4">
        <f>VLOOKUP(B794, Dates!$A$1:$B$1463, 2, FALSE)</f>
        <v>7</v>
      </c>
      <c r="D794">
        <v>1</v>
      </c>
      <c r="E794" s="1">
        <f t="shared" si="48"/>
        <v>43115</v>
      </c>
      <c r="F794">
        <v>1</v>
      </c>
      <c r="G794" t="s">
        <v>187</v>
      </c>
      <c r="H794" t="str">
        <f t="shared" si="49"/>
        <v>Other</v>
      </c>
      <c r="I794">
        <v>73</v>
      </c>
      <c r="J794">
        <v>19459</v>
      </c>
      <c r="K794">
        <v>2</v>
      </c>
      <c r="L794" t="s">
        <v>136</v>
      </c>
      <c r="M794" t="s">
        <v>683</v>
      </c>
      <c r="N794" t="s">
        <v>719</v>
      </c>
      <c r="O794" t="s">
        <v>720</v>
      </c>
      <c r="Q794" t="s">
        <v>699</v>
      </c>
      <c r="R794" t="s">
        <v>700</v>
      </c>
      <c r="S794">
        <v>73</v>
      </c>
      <c r="T794" t="str">
        <f>VLOOKUP(S794, Products!$C$1:$D$60,2,FALSE)</f>
        <v>Sporting Goods</v>
      </c>
      <c r="U794">
        <v>1360</v>
      </c>
      <c r="V794" t="str">
        <f>VLOOKUP(U794, Products!$A$1:$B$60, 2, FALSE)</f>
        <v xml:space="preserve">Smart watch </v>
      </c>
      <c r="W794" s="7">
        <v>327.75</v>
      </c>
      <c r="X794" s="7">
        <v>297.07027734645828</v>
      </c>
      <c r="Y794">
        <v>1</v>
      </c>
      <c r="Z794" s="7">
        <v>6.5599999430000002</v>
      </c>
      <c r="AA794" s="7">
        <v>327.75</v>
      </c>
      <c r="AB794" s="7">
        <f t="shared" si="50"/>
        <v>321.19000005700002</v>
      </c>
      <c r="AC794" t="s">
        <v>30</v>
      </c>
      <c r="AD794" t="str">
        <f t="shared" si="51"/>
        <v>Cash Over 200</v>
      </c>
    </row>
    <row r="795" spans="1:30" x14ac:dyDescent="0.2">
      <c r="A795">
        <v>75905</v>
      </c>
      <c r="B795" s="1">
        <v>43113</v>
      </c>
      <c r="C795" s="4">
        <f>VLOOKUP(B795, Dates!$A$1:$B$1463, 2, FALSE)</f>
        <v>7</v>
      </c>
      <c r="D795">
        <v>1</v>
      </c>
      <c r="E795" s="1">
        <f t="shared" si="48"/>
        <v>43115</v>
      </c>
      <c r="F795">
        <v>1</v>
      </c>
      <c r="G795" t="s">
        <v>187</v>
      </c>
      <c r="H795" t="str">
        <f t="shared" si="49"/>
        <v>Other</v>
      </c>
      <c r="I795">
        <v>73</v>
      </c>
      <c r="J795">
        <v>19458</v>
      </c>
      <c r="K795">
        <v>2</v>
      </c>
      <c r="L795" t="s">
        <v>136</v>
      </c>
      <c r="M795" t="s">
        <v>683</v>
      </c>
      <c r="N795" t="s">
        <v>721</v>
      </c>
      <c r="O795" t="s">
        <v>721</v>
      </c>
      <c r="Q795" t="s">
        <v>721</v>
      </c>
      <c r="R795" t="s">
        <v>687</v>
      </c>
      <c r="S795">
        <v>73</v>
      </c>
      <c r="T795" t="str">
        <f>VLOOKUP(S795, Products!$C$1:$D$60,2,FALSE)</f>
        <v>Sporting Goods</v>
      </c>
      <c r="U795">
        <v>1360</v>
      </c>
      <c r="V795" t="str">
        <f>VLOOKUP(U795, Products!$A$1:$B$60, 2, FALSE)</f>
        <v xml:space="preserve">Smart watch </v>
      </c>
      <c r="W795" s="7">
        <v>327.75</v>
      </c>
      <c r="X795" s="7">
        <v>297.07027734645828</v>
      </c>
      <c r="Y795">
        <v>1</v>
      </c>
      <c r="Z795" s="7">
        <v>9.8299999239999991</v>
      </c>
      <c r="AA795" s="7">
        <v>327.75</v>
      </c>
      <c r="AB795" s="7">
        <f t="shared" si="50"/>
        <v>317.92000007600001</v>
      </c>
      <c r="AC795" t="s">
        <v>30</v>
      </c>
      <c r="AD795" t="str">
        <f t="shared" si="51"/>
        <v>Cash Over 200</v>
      </c>
    </row>
    <row r="796" spans="1:30" x14ac:dyDescent="0.2">
      <c r="A796">
        <v>75904</v>
      </c>
      <c r="B796" s="1">
        <v>43113</v>
      </c>
      <c r="C796" s="4">
        <f>VLOOKUP(B796, Dates!$A$1:$B$1463, 2, FALSE)</f>
        <v>7</v>
      </c>
      <c r="D796">
        <v>1</v>
      </c>
      <c r="E796" s="1">
        <f t="shared" si="48"/>
        <v>43115</v>
      </c>
      <c r="F796">
        <v>1</v>
      </c>
      <c r="G796" t="s">
        <v>187</v>
      </c>
      <c r="H796" t="str">
        <f t="shared" si="49"/>
        <v>Other</v>
      </c>
      <c r="I796">
        <v>73</v>
      </c>
      <c r="J796">
        <v>19457</v>
      </c>
      <c r="K796">
        <v>2</v>
      </c>
      <c r="L796" t="s">
        <v>136</v>
      </c>
      <c r="M796" t="s">
        <v>683</v>
      </c>
      <c r="N796" t="s">
        <v>722</v>
      </c>
      <c r="O796" t="s">
        <v>723</v>
      </c>
      <c r="Q796" t="s">
        <v>690</v>
      </c>
      <c r="R796" t="s">
        <v>691</v>
      </c>
      <c r="S796">
        <v>73</v>
      </c>
      <c r="T796" t="str">
        <f>VLOOKUP(S796, Products!$C$1:$D$60,2,FALSE)</f>
        <v>Sporting Goods</v>
      </c>
      <c r="U796">
        <v>1360</v>
      </c>
      <c r="V796" t="str">
        <f>VLOOKUP(U796, Products!$A$1:$B$60, 2, FALSE)</f>
        <v xml:space="preserve">Smart watch </v>
      </c>
      <c r="W796" s="7">
        <v>327.75</v>
      </c>
      <c r="X796" s="7">
        <v>297.07027734645828</v>
      </c>
      <c r="Y796">
        <v>1</v>
      </c>
      <c r="Z796" s="7">
        <v>13.10999966</v>
      </c>
      <c r="AA796" s="7">
        <v>327.75</v>
      </c>
      <c r="AB796" s="7">
        <f t="shared" si="50"/>
        <v>314.64000034000003</v>
      </c>
      <c r="AC796" t="s">
        <v>30</v>
      </c>
      <c r="AD796" t="str">
        <f t="shared" si="51"/>
        <v>Cash Over 200</v>
      </c>
    </row>
    <row r="797" spans="1:30" x14ac:dyDescent="0.2">
      <c r="A797">
        <v>75903</v>
      </c>
      <c r="B797" s="1">
        <v>43435</v>
      </c>
      <c r="C797" s="4">
        <f>VLOOKUP(B797, Dates!$A$1:$B$1463, 2, FALSE)</f>
        <v>7</v>
      </c>
      <c r="D797">
        <v>1</v>
      </c>
      <c r="E797" s="1">
        <f t="shared" si="48"/>
        <v>43437</v>
      </c>
      <c r="F797">
        <v>1</v>
      </c>
      <c r="G797" t="s">
        <v>187</v>
      </c>
      <c r="H797" t="str">
        <f t="shared" si="49"/>
        <v>Other</v>
      </c>
      <c r="I797">
        <v>73</v>
      </c>
      <c r="J797">
        <v>19456</v>
      </c>
      <c r="K797">
        <v>2</v>
      </c>
      <c r="L797" t="s">
        <v>136</v>
      </c>
      <c r="M797" t="s">
        <v>683</v>
      </c>
      <c r="N797" t="s">
        <v>724</v>
      </c>
      <c r="O797" t="s">
        <v>725</v>
      </c>
      <c r="Q797" t="s">
        <v>694</v>
      </c>
      <c r="R797" t="s">
        <v>695</v>
      </c>
      <c r="S797">
        <v>73</v>
      </c>
      <c r="T797" t="str">
        <f>VLOOKUP(S797, Products!$C$1:$D$60,2,FALSE)</f>
        <v>Sporting Goods</v>
      </c>
      <c r="U797">
        <v>1360</v>
      </c>
      <c r="V797" t="str">
        <f>VLOOKUP(U797, Products!$A$1:$B$60, 2, FALSE)</f>
        <v xml:space="preserve">Smart watch </v>
      </c>
      <c r="W797" s="7">
        <v>327.75</v>
      </c>
      <c r="X797" s="7">
        <v>297.07027734645828</v>
      </c>
      <c r="Y797">
        <v>1</v>
      </c>
      <c r="Z797" s="7">
        <v>16.38999939</v>
      </c>
      <c r="AA797" s="7">
        <v>327.75</v>
      </c>
      <c r="AB797" s="7">
        <f t="shared" si="50"/>
        <v>311.36000060999999</v>
      </c>
      <c r="AC797" t="s">
        <v>45</v>
      </c>
      <c r="AD797" t="str">
        <f t="shared" si="51"/>
        <v>Non Cash Payment</v>
      </c>
    </row>
    <row r="798" spans="1:30" x14ac:dyDescent="0.2">
      <c r="A798">
        <v>75902</v>
      </c>
      <c r="B798" s="1">
        <v>43435</v>
      </c>
      <c r="C798" s="4">
        <f>VLOOKUP(B798, Dates!$A$1:$B$1463, 2, FALSE)</f>
        <v>7</v>
      </c>
      <c r="D798">
        <v>0</v>
      </c>
      <c r="E798" s="1">
        <f t="shared" si="48"/>
        <v>43435</v>
      </c>
      <c r="F798">
        <v>1</v>
      </c>
      <c r="G798" t="s">
        <v>214</v>
      </c>
      <c r="H798" t="str">
        <f t="shared" si="49"/>
        <v>Other</v>
      </c>
      <c r="I798">
        <v>73</v>
      </c>
      <c r="J798">
        <v>19455</v>
      </c>
      <c r="K798">
        <v>2</v>
      </c>
      <c r="L798" t="s">
        <v>136</v>
      </c>
      <c r="M798" t="s">
        <v>683</v>
      </c>
      <c r="N798" t="s">
        <v>724</v>
      </c>
      <c r="O798" t="s">
        <v>725</v>
      </c>
      <c r="Q798" t="s">
        <v>694</v>
      </c>
      <c r="R798" t="s">
        <v>695</v>
      </c>
      <c r="S798">
        <v>73</v>
      </c>
      <c r="T798" t="str">
        <f>VLOOKUP(S798, Products!$C$1:$D$60,2,FALSE)</f>
        <v>Sporting Goods</v>
      </c>
      <c r="U798">
        <v>1360</v>
      </c>
      <c r="V798" t="str">
        <f>VLOOKUP(U798, Products!$A$1:$B$60, 2, FALSE)</f>
        <v xml:space="preserve">Smart watch </v>
      </c>
      <c r="W798" s="7">
        <v>327.75</v>
      </c>
      <c r="X798" s="7">
        <v>297.07027734645828</v>
      </c>
      <c r="Y798">
        <v>1</v>
      </c>
      <c r="Z798" s="7">
        <v>18.030000690000001</v>
      </c>
      <c r="AA798" s="7">
        <v>327.75</v>
      </c>
      <c r="AB798" s="7">
        <f t="shared" si="50"/>
        <v>309.71999930999999</v>
      </c>
      <c r="AC798" t="s">
        <v>45</v>
      </c>
      <c r="AD798" t="str">
        <f t="shared" si="51"/>
        <v>Non Cash Payment</v>
      </c>
    </row>
    <row r="799" spans="1:30" x14ac:dyDescent="0.2">
      <c r="A799">
        <v>75901</v>
      </c>
      <c r="B799" s="1">
        <v>43435</v>
      </c>
      <c r="C799" s="4">
        <f>VLOOKUP(B799, Dates!$A$1:$B$1463, 2, FALSE)</f>
        <v>7</v>
      </c>
      <c r="D799">
        <v>0</v>
      </c>
      <c r="E799" s="1">
        <f t="shared" si="48"/>
        <v>43435</v>
      </c>
      <c r="F799">
        <v>0</v>
      </c>
      <c r="G799" t="s">
        <v>214</v>
      </c>
      <c r="H799" t="str">
        <f t="shared" si="49"/>
        <v>Same Day - On Time</v>
      </c>
      <c r="I799">
        <v>73</v>
      </c>
      <c r="J799">
        <v>19454</v>
      </c>
      <c r="K799">
        <v>2</v>
      </c>
      <c r="L799" t="s">
        <v>136</v>
      </c>
      <c r="M799" t="s">
        <v>683</v>
      </c>
      <c r="N799" t="s">
        <v>724</v>
      </c>
      <c r="O799" t="s">
        <v>725</v>
      </c>
      <c r="Q799" t="s">
        <v>694</v>
      </c>
      <c r="R799" t="s">
        <v>695</v>
      </c>
      <c r="S799">
        <v>73</v>
      </c>
      <c r="T799" t="str">
        <f>VLOOKUP(S799, Products!$C$1:$D$60,2,FALSE)</f>
        <v>Sporting Goods</v>
      </c>
      <c r="U799">
        <v>1360</v>
      </c>
      <c r="V799" t="str">
        <f>VLOOKUP(U799, Products!$A$1:$B$60, 2, FALSE)</f>
        <v xml:space="preserve">Smart watch </v>
      </c>
      <c r="W799" s="7">
        <v>327.75</v>
      </c>
      <c r="X799" s="7">
        <v>297.07027734645828</v>
      </c>
      <c r="Y799">
        <v>1</v>
      </c>
      <c r="Z799" s="7">
        <v>22.940000529999999</v>
      </c>
      <c r="AA799" s="7">
        <v>327.75</v>
      </c>
      <c r="AB799" s="7">
        <f t="shared" si="50"/>
        <v>304.80999946999998</v>
      </c>
      <c r="AC799" t="s">
        <v>66</v>
      </c>
      <c r="AD799" t="str">
        <f t="shared" si="51"/>
        <v>Non Cash Payment</v>
      </c>
    </row>
    <row r="800" spans="1:30" x14ac:dyDescent="0.2">
      <c r="A800">
        <v>75900</v>
      </c>
      <c r="B800" s="1">
        <v>43435</v>
      </c>
      <c r="C800" s="4">
        <f>VLOOKUP(B800, Dates!$A$1:$B$1463, 2, FALSE)</f>
        <v>7</v>
      </c>
      <c r="D800">
        <v>0</v>
      </c>
      <c r="E800" s="1">
        <f t="shared" si="48"/>
        <v>43435</v>
      </c>
      <c r="F800">
        <v>1</v>
      </c>
      <c r="G800" t="s">
        <v>214</v>
      </c>
      <c r="H800" t="str">
        <f t="shared" si="49"/>
        <v>Other</v>
      </c>
      <c r="I800">
        <v>73</v>
      </c>
      <c r="J800">
        <v>19453</v>
      </c>
      <c r="K800">
        <v>2</v>
      </c>
      <c r="L800" t="s">
        <v>136</v>
      </c>
      <c r="M800" t="s">
        <v>683</v>
      </c>
      <c r="N800" t="s">
        <v>721</v>
      </c>
      <c r="O800" t="s">
        <v>721</v>
      </c>
      <c r="Q800" t="s">
        <v>721</v>
      </c>
      <c r="R800" t="s">
        <v>687</v>
      </c>
      <c r="S800">
        <v>73</v>
      </c>
      <c r="T800" t="str">
        <f>VLOOKUP(S800, Products!$C$1:$D$60,2,FALSE)</f>
        <v>Sporting Goods</v>
      </c>
      <c r="U800">
        <v>1360</v>
      </c>
      <c r="V800" t="str">
        <f>VLOOKUP(U800, Products!$A$1:$B$60, 2, FALSE)</f>
        <v xml:space="preserve">Smart watch </v>
      </c>
      <c r="W800" s="7">
        <v>327.75</v>
      </c>
      <c r="X800" s="7">
        <v>297.07027734645828</v>
      </c>
      <c r="Y800">
        <v>1</v>
      </c>
      <c r="Z800" s="7">
        <v>29.5</v>
      </c>
      <c r="AA800" s="7">
        <v>327.75</v>
      </c>
      <c r="AB800" s="7">
        <f t="shared" si="50"/>
        <v>298.25</v>
      </c>
      <c r="AC800" t="s">
        <v>30</v>
      </c>
      <c r="AD800" t="str">
        <f t="shared" si="51"/>
        <v>Cash Over 200</v>
      </c>
    </row>
    <row r="801" spans="1:30" x14ac:dyDescent="0.2">
      <c r="A801">
        <v>75899</v>
      </c>
      <c r="B801" s="1">
        <v>43435</v>
      </c>
      <c r="C801" s="4">
        <f>VLOOKUP(B801, Dates!$A$1:$B$1463, 2, FALSE)</f>
        <v>7</v>
      </c>
      <c r="D801">
        <v>0</v>
      </c>
      <c r="E801" s="1">
        <f t="shared" si="48"/>
        <v>43435</v>
      </c>
      <c r="F801">
        <v>1</v>
      </c>
      <c r="G801" t="s">
        <v>214</v>
      </c>
      <c r="H801" t="str">
        <f t="shared" si="49"/>
        <v>Other</v>
      </c>
      <c r="I801">
        <v>73</v>
      </c>
      <c r="J801">
        <v>19452</v>
      </c>
      <c r="K801">
        <v>2</v>
      </c>
      <c r="L801" t="s">
        <v>136</v>
      </c>
      <c r="M801" t="s">
        <v>683</v>
      </c>
      <c r="N801" t="s">
        <v>721</v>
      </c>
      <c r="O801" t="s">
        <v>721</v>
      </c>
      <c r="Q801" t="s">
        <v>721</v>
      </c>
      <c r="R801" t="s">
        <v>687</v>
      </c>
      <c r="S801">
        <v>73</v>
      </c>
      <c r="T801" t="str">
        <f>VLOOKUP(S801, Products!$C$1:$D$60,2,FALSE)</f>
        <v>Sporting Goods</v>
      </c>
      <c r="U801">
        <v>1360</v>
      </c>
      <c r="V801" t="str">
        <f>VLOOKUP(U801, Products!$A$1:$B$60, 2, FALSE)</f>
        <v xml:space="preserve">Smart watch </v>
      </c>
      <c r="W801" s="7">
        <v>327.75</v>
      </c>
      <c r="X801" s="7">
        <v>297.07027734645828</v>
      </c>
      <c r="Y801">
        <v>1</v>
      </c>
      <c r="Z801" s="7">
        <v>32.77999878</v>
      </c>
      <c r="AA801" s="7">
        <v>327.75</v>
      </c>
      <c r="AB801" s="7">
        <f t="shared" si="50"/>
        <v>294.97000121999997</v>
      </c>
      <c r="AC801" t="s">
        <v>45</v>
      </c>
      <c r="AD801" t="str">
        <f t="shared" si="51"/>
        <v>Non Cash Payment</v>
      </c>
    </row>
    <row r="802" spans="1:30" x14ac:dyDescent="0.2">
      <c r="A802">
        <v>75898</v>
      </c>
      <c r="B802" s="1">
        <v>43435</v>
      </c>
      <c r="C802" s="4">
        <f>VLOOKUP(B802, Dates!$A$1:$B$1463, 2, FALSE)</f>
        <v>7</v>
      </c>
      <c r="D802">
        <v>4</v>
      </c>
      <c r="E802" s="1">
        <f t="shared" si="48"/>
        <v>43440</v>
      </c>
      <c r="F802">
        <v>0</v>
      </c>
      <c r="G802" t="s">
        <v>62</v>
      </c>
      <c r="H802" t="str">
        <f t="shared" si="49"/>
        <v>Other</v>
      </c>
      <c r="I802">
        <v>73</v>
      </c>
      <c r="J802">
        <v>19451</v>
      </c>
      <c r="K802">
        <v>2</v>
      </c>
      <c r="L802" t="s">
        <v>136</v>
      </c>
      <c r="M802" t="s">
        <v>683</v>
      </c>
      <c r="N802" t="s">
        <v>726</v>
      </c>
      <c r="O802" t="s">
        <v>727</v>
      </c>
      <c r="Q802" t="s">
        <v>686</v>
      </c>
      <c r="R802" t="s">
        <v>687</v>
      </c>
      <c r="S802">
        <v>73</v>
      </c>
      <c r="T802" t="str">
        <f>VLOOKUP(S802, Products!$C$1:$D$60,2,FALSE)</f>
        <v>Sporting Goods</v>
      </c>
      <c r="U802">
        <v>1360</v>
      </c>
      <c r="V802" t="str">
        <f>VLOOKUP(U802, Products!$A$1:$B$60, 2, FALSE)</f>
        <v xml:space="preserve">Smart watch </v>
      </c>
      <c r="W802" s="7">
        <v>327.75</v>
      </c>
      <c r="X802" s="7">
        <v>297.07027734645828</v>
      </c>
      <c r="Y802">
        <v>1</v>
      </c>
      <c r="Z802" s="7">
        <v>39.33000183</v>
      </c>
      <c r="AA802" s="7">
        <v>327.75</v>
      </c>
      <c r="AB802" s="7">
        <f t="shared" si="50"/>
        <v>288.41999816999999</v>
      </c>
      <c r="AC802" t="s">
        <v>30</v>
      </c>
      <c r="AD802" t="str">
        <f t="shared" si="51"/>
        <v>Cash Over 200</v>
      </c>
    </row>
    <row r="803" spans="1:30" x14ac:dyDescent="0.2">
      <c r="A803">
        <v>75897</v>
      </c>
      <c r="B803" s="1">
        <v>43435</v>
      </c>
      <c r="C803" s="4">
        <f>VLOOKUP(B803, Dates!$A$1:$B$1463, 2, FALSE)</f>
        <v>7</v>
      </c>
      <c r="D803">
        <v>4</v>
      </c>
      <c r="E803" s="1">
        <f t="shared" si="48"/>
        <v>43440</v>
      </c>
      <c r="F803">
        <v>0</v>
      </c>
      <c r="G803" t="s">
        <v>62</v>
      </c>
      <c r="H803" t="str">
        <f t="shared" si="49"/>
        <v>Other</v>
      </c>
      <c r="I803">
        <v>73</v>
      </c>
      <c r="J803">
        <v>19450</v>
      </c>
      <c r="K803">
        <v>2</v>
      </c>
      <c r="L803" t="s">
        <v>136</v>
      </c>
      <c r="M803" t="s">
        <v>683</v>
      </c>
      <c r="N803" t="s">
        <v>726</v>
      </c>
      <c r="O803" t="s">
        <v>727</v>
      </c>
      <c r="Q803" t="s">
        <v>686</v>
      </c>
      <c r="R803" t="s">
        <v>687</v>
      </c>
      <c r="S803">
        <v>73</v>
      </c>
      <c r="T803" t="str">
        <f>VLOOKUP(S803, Products!$C$1:$D$60,2,FALSE)</f>
        <v>Sporting Goods</v>
      </c>
      <c r="U803">
        <v>1360</v>
      </c>
      <c r="V803" t="str">
        <f>VLOOKUP(U803, Products!$A$1:$B$60, 2, FALSE)</f>
        <v xml:space="preserve">Smart watch </v>
      </c>
      <c r="W803" s="7">
        <v>327.75</v>
      </c>
      <c r="X803" s="7">
        <v>297.07027734645828</v>
      </c>
      <c r="Y803">
        <v>1</v>
      </c>
      <c r="Z803" s="7">
        <v>42.61000061</v>
      </c>
      <c r="AA803" s="7">
        <v>327.75</v>
      </c>
      <c r="AB803" s="7">
        <f t="shared" si="50"/>
        <v>285.13999939000001</v>
      </c>
      <c r="AC803" t="s">
        <v>30</v>
      </c>
      <c r="AD803" t="str">
        <f t="shared" si="51"/>
        <v>Cash Over 200</v>
      </c>
    </row>
    <row r="804" spans="1:30" x14ac:dyDescent="0.2">
      <c r="A804">
        <v>75896</v>
      </c>
      <c r="B804" s="1">
        <v>43435</v>
      </c>
      <c r="C804" s="4">
        <f>VLOOKUP(B804, Dates!$A$1:$B$1463, 2, FALSE)</f>
        <v>7</v>
      </c>
      <c r="D804">
        <v>4</v>
      </c>
      <c r="E804" s="1">
        <f t="shared" si="48"/>
        <v>43440</v>
      </c>
      <c r="F804">
        <v>0</v>
      </c>
      <c r="G804" t="s">
        <v>62</v>
      </c>
      <c r="H804" t="str">
        <f t="shared" si="49"/>
        <v>Other</v>
      </c>
      <c r="I804">
        <v>73</v>
      </c>
      <c r="J804">
        <v>19449</v>
      </c>
      <c r="K804">
        <v>2</v>
      </c>
      <c r="L804" t="s">
        <v>136</v>
      </c>
      <c r="M804" t="s">
        <v>683</v>
      </c>
      <c r="N804" t="s">
        <v>728</v>
      </c>
      <c r="O804" t="s">
        <v>729</v>
      </c>
      <c r="Q804" t="s">
        <v>694</v>
      </c>
      <c r="R804" t="s">
        <v>695</v>
      </c>
      <c r="S804">
        <v>73</v>
      </c>
      <c r="T804" t="str">
        <f>VLOOKUP(S804, Products!$C$1:$D$60,2,FALSE)</f>
        <v>Sporting Goods</v>
      </c>
      <c r="U804">
        <v>1360</v>
      </c>
      <c r="V804" t="str">
        <f>VLOOKUP(U804, Products!$A$1:$B$60, 2, FALSE)</f>
        <v xml:space="preserve">Smart watch </v>
      </c>
      <c r="W804" s="7">
        <v>327.75</v>
      </c>
      <c r="X804" s="7">
        <v>297.07027734645828</v>
      </c>
      <c r="Y804">
        <v>1</v>
      </c>
      <c r="Z804" s="7">
        <v>49.159999849999998</v>
      </c>
      <c r="AA804" s="7">
        <v>327.75</v>
      </c>
      <c r="AB804" s="7">
        <f t="shared" si="50"/>
        <v>278.59000014999998</v>
      </c>
      <c r="AC804" t="s">
        <v>45</v>
      </c>
      <c r="AD804" t="str">
        <f t="shared" si="51"/>
        <v>Non Cash Payment</v>
      </c>
    </row>
    <row r="805" spans="1:30" x14ac:dyDescent="0.2">
      <c r="A805">
        <v>75895</v>
      </c>
      <c r="B805" s="1">
        <v>43435</v>
      </c>
      <c r="C805" s="4">
        <f>VLOOKUP(B805, Dates!$A$1:$B$1463, 2, FALSE)</f>
        <v>7</v>
      </c>
      <c r="D805">
        <v>4</v>
      </c>
      <c r="E805" s="1">
        <f t="shared" si="48"/>
        <v>43440</v>
      </c>
      <c r="F805">
        <v>1</v>
      </c>
      <c r="G805" t="s">
        <v>62</v>
      </c>
      <c r="H805" t="str">
        <f t="shared" si="49"/>
        <v>Other</v>
      </c>
      <c r="I805">
        <v>73</v>
      </c>
      <c r="J805">
        <v>19448</v>
      </c>
      <c r="K805">
        <v>2</v>
      </c>
      <c r="L805" t="s">
        <v>136</v>
      </c>
      <c r="M805" t="s">
        <v>683</v>
      </c>
      <c r="N805" t="s">
        <v>730</v>
      </c>
      <c r="O805" t="s">
        <v>723</v>
      </c>
      <c r="Q805" t="s">
        <v>690</v>
      </c>
      <c r="R805" t="s">
        <v>691</v>
      </c>
      <c r="S805">
        <v>73</v>
      </c>
      <c r="T805" t="str">
        <f>VLOOKUP(S805, Products!$C$1:$D$60,2,FALSE)</f>
        <v>Sporting Goods</v>
      </c>
      <c r="U805">
        <v>1360</v>
      </c>
      <c r="V805" t="str">
        <f>VLOOKUP(U805, Products!$A$1:$B$60, 2, FALSE)</f>
        <v xml:space="preserve">Smart watch </v>
      </c>
      <c r="W805" s="7">
        <v>327.75</v>
      </c>
      <c r="X805" s="7">
        <v>297.07027734645828</v>
      </c>
      <c r="Y805">
        <v>1</v>
      </c>
      <c r="Z805" s="7">
        <v>52.439998629999998</v>
      </c>
      <c r="AA805" s="7">
        <v>327.75</v>
      </c>
      <c r="AB805" s="7">
        <f t="shared" si="50"/>
        <v>275.31000137000001</v>
      </c>
      <c r="AC805" t="s">
        <v>66</v>
      </c>
      <c r="AD805" t="str">
        <f t="shared" si="51"/>
        <v>Non Cash Payment</v>
      </c>
    </row>
    <row r="806" spans="1:30" x14ac:dyDescent="0.2">
      <c r="A806">
        <v>75894</v>
      </c>
      <c r="B806" s="1">
        <v>43435</v>
      </c>
      <c r="C806" s="4">
        <f>VLOOKUP(B806, Dates!$A$1:$B$1463, 2, FALSE)</f>
        <v>7</v>
      </c>
      <c r="D806">
        <v>2</v>
      </c>
      <c r="E806" s="1">
        <f t="shared" si="48"/>
        <v>43438</v>
      </c>
      <c r="F806">
        <v>1</v>
      </c>
      <c r="G806" t="s">
        <v>23</v>
      </c>
      <c r="H806" t="str">
        <f t="shared" si="49"/>
        <v>Other</v>
      </c>
      <c r="I806">
        <v>73</v>
      </c>
      <c r="J806">
        <v>19447</v>
      </c>
      <c r="K806">
        <v>2</v>
      </c>
      <c r="L806" t="s">
        <v>136</v>
      </c>
      <c r="M806" t="s">
        <v>683</v>
      </c>
      <c r="N806" t="s">
        <v>730</v>
      </c>
      <c r="O806" t="s">
        <v>723</v>
      </c>
      <c r="Q806" t="s">
        <v>690</v>
      </c>
      <c r="R806" t="s">
        <v>691</v>
      </c>
      <c r="S806">
        <v>73</v>
      </c>
      <c r="T806" t="str">
        <f>VLOOKUP(S806, Products!$C$1:$D$60,2,FALSE)</f>
        <v>Sporting Goods</v>
      </c>
      <c r="U806">
        <v>1360</v>
      </c>
      <c r="V806" t="str">
        <f>VLOOKUP(U806, Products!$A$1:$B$60, 2, FALSE)</f>
        <v xml:space="preserve">Smart watch </v>
      </c>
      <c r="W806" s="7">
        <v>327.75</v>
      </c>
      <c r="X806" s="7">
        <v>297.07027734645828</v>
      </c>
      <c r="Y806">
        <v>1</v>
      </c>
      <c r="Z806" s="7">
        <v>55.72000122</v>
      </c>
      <c r="AA806" s="7">
        <v>327.75</v>
      </c>
      <c r="AB806" s="7">
        <f t="shared" si="50"/>
        <v>272.02999878000003</v>
      </c>
      <c r="AC806" t="s">
        <v>66</v>
      </c>
      <c r="AD806" t="str">
        <f t="shared" si="51"/>
        <v>Non Cash Payment</v>
      </c>
    </row>
    <row r="807" spans="1:30" x14ac:dyDescent="0.2">
      <c r="A807">
        <v>75893</v>
      </c>
      <c r="B807" s="1">
        <v>43435</v>
      </c>
      <c r="C807" s="4">
        <f>VLOOKUP(B807, Dates!$A$1:$B$1463, 2, FALSE)</f>
        <v>7</v>
      </c>
      <c r="D807">
        <v>4</v>
      </c>
      <c r="E807" s="1">
        <f t="shared" si="48"/>
        <v>43440</v>
      </c>
      <c r="F807">
        <v>0</v>
      </c>
      <c r="G807" t="s">
        <v>62</v>
      </c>
      <c r="H807" t="str">
        <f t="shared" si="49"/>
        <v>Other</v>
      </c>
      <c r="I807">
        <v>73</v>
      </c>
      <c r="J807">
        <v>19446</v>
      </c>
      <c r="K807">
        <v>2</v>
      </c>
      <c r="L807" t="s">
        <v>136</v>
      </c>
      <c r="M807" t="s">
        <v>683</v>
      </c>
      <c r="N807" t="s">
        <v>731</v>
      </c>
      <c r="O807" t="s">
        <v>732</v>
      </c>
      <c r="Q807" t="s">
        <v>699</v>
      </c>
      <c r="R807" t="s">
        <v>700</v>
      </c>
      <c r="S807">
        <v>73</v>
      </c>
      <c r="T807" t="str">
        <f>VLOOKUP(S807, Products!$C$1:$D$60,2,FALSE)</f>
        <v>Sporting Goods</v>
      </c>
      <c r="U807">
        <v>1360</v>
      </c>
      <c r="V807" t="str">
        <f>VLOOKUP(U807, Products!$A$1:$B$60, 2, FALSE)</f>
        <v xml:space="preserve">Smart watch </v>
      </c>
      <c r="W807" s="7">
        <v>327.75</v>
      </c>
      <c r="X807" s="7">
        <v>297.07027734645828</v>
      </c>
      <c r="Y807">
        <v>1</v>
      </c>
      <c r="Z807" s="7">
        <v>59</v>
      </c>
      <c r="AA807" s="7">
        <v>327.75</v>
      </c>
      <c r="AB807" s="7">
        <f t="shared" si="50"/>
        <v>268.75</v>
      </c>
      <c r="AC807" t="s">
        <v>66</v>
      </c>
      <c r="AD807" t="str">
        <f t="shared" si="51"/>
        <v>Non Cash Payment</v>
      </c>
    </row>
    <row r="808" spans="1:30" x14ac:dyDescent="0.2">
      <c r="A808">
        <v>28744</v>
      </c>
      <c r="B808" s="1">
        <v>42424</v>
      </c>
      <c r="C808" s="4">
        <f>VLOOKUP(B808, Dates!$A$1:$B$1463, 2, FALSE)</f>
        <v>4</v>
      </c>
      <c r="D808">
        <v>2</v>
      </c>
      <c r="E808" s="1">
        <f t="shared" si="48"/>
        <v>42426</v>
      </c>
      <c r="F808">
        <v>1</v>
      </c>
      <c r="G808" t="s">
        <v>23</v>
      </c>
      <c r="H808" t="str">
        <f t="shared" si="49"/>
        <v>Other</v>
      </c>
      <c r="I808">
        <v>17</v>
      </c>
      <c r="J808">
        <v>9083</v>
      </c>
      <c r="K808">
        <v>4</v>
      </c>
      <c r="L808" t="s">
        <v>46</v>
      </c>
      <c r="M808" t="s">
        <v>683</v>
      </c>
      <c r="N808" t="s">
        <v>733</v>
      </c>
      <c r="O808" t="s">
        <v>734</v>
      </c>
      <c r="Q808" t="s">
        <v>690</v>
      </c>
      <c r="R808" t="s">
        <v>691</v>
      </c>
      <c r="S808">
        <v>17</v>
      </c>
      <c r="T808" t="str">
        <f>VLOOKUP(S808, Products!$C$1:$D$60,2,FALSE)</f>
        <v>Cleats</v>
      </c>
      <c r="U808">
        <v>365</v>
      </c>
      <c r="V808" t="str">
        <f>VLOOKUP(U808, Products!$A$1:$B$60, 2, FALSE)</f>
        <v>Perfect Fitness Perfect Rip Deck</v>
      </c>
      <c r="W808" s="7">
        <v>59.990001679999999</v>
      </c>
      <c r="X808" s="7">
        <v>54.488929209402009</v>
      </c>
      <c r="Y808">
        <v>2</v>
      </c>
      <c r="Z808" s="7">
        <v>4.8000001909999996</v>
      </c>
      <c r="AA808" s="7">
        <v>119.98000336</v>
      </c>
      <c r="AB808" s="7">
        <f t="shared" si="50"/>
        <v>115.180003169</v>
      </c>
      <c r="AC808" t="s">
        <v>30</v>
      </c>
      <c r="AD808" t="str">
        <f t="shared" si="51"/>
        <v>Cash Not Over 200</v>
      </c>
    </row>
    <row r="809" spans="1:30" x14ac:dyDescent="0.2">
      <c r="A809">
        <v>45461</v>
      </c>
      <c r="B809" s="1">
        <v>42668</v>
      </c>
      <c r="C809" s="4">
        <f>VLOOKUP(B809, Dates!$A$1:$B$1463, 2, FALSE)</f>
        <v>3</v>
      </c>
      <c r="D809">
        <v>2</v>
      </c>
      <c r="E809" s="1">
        <f t="shared" si="48"/>
        <v>42670</v>
      </c>
      <c r="F809">
        <v>0</v>
      </c>
      <c r="G809" t="s">
        <v>23</v>
      </c>
      <c r="H809" t="str">
        <f t="shared" si="49"/>
        <v>Other</v>
      </c>
      <c r="I809">
        <v>29</v>
      </c>
      <c r="J809">
        <v>4741</v>
      </c>
      <c r="K809">
        <v>5</v>
      </c>
      <c r="L809" t="s">
        <v>31</v>
      </c>
      <c r="M809" t="s">
        <v>683</v>
      </c>
      <c r="N809" t="s">
        <v>735</v>
      </c>
      <c r="O809" t="s">
        <v>735</v>
      </c>
      <c r="Q809" t="s">
        <v>736</v>
      </c>
      <c r="R809" t="s">
        <v>737</v>
      </c>
      <c r="S809">
        <v>29</v>
      </c>
      <c r="T809" t="str">
        <f>VLOOKUP(S809, Products!$C$1:$D$60,2,FALSE)</f>
        <v>Shop By Sport</v>
      </c>
      <c r="U809">
        <v>627</v>
      </c>
      <c r="V809" t="str">
        <f>VLOOKUP(U809, Products!$A$1:$B$60, 2, FALSE)</f>
        <v>Under Armour Girls' Toddler Spine Surge Runni</v>
      </c>
      <c r="W809" s="7">
        <v>39.990001679999999</v>
      </c>
      <c r="X809" s="7">
        <v>34.198098313835338</v>
      </c>
      <c r="Y809">
        <v>2</v>
      </c>
      <c r="Z809" s="7">
        <v>0.80000001200000004</v>
      </c>
      <c r="AA809" s="7">
        <v>79.980003359999998</v>
      </c>
      <c r="AB809" s="7">
        <f t="shared" si="50"/>
        <v>79.180003348</v>
      </c>
      <c r="AC809" t="s">
        <v>30</v>
      </c>
      <c r="AD809" t="str">
        <f t="shared" si="51"/>
        <v>Cash Not Over 200</v>
      </c>
    </row>
    <row r="810" spans="1:30" x14ac:dyDescent="0.2">
      <c r="A810">
        <v>31115</v>
      </c>
      <c r="B810" s="1">
        <v>42459</v>
      </c>
      <c r="C810" s="4">
        <f>VLOOKUP(B810, Dates!$A$1:$B$1463, 2, FALSE)</f>
        <v>4</v>
      </c>
      <c r="D810">
        <v>2</v>
      </c>
      <c r="E810" s="1">
        <f t="shared" si="48"/>
        <v>42461</v>
      </c>
      <c r="F810">
        <v>1</v>
      </c>
      <c r="G810" t="s">
        <v>23</v>
      </c>
      <c r="H810" t="str">
        <f t="shared" si="49"/>
        <v>Other</v>
      </c>
      <c r="I810">
        <v>24</v>
      </c>
      <c r="J810">
        <v>639</v>
      </c>
      <c r="K810">
        <v>5</v>
      </c>
      <c r="L810" t="s">
        <v>31</v>
      </c>
      <c r="M810" t="s">
        <v>683</v>
      </c>
      <c r="N810" t="s">
        <v>738</v>
      </c>
      <c r="O810" t="s">
        <v>739</v>
      </c>
      <c r="Q810" t="s">
        <v>694</v>
      </c>
      <c r="R810" t="s">
        <v>695</v>
      </c>
      <c r="S810">
        <v>24</v>
      </c>
      <c r="T810" t="str">
        <f>VLOOKUP(S810, Products!$C$1:$D$60,2,FALSE)</f>
        <v>Women's Apparel</v>
      </c>
      <c r="U810">
        <v>502</v>
      </c>
      <c r="V810" t="str">
        <f>VLOOKUP(U810, Products!$A$1:$B$60, 2, FALSE)</f>
        <v>Nike Men's Dri-FIT Victory Golf Polo</v>
      </c>
      <c r="W810" s="7">
        <v>50</v>
      </c>
      <c r="X810" s="7">
        <v>43.678035218757444</v>
      </c>
      <c r="Y810">
        <v>2</v>
      </c>
      <c r="Z810" s="7">
        <v>4</v>
      </c>
      <c r="AA810" s="7">
        <v>100</v>
      </c>
      <c r="AB810" s="7">
        <f t="shared" si="50"/>
        <v>96</v>
      </c>
      <c r="AC810" t="s">
        <v>30</v>
      </c>
      <c r="AD810" t="str">
        <f t="shared" si="51"/>
        <v>Cash Not Over 200</v>
      </c>
    </row>
    <row r="811" spans="1:30" x14ac:dyDescent="0.2">
      <c r="A811">
        <v>45766</v>
      </c>
      <c r="B811" s="1">
        <v>42673</v>
      </c>
      <c r="C811" s="4">
        <f>VLOOKUP(B811, Dates!$A$1:$B$1463, 2, FALSE)</f>
        <v>1</v>
      </c>
      <c r="D811">
        <v>2</v>
      </c>
      <c r="E811" s="1">
        <f t="shared" si="48"/>
        <v>42675</v>
      </c>
      <c r="F811">
        <v>0</v>
      </c>
      <c r="G811" t="s">
        <v>23</v>
      </c>
      <c r="H811" t="str">
        <f t="shared" si="49"/>
        <v>Other</v>
      </c>
      <c r="I811">
        <v>29</v>
      </c>
      <c r="J811">
        <v>9702</v>
      </c>
      <c r="K811">
        <v>5</v>
      </c>
      <c r="L811" t="s">
        <v>31</v>
      </c>
      <c r="M811" t="s">
        <v>683</v>
      </c>
      <c r="N811" t="s">
        <v>740</v>
      </c>
      <c r="O811" t="s">
        <v>741</v>
      </c>
      <c r="Q811" t="s">
        <v>736</v>
      </c>
      <c r="R811" t="s">
        <v>737</v>
      </c>
      <c r="S811">
        <v>29</v>
      </c>
      <c r="T811" t="str">
        <f>VLOOKUP(S811, Products!$C$1:$D$60,2,FALSE)</f>
        <v>Shop By Sport</v>
      </c>
      <c r="U811">
        <v>627</v>
      </c>
      <c r="V811" t="str">
        <f>VLOOKUP(U811, Products!$A$1:$B$60, 2, FALSE)</f>
        <v>Under Armour Girls' Toddler Spine Surge Runni</v>
      </c>
      <c r="W811" s="7">
        <v>39.990001679999999</v>
      </c>
      <c r="X811" s="7">
        <v>34.198098313835338</v>
      </c>
      <c r="Y811">
        <v>2</v>
      </c>
      <c r="Z811" s="7">
        <v>4</v>
      </c>
      <c r="AA811" s="7">
        <v>79.980003359999998</v>
      </c>
      <c r="AB811" s="7">
        <f t="shared" si="50"/>
        <v>75.980003359999998</v>
      </c>
      <c r="AC811" t="s">
        <v>30</v>
      </c>
      <c r="AD811" t="str">
        <f t="shared" si="51"/>
        <v>Cash Not Over 200</v>
      </c>
    </row>
    <row r="812" spans="1:30" x14ac:dyDescent="0.2">
      <c r="A812">
        <v>47752</v>
      </c>
      <c r="B812" s="1">
        <v>42702</v>
      </c>
      <c r="C812" s="4">
        <f>VLOOKUP(B812, Dates!$A$1:$B$1463, 2, FALSE)</f>
        <v>2</v>
      </c>
      <c r="D812">
        <v>2</v>
      </c>
      <c r="E812" s="1">
        <f t="shared" si="48"/>
        <v>42704</v>
      </c>
      <c r="F812">
        <v>1</v>
      </c>
      <c r="G812" t="s">
        <v>23</v>
      </c>
      <c r="H812" t="str">
        <f t="shared" si="49"/>
        <v>Other</v>
      </c>
      <c r="I812">
        <v>24</v>
      </c>
      <c r="J812">
        <v>9114</v>
      </c>
      <c r="K812">
        <v>5</v>
      </c>
      <c r="L812" t="s">
        <v>31</v>
      </c>
      <c r="M812" t="s">
        <v>683</v>
      </c>
      <c r="N812" t="s">
        <v>742</v>
      </c>
      <c r="O812" t="s">
        <v>743</v>
      </c>
      <c r="Q812" t="s">
        <v>744</v>
      </c>
      <c r="R812" t="s">
        <v>700</v>
      </c>
      <c r="S812">
        <v>24</v>
      </c>
      <c r="T812" t="str">
        <f>VLOOKUP(S812, Products!$C$1:$D$60,2,FALSE)</f>
        <v>Women's Apparel</v>
      </c>
      <c r="U812">
        <v>502</v>
      </c>
      <c r="V812" t="str">
        <f>VLOOKUP(U812, Products!$A$1:$B$60, 2, FALSE)</f>
        <v>Nike Men's Dri-FIT Victory Golf Polo</v>
      </c>
      <c r="W812" s="7">
        <v>50</v>
      </c>
      <c r="X812" s="7">
        <v>43.678035218757444</v>
      </c>
      <c r="Y812">
        <v>2</v>
      </c>
      <c r="Z812" s="7">
        <v>9</v>
      </c>
      <c r="AA812" s="7">
        <v>100</v>
      </c>
      <c r="AB812" s="7">
        <f t="shared" si="50"/>
        <v>91</v>
      </c>
      <c r="AC812" t="s">
        <v>30</v>
      </c>
      <c r="AD812" t="str">
        <f t="shared" si="51"/>
        <v>Cash Not Over 200</v>
      </c>
    </row>
    <row r="813" spans="1:30" x14ac:dyDescent="0.2">
      <c r="A813">
        <v>50054</v>
      </c>
      <c r="B813" s="1">
        <v>42735</v>
      </c>
      <c r="C813" s="4">
        <f>VLOOKUP(B813, Dates!$A$1:$B$1463, 2, FALSE)</f>
        <v>7</v>
      </c>
      <c r="D813">
        <v>2</v>
      </c>
      <c r="E813" s="1">
        <f t="shared" si="48"/>
        <v>42738</v>
      </c>
      <c r="F813">
        <v>1</v>
      </c>
      <c r="G813" t="s">
        <v>23</v>
      </c>
      <c r="H813" t="str">
        <f t="shared" si="49"/>
        <v>Other</v>
      </c>
      <c r="I813">
        <v>24</v>
      </c>
      <c r="J813">
        <v>1362</v>
      </c>
      <c r="K813">
        <v>5</v>
      </c>
      <c r="L813" t="s">
        <v>31</v>
      </c>
      <c r="M813" t="s">
        <v>683</v>
      </c>
      <c r="N813" t="s">
        <v>741</v>
      </c>
      <c r="O813" t="s">
        <v>741</v>
      </c>
      <c r="Q813" t="s">
        <v>736</v>
      </c>
      <c r="R813" t="s">
        <v>737</v>
      </c>
      <c r="S813">
        <v>24</v>
      </c>
      <c r="T813" t="str">
        <f>VLOOKUP(S813, Products!$C$1:$D$60,2,FALSE)</f>
        <v>Women's Apparel</v>
      </c>
      <c r="U813">
        <v>502</v>
      </c>
      <c r="V813" t="str">
        <f>VLOOKUP(U813, Products!$A$1:$B$60, 2, FALSE)</f>
        <v>Nike Men's Dri-FIT Victory Golf Polo</v>
      </c>
      <c r="W813" s="7">
        <v>50</v>
      </c>
      <c r="X813" s="7">
        <v>43.678035218757444</v>
      </c>
      <c r="Y813">
        <v>2</v>
      </c>
      <c r="Z813" s="7">
        <v>13</v>
      </c>
      <c r="AA813" s="7">
        <v>100</v>
      </c>
      <c r="AB813" s="7">
        <f t="shared" si="50"/>
        <v>87</v>
      </c>
      <c r="AC813" t="s">
        <v>30</v>
      </c>
      <c r="AD813" t="str">
        <f t="shared" si="51"/>
        <v>Cash Not Over 200</v>
      </c>
    </row>
    <row r="814" spans="1:30" x14ac:dyDescent="0.2">
      <c r="A814">
        <v>20365</v>
      </c>
      <c r="B814" s="1">
        <v>42302</v>
      </c>
      <c r="C814" s="4">
        <f>VLOOKUP(B814, Dates!$A$1:$B$1463, 2, FALSE)</f>
        <v>1</v>
      </c>
      <c r="D814">
        <v>2</v>
      </c>
      <c r="E814" s="1">
        <f t="shared" si="48"/>
        <v>42304</v>
      </c>
      <c r="F814">
        <v>1</v>
      </c>
      <c r="G814" t="s">
        <v>23</v>
      </c>
      <c r="H814" t="str">
        <f t="shared" si="49"/>
        <v>Other</v>
      </c>
      <c r="I814">
        <v>24</v>
      </c>
      <c r="J814">
        <v>8011</v>
      </c>
      <c r="K814">
        <v>5</v>
      </c>
      <c r="L814" t="s">
        <v>31</v>
      </c>
      <c r="M814" t="s">
        <v>683</v>
      </c>
      <c r="N814" t="s">
        <v>745</v>
      </c>
      <c r="O814" t="s">
        <v>689</v>
      </c>
      <c r="Q814" t="s">
        <v>690</v>
      </c>
      <c r="R814" t="s">
        <v>691</v>
      </c>
      <c r="S814">
        <v>24</v>
      </c>
      <c r="T814" t="str">
        <f>VLOOKUP(S814, Products!$C$1:$D$60,2,FALSE)</f>
        <v>Women's Apparel</v>
      </c>
      <c r="U814">
        <v>502</v>
      </c>
      <c r="V814" t="str">
        <f>VLOOKUP(U814, Products!$A$1:$B$60, 2, FALSE)</f>
        <v>Nike Men's Dri-FIT Victory Golf Polo</v>
      </c>
      <c r="W814" s="7">
        <v>50</v>
      </c>
      <c r="X814" s="7">
        <v>43.678035218757444</v>
      </c>
      <c r="Y814">
        <v>2</v>
      </c>
      <c r="Z814" s="7">
        <v>18</v>
      </c>
      <c r="AA814" s="7">
        <v>100</v>
      </c>
      <c r="AB814" s="7">
        <f t="shared" si="50"/>
        <v>82</v>
      </c>
      <c r="AC814" t="s">
        <v>30</v>
      </c>
      <c r="AD814" t="str">
        <f t="shared" si="51"/>
        <v>Cash Not Over 200</v>
      </c>
    </row>
    <row r="815" spans="1:30" x14ac:dyDescent="0.2">
      <c r="A815">
        <v>41686</v>
      </c>
      <c r="B815" s="1">
        <v>42613</v>
      </c>
      <c r="C815" s="4">
        <f>VLOOKUP(B815, Dates!$A$1:$B$1463, 2, FALSE)</f>
        <v>4</v>
      </c>
      <c r="D815">
        <v>4</v>
      </c>
      <c r="E815" s="1">
        <f t="shared" si="48"/>
        <v>42619</v>
      </c>
      <c r="F815">
        <v>0</v>
      </c>
      <c r="G815" t="s">
        <v>62</v>
      </c>
      <c r="H815" t="str">
        <f t="shared" si="49"/>
        <v>Other</v>
      </c>
      <c r="I815">
        <v>18</v>
      </c>
      <c r="J815">
        <v>7884</v>
      </c>
      <c r="K815">
        <v>4</v>
      </c>
      <c r="L815" t="s">
        <v>46</v>
      </c>
      <c r="M815" t="s">
        <v>683</v>
      </c>
      <c r="N815" t="s">
        <v>741</v>
      </c>
      <c r="O815" t="s">
        <v>741</v>
      </c>
      <c r="Q815" t="s">
        <v>736</v>
      </c>
      <c r="R815" t="s">
        <v>737</v>
      </c>
      <c r="S815">
        <v>18</v>
      </c>
      <c r="T815" t="str">
        <f>VLOOKUP(S815, Products!$C$1:$D$60,2,FALSE)</f>
        <v>Men's Footwear</v>
      </c>
      <c r="U815">
        <v>403</v>
      </c>
      <c r="V815" t="str">
        <f>VLOOKUP(U815, Products!$A$1:$B$60, 2, FALSE)</f>
        <v>Nike Men's CJ Elite 2 TD Football Cleat</v>
      </c>
      <c r="W815" s="7">
        <v>129.9900055</v>
      </c>
      <c r="X815" s="7">
        <v>110.80340837177086</v>
      </c>
      <c r="Y815">
        <v>1</v>
      </c>
      <c r="Z815" s="7">
        <v>5.1999998090000004</v>
      </c>
      <c r="AA815" s="7">
        <v>129.9900055</v>
      </c>
      <c r="AB815" s="7">
        <f t="shared" si="50"/>
        <v>124.79000569099999</v>
      </c>
      <c r="AC815" t="s">
        <v>45</v>
      </c>
      <c r="AD815" t="str">
        <f t="shared" si="51"/>
        <v>Non Cash Payment</v>
      </c>
    </row>
    <row r="816" spans="1:30" x14ac:dyDescent="0.2">
      <c r="A816">
        <v>41896</v>
      </c>
      <c r="B816" s="1">
        <v>42438</v>
      </c>
      <c r="C816" s="4">
        <f>VLOOKUP(B816, Dates!$A$1:$B$1463, 2, FALSE)</f>
        <v>4</v>
      </c>
      <c r="D816">
        <v>4</v>
      </c>
      <c r="E816" s="1">
        <f t="shared" si="48"/>
        <v>42444</v>
      </c>
      <c r="F816">
        <v>0</v>
      </c>
      <c r="G816" t="s">
        <v>62</v>
      </c>
      <c r="H816" t="str">
        <f t="shared" si="49"/>
        <v>Other</v>
      </c>
      <c r="I816">
        <v>18</v>
      </c>
      <c r="J816">
        <v>289</v>
      </c>
      <c r="K816">
        <v>4</v>
      </c>
      <c r="L816" t="s">
        <v>46</v>
      </c>
      <c r="M816" t="s">
        <v>683</v>
      </c>
      <c r="N816" t="s">
        <v>746</v>
      </c>
      <c r="O816" t="s">
        <v>746</v>
      </c>
      <c r="Q816" t="s">
        <v>747</v>
      </c>
      <c r="R816" t="s">
        <v>737</v>
      </c>
      <c r="S816">
        <v>18</v>
      </c>
      <c r="T816" t="str">
        <f>VLOOKUP(S816, Products!$C$1:$D$60,2,FALSE)</f>
        <v>Men's Footwear</v>
      </c>
      <c r="U816">
        <v>403</v>
      </c>
      <c r="V816" t="str">
        <f>VLOOKUP(U816, Products!$A$1:$B$60, 2, FALSE)</f>
        <v>Nike Men's CJ Elite 2 TD Football Cleat</v>
      </c>
      <c r="W816" s="7">
        <v>129.9900055</v>
      </c>
      <c r="X816" s="7">
        <v>110.80340837177086</v>
      </c>
      <c r="Y816">
        <v>1</v>
      </c>
      <c r="Z816" s="7">
        <v>5.1999998090000004</v>
      </c>
      <c r="AA816" s="7">
        <v>129.9900055</v>
      </c>
      <c r="AB816" s="7">
        <f t="shared" si="50"/>
        <v>124.79000569099999</v>
      </c>
      <c r="AC816" t="s">
        <v>45</v>
      </c>
      <c r="AD816" t="str">
        <f t="shared" si="51"/>
        <v>Non Cash Payment</v>
      </c>
    </row>
    <row r="817" spans="1:30" x14ac:dyDescent="0.2">
      <c r="A817">
        <v>28168</v>
      </c>
      <c r="B817" s="1">
        <v>42416</v>
      </c>
      <c r="C817" s="4">
        <f>VLOOKUP(B817, Dates!$A$1:$B$1463, 2, FALSE)</f>
        <v>3</v>
      </c>
      <c r="D817">
        <v>4</v>
      </c>
      <c r="E817" s="1">
        <f t="shared" si="48"/>
        <v>42422</v>
      </c>
      <c r="F817">
        <v>0</v>
      </c>
      <c r="G817" t="s">
        <v>62</v>
      </c>
      <c r="H817" t="str">
        <f t="shared" si="49"/>
        <v>Other</v>
      </c>
      <c r="I817">
        <v>17</v>
      </c>
      <c r="J817">
        <v>10081</v>
      </c>
      <c r="K817">
        <v>4</v>
      </c>
      <c r="L817" t="s">
        <v>46</v>
      </c>
      <c r="M817" t="s">
        <v>683</v>
      </c>
      <c r="N817" t="s">
        <v>748</v>
      </c>
      <c r="O817" t="s">
        <v>693</v>
      </c>
      <c r="Q817" t="s">
        <v>694</v>
      </c>
      <c r="R817" t="s">
        <v>695</v>
      </c>
      <c r="S817">
        <v>17</v>
      </c>
      <c r="T817" t="str">
        <f>VLOOKUP(S817, Products!$C$1:$D$60,2,FALSE)</f>
        <v>Cleats</v>
      </c>
      <c r="U817">
        <v>365</v>
      </c>
      <c r="V817" t="str">
        <f>VLOOKUP(U817, Products!$A$1:$B$60, 2, FALSE)</f>
        <v>Perfect Fitness Perfect Rip Deck</v>
      </c>
      <c r="W817" s="7">
        <v>59.990001679999999</v>
      </c>
      <c r="X817" s="7">
        <v>54.488929209402009</v>
      </c>
      <c r="Y817">
        <v>1</v>
      </c>
      <c r="Z817" s="7">
        <v>3</v>
      </c>
      <c r="AA817" s="7">
        <v>59.990001679999999</v>
      </c>
      <c r="AB817" s="7">
        <f t="shared" si="50"/>
        <v>56.990001679999999</v>
      </c>
      <c r="AC817" t="s">
        <v>45</v>
      </c>
      <c r="AD817" t="str">
        <f t="shared" si="51"/>
        <v>Non Cash Payment</v>
      </c>
    </row>
    <row r="818" spans="1:30" x14ac:dyDescent="0.2">
      <c r="A818">
        <v>24992</v>
      </c>
      <c r="B818" s="1">
        <v>42369</v>
      </c>
      <c r="C818" s="4">
        <f>VLOOKUP(B818, Dates!$A$1:$B$1463, 2, FALSE)</f>
        <v>5</v>
      </c>
      <c r="D818">
        <v>4</v>
      </c>
      <c r="E818" s="1">
        <f t="shared" si="48"/>
        <v>42375</v>
      </c>
      <c r="F818">
        <v>0</v>
      </c>
      <c r="G818" t="s">
        <v>62</v>
      </c>
      <c r="H818" t="str">
        <f t="shared" si="49"/>
        <v>Other</v>
      </c>
      <c r="I818">
        <v>18</v>
      </c>
      <c r="J818">
        <v>1169</v>
      </c>
      <c r="K818">
        <v>4</v>
      </c>
      <c r="L818" t="s">
        <v>46</v>
      </c>
      <c r="M818" t="s">
        <v>683</v>
      </c>
      <c r="N818" t="s">
        <v>105</v>
      </c>
      <c r="O818" t="s">
        <v>725</v>
      </c>
      <c r="Q818" t="s">
        <v>694</v>
      </c>
      <c r="R818" t="s">
        <v>695</v>
      </c>
      <c r="S818">
        <v>18</v>
      </c>
      <c r="T818" t="str">
        <f>VLOOKUP(S818, Products!$C$1:$D$60,2,FALSE)</f>
        <v>Men's Footwear</v>
      </c>
      <c r="U818">
        <v>403</v>
      </c>
      <c r="V818" t="str">
        <f>VLOOKUP(U818, Products!$A$1:$B$60, 2, FALSE)</f>
        <v>Nike Men's CJ Elite 2 TD Football Cleat</v>
      </c>
      <c r="W818" s="7">
        <v>129.9900055</v>
      </c>
      <c r="X818" s="7">
        <v>110.80340837177086</v>
      </c>
      <c r="Y818">
        <v>1</v>
      </c>
      <c r="Z818" s="7">
        <v>6.5</v>
      </c>
      <c r="AA818" s="7">
        <v>129.9900055</v>
      </c>
      <c r="AB818" s="7">
        <f t="shared" si="50"/>
        <v>123.4900055</v>
      </c>
      <c r="AC818" t="s">
        <v>45</v>
      </c>
      <c r="AD818" t="str">
        <f t="shared" si="51"/>
        <v>Non Cash Payment</v>
      </c>
    </row>
    <row r="819" spans="1:30" x14ac:dyDescent="0.2">
      <c r="A819">
        <v>30851</v>
      </c>
      <c r="B819" s="1">
        <v>42455</v>
      </c>
      <c r="C819" s="4">
        <f>VLOOKUP(B819, Dates!$A$1:$B$1463, 2, FALSE)</f>
        <v>7</v>
      </c>
      <c r="D819">
        <v>4</v>
      </c>
      <c r="E819" s="1">
        <f t="shared" si="48"/>
        <v>42460</v>
      </c>
      <c r="F819">
        <v>0</v>
      </c>
      <c r="G819" t="s">
        <v>62</v>
      </c>
      <c r="H819" t="str">
        <f t="shared" si="49"/>
        <v>Other</v>
      </c>
      <c r="I819">
        <v>18</v>
      </c>
      <c r="J819">
        <v>1182</v>
      </c>
      <c r="K819">
        <v>4</v>
      </c>
      <c r="L819" t="s">
        <v>46</v>
      </c>
      <c r="M819" t="s">
        <v>683</v>
      </c>
      <c r="N819" t="s">
        <v>749</v>
      </c>
      <c r="O819" t="s">
        <v>750</v>
      </c>
      <c r="Q819" t="s">
        <v>751</v>
      </c>
      <c r="R819" t="s">
        <v>695</v>
      </c>
      <c r="S819">
        <v>18</v>
      </c>
      <c r="T819" t="str">
        <f>VLOOKUP(S819, Products!$C$1:$D$60,2,FALSE)</f>
        <v>Men's Footwear</v>
      </c>
      <c r="U819">
        <v>403</v>
      </c>
      <c r="V819" t="str">
        <f>VLOOKUP(U819, Products!$A$1:$B$60, 2, FALSE)</f>
        <v>Nike Men's CJ Elite 2 TD Football Cleat</v>
      </c>
      <c r="W819" s="7">
        <v>129.9900055</v>
      </c>
      <c r="X819" s="7">
        <v>110.80340837177086</v>
      </c>
      <c r="Y819">
        <v>1</v>
      </c>
      <c r="Z819" s="7">
        <v>6.5</v>
      </c>
      <c r="AA819" s="7">
        <v>129.9900055</v>
      </c>
      <c r="AB819" s="7">
        <f t="shared" si="50"/>
        <v>123.4900055</v>
      </c>
      <c r="AC819" t="s">
        <v>45</v>
      </c>
      <c r="AD819" t="str">
        <f t="shared" si="51"/>
        <v>Non Cash Payment</v>
      </c>
    </row>
    <row r="820" spans="1:30" x14ac:dyDescent="0.2">
      <c r="A820">
        <v>25074</v>
      </c>
      <c r="B820" s="1">
        <v>42401</v>
      </c>
      <c r="C820" s="4">
        <f>VLOOKUP(B820, Dates!$A$1:$B$1463, 2, FALSE)</f>
        <v>2</v>
      </c>
      <c r="D820">
        <v>4</v>
      </c>
      <c r="E820" s="1">
        <f t="shared" si="48"/>
        <v>42405</v>
      </c>
      <c r="F820">
        <v>1</v>
      </c>
      <c r="G820" t="s">
        <v>62</v>
      </c>
      <c r="H820" t="str">
        <f t="shared" si="49"/>
        <v>Other</v>
      </c>
      <c r="I820">
        <v>18</v>
      </c>
      <c r="J820">
        <v>717</v>
      </c>
      <c r="K820">
        <v>4</v>
      </c>
      <c r="L820" t="s">
        <v>46</v>
      </c>
      <c r="M820" t="s">
        <v>683</v>
      </c>
      <c r="N820" t="s">
        <v>752</v>
      </c>
      <c r="O820" t="s">
        <v>712</v>
      </c>
      <c r="Q820" t="s">
        <v>694</v>
      </c>
      <c r="R820" t="s">
        <v>695</v>
      </c>
      <c r="S820">
        <v>18</v>
      </c>
      <c r="T820" t="str">
        <f>VLOOKUP(S820, Products!$C$1:$D$60,2,FALSE)</f>
        <v>Men's Footwear</v>
      </c>
      <c r="U820">
        <v>403</v>
      </c>
      <c r="V820" t="str">
        <f>VLOOKUP(U820, Products!$A$1:$B$60, 2, FALSE)</f>
        <v>Nike Men's CJ Elite 2 TD Football Cleat</v>
      </c>
      <c r="W820" s="7">
        <v>129.9900055</v>
      </c>
      <c r="X820" s="7">
        <v>110.80340837177086</v>
      </c>
      <c r="Y820">
        <v>1</v>
      </c>
      <c r="Z820" s="7">
        <v>6.5</v>
      </c>
      <c r="AA820" s="7">
        <v>129.9900055</v>
      </c>
      <c r="AB820" s="7">
        <f t="shared" si="50"/>
        <v>123.4900055</v>
      </c>
      <c r="AC820" t="s">
        <v>45</v>
      </c>
      <c r="AD820" t="str">
        <f t="shared" si="51"/>
        <v>Non Cash Payment</v>
      </c>
    </row>
    <row r="821" spans="1:30" x14ac:dyDescent="0.2">
      <c r="A821">
        <v>76870</v>
      </c>
      <c r="B821" s="1">
        <v>43127</v>
      </c>
      <c r="C821" s="4">
        <f>VLOOKUP(B821, Dates!$A$1:$B$1463, 2, FALSE)</f>
        <v>7</v>
      </c>
      <c r="D821">
        <v>4</v>
      </c>
      <c r="E821" s="1">
        <f t="shared" si="48"/>
        <v>43132</v>
      </c>
      <c r="F821">
        <v>1</v>
      </c>
      <c r="G821" t="s">
        <v>62</v>
      </c>
      <c r="H821" t="str">
        <f t="shared" si="49"/>
        <v>Other</v>
      </c>
      <c r="I821">
        <v>76</v>
      </c>
      <c r="J821">
        <v>20423</v>
      </c>
      <c r="K821">
        <v>4</v>
      </c>
      <c r="L821" t="s">
        <v>46</v>
      </c>
      <c r="M821" t="s">
        <v>683</v>
      </c>
      <c r="N821" t="s">
        <v>713</v>
      </c>
      <c r="O821" t="s">
        <v>693</v>
      </c>
      <c r="Q821" t="s">
        <v>694</v>
      </c>
      <c r="R821" t="s">
        <v>695</v>
      </c>
      <c r="S821">
        <v>76</v>
      </c>
      <c r="T821" t="str">
        <f>VLOOKUP(S821, Products!$C$1:$D$60,2,FALSE)</f>
        <v>Women's Clothing</v>
      </c>
      <c r="U821">
        <v>1363</v>
      </c>
      <c r="V821" t="str">
        <f>VLOOKUP(U821, Products!$A$1:$B$60, 2, FALSE)</f>
        <v>Summer dresses</v>
      </c>
      <c r="W821" s="7">
        <v>215.82000729999999</v>
      </c>
      <c r="X821" s="7">
        <v>186.82667412499998</v>
      </c>
      <c r="Y821">
        <v>1</v>
      </c>
      <c r="Z821" s="7">
        <v>10.789999959999999</v>
      </c>
      <c r="AA821" s="7">
        <v>215.82000729999999</v>
      </c>
      <c r="AB821" s="7">
        <f t="shared" si="50"/>
        <v>205.03000734</v>
      </c>
      <c r="AC821" t="s">
        <v>45</v>
      </c>
      <c r="AD821" t="str">
        <f t="shared" si="51"/>
        <v>Non Cash Payment</v>
      </c>
    </row>
    <row r="822" spans="1:30" x14ac:dyDescent="0.2">
      <c r="A822">
        <v>25163</v>
      </c>
      <c r="B822" s="1">
        <v>42430</v>
      </c>
      <c r="C822" s="4">
        <f>VLOOKUP(B822, Dates!$A$1:$B$1463, 2, FALSE)</f>
        <v>3</v>
      </c>
      <c r="D822">
        <v>4</v>
      </c>
      <c r="E822" s="1">
        <f t="shared" si="48"/>
        <v>42436</v>
      </c>
      <c r="F822">
        <v>0</v>
      </c>
      <c r="G822" t="s">
        <v>62</v>
      </c>
      <c r="H822" t="str">
        <f t="shared" si="49"/>
        <v>Other</v>
      </c>
      <c r="I822">
        <v>18</v>
      </c>
      <c r="J822">
        <v>5801</v>
      </c>
      <c r="K822">
        <v>4</v>
      </c>
      <c r="L822" t="s">
        <v>46</v>
      </c>
      <c r="M822" t="s">
        <v>683</v>
      </c>
      <c r="N822" t="s">
        <v>753</v>
      </c>
      <c r="O822" t="s">
        <v>753</v>
      </c>
      <c r="Q822" t="s">
        <v>754</v>
      </c>
      <c r="R822" t="s">
        <v>691</v>
      </c>
      <c r="S822">
        <v>18</v>
      </c>
      <c r="T822" t="str">
        <f>VLOOKUP(S822, Products!$C$1:$D$60,2,FALSE)</f>
        <v>Men's Footwear</v>
      </c>
      <c r="U822">
        <v>403</v>
      </c>
      <c r="V822" t="str">
        <f>VLOOKUP(U822, Products!$A$1:$B$60, 2, FALSE)</f>
        <v>Nike Men's CJ Elite 2 TD Football Cleat</v>
      </c>
      <c r="W822" s="7">
        <v>129.9900055</v>
      </c>
      <c r="X822" s="7">
        <v>110.80340837177086</v>
      </c>
      <c r="Y822">
        <v>1</v>
      </c>
      <c r="Z822" s="7">
        <v>6.5</v>
      </c>
      <c r="AA822" s="7">
        <v>129.9900055</v>
      </c>
      <c r="AB822" s="7">
        <f t="shared" si="50"/>
        <v>123.4900055</v>
      </c>
      <c r="AC822" t="s">
        <v>45</v>
      </c>
      <c r="AD822" t="str">
        <f t="shared" si="51"/>
        <v>Non Cash Payment</v>
      </c>
    </row>
    <row r="823" spans="1:30" x14ac:dyDescent="0.2">
      <c r="A823">
        <v>28036</v>
      </c>
      <c r="B823" s="1">
        <v>42414</v>
      </c>
      <c r="C823" s="4">
        <f>VLOOKUP(B823, Dates!$A$1:$B$1463, 2, FALSE)</f>
        <v>1</v>
      </c>
      <c r="D823">
        <v>4</v>
      </c>
      <c r="E823" s="1">
        <f t="shared" si="48"/>
        <v>42418</v>
      </c>
      <c r="F823">
        <v>0</v>
      </c>
      <c r="G823" t="s">
        <v>62</v>
      </c>
      <c r="H823" t="str">
        <f t="shared" si="49"/>
        <v>Other</v>
      </c>
      <c r="I823">
        <v>18</v>
      </c>
      <c r="J823">
        <v>702</v>
      </c>
      <c r="K823">
        <v>4</v>
      </c>
      <c r="L823" t="s">
        <v>46</v>
      </c>
      <c r="M823" t="s">
        <v>683</v>
      </c>
      <c r="N823" t="s">
        <v>755</v>
      </c>
      <c r="O823" t="s">
        <v>734</v>
      </c>
      <c r="Q823" t="s">
        <v>690</v>
      </c>
      <c r="R823" t="s">
        <v>691</v>
      </c>
      <c r="S823">
        <v>18</v>
      </c>
      <c r="T823" t="str">
        <f>VLOOKUP(S823, Products!$C$1:$D$60,2,FALSE)</f>
        <v>Men's Footwear</v>
      </c>
      <c r="U823">
        <v>403</v>
      </c>
      <c r="V823" t="str">
        <f>VLOOKUP(U823, Products!$A$1:$B$60, 2, FALSE)</f>
        <v>Nike Men's CJ Elite 2 TD Football Cleat</v>
      </c>
      <c r="W823" s="7">
        <v>129.9900055</v>
      </c>
      <c r="X823" s="7">
        <v>110.80340837177086</v>
      </c>
      <c r="Y823">
        <v>1</v>
      </c>
      <c r="Z823" s="7">
        <v>6.5</v>
      </c>
      <c r="AA823" s="7">
        <v>129.9900055</v>
      </c>
      <c r="AB823" s="7">
        <f t="shared" si="50"/>
        <v>123.4900055</v>
      </c>
      <c r="AC823" t="s">
        <v>45</v>
      </c>
      <c r="AD823" t="str">
        <f t="shared" si="51"/>
        <v>Non Cash Payment</v>
      </c>
    </row>
    <row r="824" spans="1:30" x14ac:dyDescent="0.2">
      <c r="A824">
        <v>22679</v>
      </c>
      <c r="B824" s="1">
        <v>42336</v>
      </c>
      <c r="C824" s="4">
        <f>VLOOKUP(B824, Dates!$A$1:$B$1463, 2, FALSE)</f>
        <v>7</v>
      </c>
      <c r="D824">
        <v>4</v>
      </c>
      <c r="E824" s="1">
        <f t="shared" si="48"/>
        <v>42341</v>
      </c>
      <c r="F824">
        <v>1</v>
      </c>
      <c r="G824" t="s">
        <v>62</v>
      </c>
      <c r="H824" t="str">
        <f t="shared" si="49"/>
        <v>Other</v>
      </c>
      <c r="I824">
        <v>18</v>
      </c>
      <c r="J824">
        <v>6951</v>
      </c>
      <c r="K824">
        <v>4</v>
      </c>
      <c r="L824" t="s">
        <v>46</v>
      </c>
      <c r="M824" t="s">
        <v>683</v>
      </c>
      <c r="N824" t="s">
        <v>756</v>
      </c>
      <c r="O824" t="s">
        <v>756</v>
      </c>
      <c r="Q824" t="s">
        <v>757</v>
      </c>
      <c r="R824" t="s">
        <v>687</v>
      </c>
      <c r="S824">
        <v>18</v>
      </c>
      <c r="T824" t="str">
        <f>VLOOKUP(S824, Products!$C$1:$D$60,2,FALSE)</f>
        <v>Men's Footwear</v>
      </c>
      <c r="U824">
        <v>403</v>
      </c>
      <c r="V824" t="str">
        <f>VLOOKUP(U824, Products!$A$1:$B$60, 2, FALSE)</f>
        <v>Nike Men's CJ Elite 2 TD Football Cleat</v>
      </c>
      <c r="W824" s="7">
        <v>129.9900055</v>
      </c>
      <c r="X824" s="7">
        <v>110.80340837177086</v>
      </c>
      <c r="Y824">
        <v>1</v>
      </c>
      <c r="Z824" s="7">
        <v>6.5</v>
      </c>
      <c r="AA824" s="7">
        <v>129.9900055</v>
      </c>
      <c r="AB824" s="7">
        <f t="shared" si="50"/>
        <v>123.4900055</v>
      </c>
      <c r="AC824" t="s">
        <v>45</v>
      </c>
      <c r="AD824" t="str">
        <f t="shared" si="51"/>
        <v>Non Cash Payment</v>
      </c>
    </row>
    <row r="825" spans="1:30" x14ac:dyDescent="0.2">
      <c r="A825">
        <v>23610</v>
      </c>
      <c r="B825" s="1">
        <v>42320</v>
      </c>
      <c r="C825" s="4">
        <f>VLOOKUP(B825, Dates!$A$1:$B$1463, 2, FALSE)</f>
        <v>5</v>
      </c>
      <c r="D825">
        <v>4</v>
      </c>
      <c r="E825" s="1">
        <f t="shared" si="48"/>
        <v>42326</v>
      </c>
      <c r="F825">
        <v>1</v>
      </c>
      <c r="G825" t="s">
        <v>62</v>
      </c>
      <c r="H825" t="str">
        <f t="shared" si="49"/>
        <v>Other</v>
      </c>
      <c r="I825">
        <v>18</v>
      </c>
      <c r="J825">
        <v>6780</v>
      </c>
      <c r="K825">
        <v>4</v>
      </c>
      <c r="L825" t="s">
        <v>46</v>
      </c>
      <c r="M825" t="s">
        <v>683</v>
      </c>
      <c r="N825" t="s">
        <v>756</v>
      </c>
      <c r="O825" t="s">
        <v>756</v>
      </c>
      <c r="Q825" t="s">
        <v>757</v>
      </c>
      <c r="R825" t="s">
        <v>687</v>
      </c>
      <c r="S825">
        <v>18</v>
      </c>
      <c r="T825" t="str">
        <f>VLOOKUP(S825, Products!$C$1:$D$60,2,FALSE)</f>
        <v>Men's Footwear</v>
      </c>
      <c r="U825">
        <v>403</v>
      </c>
      <c r="V825" t="str">
        <f>VLOOKUP(U825, Products!$A$1:$B$60, 2, FALSE)</f>
        <v>Nike Men's CJ Elite 2 TD Football Cleat</v>
      </c>
      <c r="W825" s="7">
        <v>129.9900055</v>
      </c>
      <c r="X825" s="7">
        <v>110.80340837177086</v>
      </c>
      <c r="Y825">
        <v>1</v>
      </c>
      <c r="Z825" s="7">
        <v>6.5</v>
      </c>
      <c r="AA825" s="7">
        <v>129.9900055</v>
      </c>
      <c r="AB825" s="7">
        <f t="shared" si="50"/>
        <v>123.4900055</v>
      </c>
      <c r="AC825" t="s">
        <v>45</v>
      </c>
      <c r="AD825" t="str">
        <f t="shared" si="51"/>
        <v>Non Cash Payment</v>
      </c>
    </row>
    <row r="826" spans="1:30" x14ac:dyDescent="0.2">
      <c r="A826">
        <v>42828</v>
      </c>
      <c r="B826" s="1">
        <v>42630</v>
      </c>
      <c r="C826" s="4">
        <f>VLOOKUP(B826, Dates!$A$1:$B$1463, 2, FALSE)</f>
        <v>7</v>
      </c>
      <c r="D826">
        <v>4</v>
      </c>
      <c r="E826" s="1">
        <f t="shared" si="48"/>
        <v>42635</v>
      </c>
      <c r="F826">
        <v>0</v>
      </c>
      <c r="G826" t="s">
        <v>62</v>
      </c>
      <c r="H826" t="str">
        <f t="shared" si="49"/>
        <v>Other</v>
      </c>
      <c r="I826">
        <v>17</v>
      </c>
      <c r="J826">
        <v>6422</v>
      </c>
      <c r="K826">
        <v>4</v>
      </c>
      <c r="L826" t="s">
        <v>46</v>
      </c>
      <c r="M826" t="s">
        <v>683</v>
      </c>
      <c r="N826" t="s">
        <v>758</v>
      </c>
      <c r="O826" t="s">
        <v>758</v>
      </c>
      <c r="Q826" t="s">
        <v>759</v>
      </c>
      <c r="R826" t="s">
        <v>737</v>
      </c>
      <c r="S826">
        <v>17</v>
      </c>
      <c r="T826" t="str">
        <f>VLOOKUP(S826, Products!$C$1:$D$60,2,FALSE)</f>
        <v>Cleats</v>
      </c>
      <c r="U826">
        <v>365</v>
      </c>
      <c r="V826" t="str">
        <f>VLOOKUP(U826, Products!$A$1:$B$60, 2, FALSE)</f>
        <v>Perfect Fitness Perfect Rip Deck</v>
      </c>
      <c r="W826" s="7">
        <v>59.990001679999999</v>
      </c>
      <c r="X826" s="7">
        <v>54.488929209402009</v>
      </c>
      <c r="Y826">
        <v>1</v>
      </c>
      <c r="Z826" s="7">
        <v>3</v>
      </c>
      <c r="AA826" s="7">
        <v>59.990001679999999</v>
      </c>
      <c r="AB826" s="7">
        <f t="shared" si="50"/>
        <v>56.990001679999999</v>
      </c>
      <c r="AC826" t="s">
        <v>45</v>
      </c>
      <c r="AD826" t="str">
        <f t="shared" si="51"/>
        <v>Non Cash Payment</v>
      </c>
    </row>
    <row r="827" spans="1:30" x14ac:dyDescent="0.2">
      <c r="A827">
        <v>41896</v>
      </c>
      <c r="B827" s="1">
        <v>42438</v>
      </c>
      <c r="C827" s="4">
        <f>VLOOKUP(B827, Dates!$A$1:$B$1463, 2, FALSE)</f>
        <v>4</v>
      </c>
      <c r="D827">
        <v>4</v>
      </c>
      <c r="E827" s="1">
        <f t="shared" si="48"/>
        <v>42444</v>
      </c>
      <c r="F827">
        <v>0</v>
      </c>
      <c r="G827" t="s">
        <v>62</v>
      </c>
      <c r="H827" t="str">
        <f t="shared" si="49"/>
        <v>Other</v>
      </c>
      <c r="I827">
        <v>18</v>
      </c>
      <c r="J827">
        <v>289</v>
      </c>
      <c r="K827">
        <v>4</v>
      </c>
      <c r="L827" t="s">
        <v>46</v>
      </c>
      <c r="M827" t="s">
        <v>683</v>
      </c>
      <c r="N827" t="s">
        <v>746</v>
      </c>
      <c r="O827" t="s">
        <v>746</v>
      </c>
      <c r="Q827" t="s">
        <v>747</v>
      </c>
      <c r="R827" t="s">
        <v>737</v>
      </c>
      <c r="S827">
        <v>18</v>
      </c>
      <c r="T827" t="str">
        <f>VLOOKUP(S827, Products!$C$1:$D$60,2,FALSE)</f>
        <v>Men's Footwear</v>
      </c>
      <c r="U827">
        <v>403</v>
      </c>
      <c r="V827" t="str">
        <f>VLOOKUP(U827, Products!$A$1:$B$60, 2, FALSE)</f>
        <v>Nike Men's CJ Elite 2 TD Football Cleat</v>
      </c>
      <c r="W827" s="7">
        <v>129.9900055</v>
      </c>
      <c r="X827" s="7">
        <v>110.80340837177086</v>
      </c>
      <c r="Y827">
        <v>1</v>
      </c>
      <c r="Z827" s="7">
        <v>6.5</v>
      </c>
      <c r="AA827" s="7">
        <v>129.9900055</v>
      </c>
      <c r="AB827" s="7">
        <f t="shared" si="50"/>
        <v>123.4900055</v>
      </c>
      <c r="AC827" t="s">
        <v>45</v>
      </c>
      <c r="AD827" t="str">
        <f t="shared" si="51"/>
        <v>Non Cash Payment</v>
      </c>
    </row>
    <row r="828" spans="1:30" x14ac:dyDescent="0.2">
      <c r="A828">
        <v>48713</v>
      </c>
      <c r="B828" s="1">
        <v>42716</v>
      </c>
      <c r="C828" s="4">
        <f>VLOOKUP(B828, Dates!$A$1:$B$1463, 2, FALSE)</f>
        <v>2</v>
      </c>
      <c r="D828">
        <v>4</v>
      </c>
      <c r="E828" s="1">
        <f t="shared" si="48"/>
        <v>42720</v>
      </c>
      <c r="F828">
        <v>0</v>
      </c>
      <c r="G828" t="s">
        <v>62</v>
      </c>
      <c r="H828" t="str">
        <f t="shared" si="49"/>
        <v>Other</v>
      </c>
      <c r="I828">
        <v>18</v>
      </c>
      <c r="J828">
        <v>5384</v>
      </c>
      <c r="K828">
        <v>4</v>
      </c>
      <c r="L828" t="s">
        <v>46</v>
      </c>
      <c r="M828" t="s">
        <v>683</v>
      </c>
      <c r="N828" t="s">
        <v>760</v>
      </c>
      <c r="O828" t="s">
        <v>760</v>
      </c>
      <c r="Q828" t="s">
        <v>736</v>
      </c>
      <c r="R828" t="s">
        <v>737</v>
      </c>
      <c r="S828">
        <v>18</v>
      </c>
      <c r="T828" t="str">
        <f>VLOOKUP(S828, Products!$C$1:$D$60,2,FALSE)</f>
        <v>Men's Footwear</v>
      </c>
      <c r="U828">
        <v>403</v>
      </c>
      <c r="V828" t="str">
        <f>VLOOKUP(U828, Products!$A$1:$B$60, 2, FALSE)</f>
        <v>Nike Men's CJ Elite 2 TD Football Cleat</v>
      </c>
      <c r="W828" s="7">
        <v>129.9900055</v>
      </c>
      <c r="X828" s="7">
        <v>110.80340837177086</v>
      </c>
      <c r="Y828">
        <v>1</v>
      </c>
      <c r="Z828" s="7">
        <v>6.5</v>
      </c>
      <c r="AA828" s="7">
        <v>129.9900055</v>
      </c>
      <c r="AB828" s="7">
        <f t="shared" si="50"/>
        <v>123.4900055</v>
      </c>
      <c r="AC828" t="s">
        <v>45</v>
      </c>
      <c r="AD828" t="str">
        <f t="shared" si="51"/>
        <v>Non Cash Payment</v>
      </c>
    </row>
    <row r="829" spans="1:30" x14ac:dyDescent="0.2">
      <c r="A829">
        <v>45668</v>
      </c>
      <c r="B829" s="1">
        <v>42671</v>
      </c>
      <c r="C829" s="4">
        <f>VLOOKUP(B829, Dates!$A$1:$B$1463, 2, FALSE)</f>
        <v>6</v>
      </c>
      <c r="D829">
        <v>4</v>
      </c>
      <c r="E829" s="1">
        <f t="shared" si="48"/>
        <v>42677</v>
      </c>
      <c r="F829">
        <v>0</v>
      </c>
      <c r="G829" t="s">
        <v>62</v>
      </c>
      <c r="H829" t="str">
        <f t="shared" si="49"/>
        <v>Other</v>
      </c>
      <c r="I829">
        <v>18</v>
      </c>
      <c r="J829">
        <v>2985</v>
      </c>
      <c r="K829">
        <v>4</v>
      </c>
      <c r="L829" t="s">
        <v>46</v>
      </c>
      <c r="M829" t="s">
        <v>683</v>
      </c>
      <c r="N829" t="s">
        <v>761</v>
      </c>
      <c r="O829" t="s">
        <v>761</v>
      </c>
      <c r="Q829" t="s">
        <v>762</v>
      </c>
      <c r="R829" t="s">
        <v>737</v>
      </c>
      <c r="S829">
        <v>18</v>
      </c>
      <c r="T829" t="str">
        <f>VLOOKUP(S829, Products!$C$1:$D$60,2,FALSE)</f>
        <v>Men's Footwear</v>
      </c>
      <c r="U829">
        <v>403</v>
      </c>
      <c r="V829" t="str">
        <f>VLOOKUP(U829, Products!$A$1:$B$60, 2, FALSE)</f>
        <v>Nike Men's CJ Elite 2 TD Football Cleat</v>
      </c>
      <c r="W829" s="7">
        <v>129.9900055</v>
      </c>
      <c r="X829" s="7">
        <v>110.80340837177086</v>
      </c>
      <c r="Y829">
        <v>1</v>
      </c>
      <c r="Z829" s="7">
        <v>6.5</v>
      </c>
      <c r="AA829" s="7">
        <v>129.9900055</v>
      </c>
      <c r="AB829" s="7">
        <f t="shared" si="50"/>
        <v>123.4900055</v>
      </c>
      <c r="AC829" t="s">
        <v>45</v>
      </c>
      <c r="AD829" t="str">
        <f t="shared" si="51"/>
        <v>Non Cash Payment</v>
      </c>
    </row>
    <row r="830" spans="1:30" x14ac:dyDescent="0.2">
      <c r="A830">
        <v>74796</v>
      </c>
      <c r="B830" s="1">
        <v>43096</v>
      </c>
      <c r="C830" s="4">
        <f>VLOOKUP(B830, Dates!$A$1:$B$1463, 2, FALSE)</f>
        <v>4</v>
      </c>
      <c r="D830">
        <v>4</v>
      </c>
      <c r="E830" s="1">
        <f t="shared" si="48"/>
        <v>43102</v>
      </c>
      <c r="F830">
        <v>0</v>
      </c>
      <c r="G830" t="s">
        <v>62</v>
      </c>
      <c r="H830" t="str">
        <f t="shared" si="49"/>
        <v>Other</v>
      </c>
      <c r="I830">
        <v>66</v>
      </c>
      <c r="J830">
        <v>18349</v>
      </c>
      <c r="K830">
        <v>4</v>
      </c>
      <c r="L830" t="s">
        <v>46</v>
      </c>
      <c r="M830" t="s">
        <v>683</v>
      </c>
      <c r="N830" t="s">
        <v>763</v>
      </c>
      <c r="O830" t="s">
        <v>698</v>
      </c>
      <c r="Q830" t="s">
        <v>699</v>
      </c>
      <c r="R830" t="s">
        <v>700</v>
      </c>
      <c r="S830">
        <v>66</v>
      </c>
      <c r="T830" t="str">
        <f>VLOOKUP(S830, Products!$C$1:$D$60,2,FALSE)</f>
        <v>Crafts</v>
      </c>
      <c r="U830">
        <v>1353</v>
      </c>
      <c r="V830" t="str">
        <f>VLOOKUP(U830, Products!$A$1:$B$60, 2, FALSE)</f>
        <v>Porcelain crafts</v>
      </c>
      <c r="W830" s="7">
        <v>461.48001099999999</v>
      </c>
      <c r="X830" s="7">
        <v>376.77167767999998</v>
      </c>
      <c r="Y830">
        <v>1</v>
      </c>
      <c r="Z830" s="7">
        <v>25.379999160000001</v>
      </c>
      <c r="AA830" s="7">
        <v>461.48001099999999</v>
      </c>
      <c r="AB830" s="7">
        <f t="shared" si="50"/>
        <v>436.10001183999998</v>
      </c>
      <c r="AC830" t="s">
        <v>45</v>
      </c>
      <c r="AD830" t="str">
        <f t="shared" si="51"/>
        <v>Non Cash Payment</v>
      </c>
    </row>
    <row r="831" spans="1:30" x14ac:dyDescent="0.2">
      <c r="A831">
        <v>27918</v>
      </c>
      <c r="B831" s="1">
        <v>42706</v>
      </c>
      <c r="C831" s="4">
        <f>VLOOKUP(B831, Dates!$A$1:$B$1463, 2, FALSE)</f>
        <v>6</v>
      </c>
      <c r="D831">
        <v>4</v>
      </c>
      <c r="E831" s="1">
        <f t="shared" si="48"/>
        <v>42712</v>
      </c>
      <c r="F831">
        <v>0</v>
      </c>
      <c r="G831" t="s">
        <v>62</v>
      </c>
      <c r="H831" t="str">
        <f t="shared" si="49"/>
        <v>Other</v>
      </c>
      <c r="I831">
        <v>18</v>
      </c>
      <c r="J831">
        <v>11286</v>
      </c>
      <c r="K831">
        <v>4</v>
      </c>
      <c r="L831" t="s">
        <v>46</v>
      </c>
      <c r="M831" t="s">
        <v>683</v>
      </c>
      <c r="N831" t="s">
        <v>764</v>
      </c>
      <c r="O831" t="s">
        <v>764</v>
      </c>
      <c r="Q831" t="s">
        <v>699</v>
      </c>
      <c r="R831" t="s">
        <v>700</v>
      </c>
      <c r="S831">
        <v>18</v>
      </c>
      <c r="T831" t="str">
        <f>VLOOKUP(S831, Products!$C$1:$D$60,2,FALSE)</f>
        <v>Men's Footwear</v>
      </c>
      <c r="U831">
        <v>403</v>
      </c>
      <c r="V831" t="str">
        <f>VLOOKUP(U831, Products!$A$1:$B$60, 2, FALSE)</f>
        <v>Nike Men's CJ Elite 2 TD Football Cleat</v>
      </c>
      <c r="W831" s="7">
        <v>129.9900055</v>
      </c>
      <c r="X831" s="7">
        <v>110.80340837177086</v>
      </c>
      <c r="Y831">
        <v>1</v>
      </c>
      <c r="Z831" s="7">
        <v>7.1500000950000002</v>
      </c>
      <c r="AA831" s="7">
        <v>129.9900055</v>
      </c>
      <c r="AB831" s="7">
        <f t="shared" si="50"/>
        <v>122.840005405</v>
      </c>
      <c r="AC831" t="s">
        <v>45</v>
      </c>
      <c r="AD831" t="str">
        <f t="shared" si="51"/>
        <v>Non Cash Payment</v>
      </c>
    </row>
    <row r="832" spans="1:30" x14ac:dyDescent="0.2">
      <c r="A832">
        <v>30097</v>
      </c>
      <c r="B832" s="1">
        <v>42444</v>
      </c>
      <c r="C832" s="4">
        <f>VLOOKUP(B832, Dates!$A$1:$B$1463, 2, FALSE)</f>
        <v>3</v>
      </c>
      <c r="D832">
        <v>4</v>
      </c>
      <c r="E832" s="1">
        <f t="shared" si="48"/>
        <v>42450</v>
      </c>
      <c r="F832">
        <v>0</v>
      </c>
      <c r="G832" t="s">
        <v>62</v>
      </c>
      <c r="H832" t="str">
        <f t="shared" si="49"/>
        <v>Other</v>
      </c>
      <c r="I832">
        <v>17</v>
      </c>
      <c r="J832">
        <v>489</v>
      </c>
      <c r="K832">
        <v>4</v>
      </c>
      <c r="L832" t="s">
        <v>46</v>
      </c>
      <c r="M832" t="s">
        <v>683</v>
      </c>
      <c r="N832" t="s">
        <v>765</v>
      </c>
      <c r="O832" t="s">
        <v>715</v>
      </c>
      <c r="Q832" t="s">
        <v>694</v>
      </c>
      <c r="R832" t="s">
        <v>695</v>
      </c>
      <c r="S832">
        <v>17</v>
      </c>
      <c r="T832" t="str">
        <f>VLOOKUP(S832, Products!$C$1:$D$60,2,FALSE)</f>
        <v>Cleats</v>
      </c>
      <c r="U832">
        <v>365</v>
      </c>
      <c r="V832" t="str">
        <f>VLOOKUP(U832, Products!$A$1:$B$60, 2, FALSE)</f>
        <v>Perfect Fitness Perfect Rip Deck</v>
      </c>
      <c r="W832" s="7">
        <v>59.990001679999999</v>
      </c>
      <c r="X832" s="7">
        <v>54.488929209402009</v>
      </c>
      <c r="Y832">
        <v>1</v>
      </c>
      <c r="Z832" s="7">
        <v>3.2999999519999998</v>
      </c>
      <c r="AA832" s="7">
        <v>59.990001679999999</v>
      </c>
      <c r="AB832" s="7">
        <f t="shared" si="50"/>
        <v>56.690001727999999</v>
      </c>
      <c r="AC832" t="s">
        <v>45</v>
      </c>
      <c r="AD832" t="str">
        <f t="shared" si="51"/>
        <v>Non Cash Payment</v>
      </c>
    </row>
    <row r="833" spans="1:30" x14ac:dyDescent="0.2">
      <c r="A833">
        <v>30966</v>
      </c>
      <c r="B833" s="1">
        <v>42457</v>
      </c>
      <c r="C833" s="4">
        <f>VLOOKUP(B833, Dates!$A$1:$B$1463, 2, FALSE)</f>
        <v>2</v>
      </c>
      <c r="D833">
        <v>4</v>
      </c>
      <c r="E833" s="1">
        <f t="shared" si="48"/>
        <v>42461</v>
      </c>
      <c r="F833">
        <v>0</v>
      </c>
      <c r="G833" t="s">
        <v>62</v>
      </c>
      <c r="H833" t="str">
        <f t="shared" si="49"/>
        <v>Other</v>
      </c>
      <c r="I833">
        <v>18</v>
      </c>
      <c r="J833">
        <v>4510</v>
      </c>
      <c r="K833">
        <v>4</v>
      </c>
      <c r="L833" t="s">
        <v>46</v>
      </c>
      <c r="M833" t="s">
        <v>683</v>
      </c>
      <c r="N833" t="s">
        <v>766</v>
      </c>
      <c r="O833" t="s">
        <v>767</v>
      </c>
      <c r="Q833" t="s">
        <v>751</v>
      </c>
      <c r="R833" t="s">
        <v>695</v>
      </c>
      <c r="S833">
        <v>18</v>
      </c>
      <c r="T833" t="str">
        <f>VLOOKUP(S833, Products!$C$1:$D$60,2,FALSE)</f>
        <v>Men's Footwear</v>
      </c>
      <c r="U833">
        <v>403</v>
      </c>
      <c r="V833" t="str">
        <f>VLOOKUP(U833, Products!$A$1:$B$60, 2, FALSE)</f>
        <v>Nike Men's CJ Elite 2 TD Football Cleat</v>
      </c>
      <c r="W833" s="7">
        <v>129.9900055</v>
      </c>
      <c r="X833" s="7">
        <v>110.80340837177086</v>
      </c>
      <c r="Y833">
        <v>1</v>
      </c>
      <c r="Z833" s="7">
        <v>7.1500000950000002</v>
      </c>
      <c r="AA833" s="7">
        <v>129.9900055</v>
      </c>
      <c r="AB833" s="7">
        <f t="shared" si="50"/>
        <v>122.840005405</v>
      </c>
      <c r="AC833" t="s">
        <v>45</v>
      </c>
      <c r="AD833" t="str">
        <f t="shared" si="51"/>
        <v>Non Cash Payment</v>
      </c>
    </row>
    <row r="834" spans="1:30" x14ac:dyDescent="0.2">
      <c r="A834">
        <v>30063</v>
      </c>
      <c r="B834" s="1">
        <v>42443</v>
      </c>
      <c r="C834" s="4">
        <f>VLOOKUP(B834, Dates!$A$1:$B$1463, 2, FALSE)</f>
        <v>2</v>
      </c>
      <c r="D834">
        <v>4</v>
      </c>
      <c r="E834" s="1">
        <f t="shared" si="48"/>
        <v>42447</v>
      </c>
      <c r="F834">
        <v>0</v>
      </c>
      <c r="G834" t="s">
        <v>62</v>
      </c>
      <c r="H834" t="str">
        <f t="shared" si="49"/>
        <v>Other</v>
      </c>
      <c r="I834">
        <v>18</v>
      </c>
      <c r="J834">
        <v>9626</v>
      </c>
      <c r="K834">
        <v>4</v>
      </c>
      <c r="L834" t="s">
        <v>46</v>
      </c>
      <c r="M834" t="s">
        <v>683</v>
      </c>
      <c r="N834" t="s">
        <v>768</v>
      </c>
      <c r="O834" t="s">
        <v>712</v>
      </c>
      <c r="Q834" t="s">
        <v>694</v>
      </c>
      <c r="R834" t="s">
        <v>695</v>
      </c>
      <c r="S834">
        <v>18</v>
      </c>
      <c r="T834" t="str">
        <f>VLOOKUP(S834, Products!$C$1:$D$60,2,FALSE)</f>
        <v>Men's Footwear</v>
      </c>
      <c r="U834">
        <v>403</v>
      </c>
      <c r="V834" t="str">
        <f>VLOOKUP(U834, Products!$A$1:$B$60, 2, FALSE)</f>
        <v>Nike Men's CJ Elite 2 TD Football Cleat</v>
      </c>
      <c r="W834" s="7">
        <v>129.9900055</v>
      </c>
      <c r="X834" s="7">
        <v>110.80340837177086</v>
      </c>
      <c r="Y834">
        <v>1</v>
      </c>
      <c r="Z834" s="7">
        <v>7.1500000950000002</v>
      </c>
      <c r="AA834" s="7">
        <v>129.9900055</v>
      </c>
      <c r="AB834" s="7">
        <f t="shared" si="50"/>
        <v>122.840005405</v>
      </c>
      <c r="AC834" t="s">
        <v>45</v>
      </c>
      <c r="AD834" t="str">
        <f t="shared" si="51"/>
        <v>Non Cash Payment</v>
      </c>
    </row>
    <row r="835" spans="1:30" x14ac:dyDescent="0.2">
      <c r="A835">
        <v>22019</v>
      </c>
      <c r="B835" s="1">
        <v>42326</v>
      </c>
      <c r="C835" s="4">
        <f>VLOOKUP(B835, Dates!$A$1:$B$1463, 2, FALSE)</f>
        <v>4</v>
      </c>
      <c r="D835">
        <v>4</v>
      </c>
      <c r="E835" s="1">
        <f t="shared" ref="E835:E898" si="52">WORKDAY(B835, D835)</f>
        <v>42332</v>
      </c>
      <c r="F835">
        <v>1</v>
      </c>
      <c r="G835" t="s">
        <v>62</v>
      </c>
      <c r="H835" t="str">
        <f t="shared" ref="H835:H898" si="53">IF(AND(F835=0,G835="Same Day"), "Same Day - On Time", "Other")</f>
        <v>Other</v>
      </c>
      <c r="I835">
        <v>18</v>
      </c>
      <c r="J835">
        <v>9494</v>
      </c>
      <c r="K835">
        <v>4</v>
      </c>
      <c r="L835" t="s">
        <v>46</v>
      </c>
      <c r="M835" t="s">
        <v>683</v>
      </c>
      <c r="N835" t="s">
        <v>769</v>
      </c>
      <c r="O835" t="s">
        <v>706</v>
      </c>
      <c r="Q835" t="s">
        <v>690</v>
      </c>
      <c r="R835" t="s">
        <v>691</v>
      </c>
      <c r="S835">
        <v>18</v>
      </c>
      <c r="T835" t="str">
        <f>VLOOKUP(S835, Products!$C$1:$D$60,2,FALSE)</f>
        <v>Men's Footwear</v>
      </c>
      <c r="U835">
        <v>403</v>
      </c>
      <c r="V835" t="str">
        <f>VLOOKUP(U835, Products!$A$1:$B$60, 2, FALSE)</f>
        <v>Nike Men's CJ Elite 2 TD Football Cleat</v>
      </c>
      <c r="W835" s="7">
        <v>129.9900055</v>
      </c>
      <c r="X835" s="7">
        <v>110.80340837177086</v>
      </c>
      <c r="Y835">
        <v>1</v>
      </c>
      <c r="Z835" s="7">
        <v>7.1500000950000002</v>
      </c>
      <c r="AA835" s="7">
        <v>129.9900055</v>
      </c>
      <c r="AB835" s="7">
        <f t="shared" ref="AB835:AB898" si="54">AA835-Z835</f>
        <v>122.840005405</v>
      </c>
      <c r="AC835" t="s">
        <v>45</v>
      </c>
      <c r="AD835" t="str">
        <f t="shared" ref="AD835:AD898" si="55">IF(AND(AC835="CASH",AB835&gt;200),"Cash Over 200",IF(AC835&lt;&gt;"CASH","Non Cash Payment","Cash Not Over 200"))</f>
        <v>Non Cash Payment</v>
      </c>
    </row>
    <row r="836" spans="1:30" x14ac:dyDescent="0.2">
      <c r="A836">
        <v>24230</v>
      </c>
      <c r="B836" s="1">
        <v>42358</v>
      </c>
      <c r="C836" s="4">
        <f>VLOOKUP(B836, Dates!$A$1:$B$1463, 2, FALSE)</f>
        <v>1</v>
      </c>
      <c r="D836">
        <v>4</v>
      </c>
      <c r="E836" s="1">
        <f t="shared" si="52"/>
        <v>42362</v>
      </c>
      <c r="F836">
        <v>1</v>
      </c>
      <c r="G836" t="s">
        <v>62</v>
      </c>
      <c r="H836" t="str">
        <f t="shared" si="53"/>
        <v>Other</v>
      </c>
      <c r="I836">
        <v>18</v>
      </c>
      <c r="J836">
        <v>1718</v>
      </c>
      <c r="K836">
        <v>4</v>
      </c>
      <c r="L836" t="s">
        <v>46</v>
      </c>
      <c r="M836" t="s">
        <v>683</v>
      </c>
      <c r="N836" t="s">
        <v>770</v>
      </c>
      <c r="O836" t="s">
        <v>771</v>
      </c>
      <c r="Q836" t="s">
        <v>772</v>
      </c>
      <c r="R836" t="s">
        <v>687</v>
      </c>
      <c r="S836">
        <v>18</v>
      </c>
      <c r="T836" t="str">
        <f>VLOOKUP(S836, Products!$C$1:$D$60,2,FALSE)</f>
        <v>Men's Footwear</v>
      </c>
      <c r="U836">
        <v>403</v>
      </c>
      <c r="V836" t="str">
        <f>VLOOKUP(U836, Products!$A$1:$B$60, 2, FALSE)</f>
        <v>Nike Men's CJ Elite 2 TD Football Cleat</v>
      </c>
      <c r="W836" s="7">
        <v>129.9900055</v>
      </c>
      <c r="X836" s="7">
        <v>110.80340837177086</v>
      </c>
      <c r="Y836">
        <v>1</v>
      </c>
      <c r="Z836" s="7">
        <v>7.1500000950000002</v>
      </c>
      <c r="AA836" s="7">
        <v>129.9900055</v>
      </c>
      <c r="AB836" s="7">
        <f t="shared" si="54"/>
        <v>122.840005405</v>
      </c>
      <c r="AC836" t="s">
        <v>45</v>
      </c>
      <c r="AD836" t="str">
        <f t="shared" si="55"/>
        <v>Non Cash Payment</v>
      </c>
    </row>
    <row r="837" spans="1:30" x14ac:dyDescent="0.2">
      <c r="A837">
        <v>48713</v>
      </c>
      <c r="B837" s="1">
        <v>42716</v>
      </c>
      <c r="C837" s="4">
        <f>VLOOKUP(B837, Dates!$A$1:$B$1463, 2, FALSE)</f>
        <v>2</v>
      </c>
      <c r="D837">
        <v>4</v>
      </c>
      <c r="E837" s="1">
        <f t="shared" si="52"/>
        <v>42720</v>
      </c>
      <c r="F837">
        <v>0</v>
      </c>
      <c r="G837" t="s">
        <v>62</v>
      </c>
      <c r="H837" t="str">
        <f t="shared" si="53"/>
        <v>Other</v>
      </c>
      <c r="I837">
        <v>18</v>
      </c>
      <c r="J837">
        <v>5384</v>
      </c>
      <c r="K837">
        <v>4</v>
      </c>
      <c r="L837" t="s">
        <v>46</v>
      </c>
      <c r="M837" t="s">
        <v>683</v>
      </c>
      <c r="N837" t="s">
        <v>760</v>
      </c>
      <c r="O837" t="s">
        <v>760</v>
      </c>
      <c r="Q837" t="s">
        <v>736</v>
      </c>
      <c r="R837" t="s">
        <v>737</v>
      </c>
      <c r="S837">
        <v>18</v>
      </c>
      <c r="T837" t="str">
        <f>VLOOKUP(S837, Products!$C$1:$D$60,2,FALSE)</f>
        <v>Men's Footwear</v>
      </c>
      <c r="U837">
        <v>403</v>
      </c>
      <c r="V837" t="str">
        <f>VLOOKUP(U837, Products!$A$1:$B$60, 2, FALSE)</f>
        <v>Nike Men's CJ Elite 2 TD Football Cleat</v>
      </c>
      <c r="W837" s="7">
        <v>129.9900055</v>
      </c>
      <c r="X837" s="7">
        <v>110.80340837177086</v>
      </c>
      <c r="Y837">
        <v>1</v>
      </c>
      <c r="Z837" s="7">
        <v>7.1500000950000002</v>
      </c>
      <c r="AA837" s="7">
        <v>129.9900055</v>
      </c>
      <c r="AB837" s="7">
        <f t="shared" si="54"/>
        <v>122.840005405</v>
      </c>
      <c r="AC837" t="s">
        <v>45</v>
      </c>
      <c r="AD837" t="str">
        <f t="shared" si="55"/>
        <v>Non Cash Payment</v>
      </c>
    </row>
    <row r="838" spans="1:30" x14ac:dyDescent="0.2">
      <c r="A838">
        <v>42353</v>
      </c>
      <c r="B838" s="1">
        <v>42652</v>
      </c>
      <c r="C838" s="4">
        <f>VLOOKUP(B838, Dates!$A$1:$B$1463, 2, FALSE)</f>
        <v>1</v>
      </c>
      <c r="D838">
        <v>4</v>
      </c>
      <c r="E838" s="1">
        <f t="shared" si="52"/>
        <v>42656</v>
      </c>
      <c r="F838">
        <v>0</v>
      </c>
      <c r="G838" t="s">
        <v>62</v>
      </c>
      <c r="H838" t="str">
        <f t="shared" si="53"/>
        <v>Other</v>
      </c>
      <c r="I838">
        <v>18</v>
      </c>
      <c r="J838">
        <v>5295</v>
      </c>
      <c r="K838">
        <v>4</v>
      </c>
      <c r="L838" t="s">
        <v>46</v>
      </c>
      <c r="M838" t="s">
        <v>683</v>
      </c>
      <c r="N838" t="s">
        <v>773</v>
      </c>
      <c r="O838" t="s">
        <v>773</v>
      </c>
      <c r="Q838" t="s">
        <v>736</v>
      </c>
      <c r="R838" t="s">
        <v>737</v>
      </c>
      <c r="S838">
        <v>18</v>
      </c>
      <c r="T838" t="str">
        <f>VLOOKUP(S838, Products!$C$1:$D$60,2,FALSE)</f>
        <v>Men's Footwear</v>
      </c>
      <c r="U838">
        <v>403</v>
      </c>
      <c r="V838" t="str">
        <f>VLOOKUP(U838, Products!$A$1:$B$60, 2, FALSE)</f>
        <v>Nike Men's CJ Elite 2 TD Football Cleat</v>
      </c>
      <c r="W838" s="7">
        <v>129.9900055</v>
      </c>
      <c r="X838" s="7">
        <v>110.80340837177086</v>
      </c>
      <c r="Y838">
        <v>1</v>
      </c>
      <c r="Z838" s="7">
        <v>7.1500000950000002</v>
      </c>
      <c r="AA838" s="7">
        <v>129.9900055</v>
      </c>
      <c r="AB838" s="7">
        <f t="shared" si="54"/>
        <v>122.840005405</v>
      </c>
      <c r="AC838" t="s">
        <v>45</v>
      </c>
      <c r="AD838" t="str">
        <f t="shared" si="55"/>
        <v>Non Cash Payment</v>
      </c>
    </row>
    <row r="839" spans="1:30" x14ac:dyDescent="0.2">
      <c r="A839">
        <v>45668</v>
      </c>
      <c r="B839" s="1">
        <v>42671</v>
      </c>
      <c r="C839" s="4">
        <f>VLOOKUP(B839, Dates!$A$1:$B$1463, 2, FALSE)</f>
        <v>6</v>
      </c>
      <c r="D839">
        <v>4</v>
      </c>
      <c r="E839" s="1">
        <f t="shared" si="52"/>
        <v>42677</v>
      </c>
      <c r="F839">
        <v>0</v>
      </c>
      <c r="G839" t="s">
        <v>62</v>
      </c>
      <c r="H839" t="str">
        <f t="shared" si="53"/>
        <v>Other</v>
      </c>
      <c r="I839">
        <v>18</v>
      </c>
      <c r="J839">
        <v>2985</v>
      </c>
      <c r="K839">
        <v>4</v>
      </c>
      <c r="L839" t="s">
        <v>46</v>
      </c>
      <c r="M839" t="s">
        <v>683</v>
      </c>
      <c r="N839" t="s">
        <v>761</v>
      </c>
      <c r="O839" t="s">
        <v>761</v>
      </c>
      <c r="Q839" t="s">
        <v>762</v>
      </c>
      <c r="R839" t="s">
        <v>737</v>
      </c>
      <c r="S839">
        <v>18</v>
      </c>
      <c r="T839" t="str">
        <f>VLOOKUP(S839, Products!$C$1:$D$60,2,FALSE)</f>
        <v>Men's Footwear</v>
      </c>
      <c r="U839">
        <v>403</v>
      </c>
      <c r="V839" t="str">
        <f>VLOOKUP(U839, Products!$A$1:$B$60, 2, FALSE)</f>
        <v>Nike Men's CJ Elite 2 TD Football Cleat</v>
      </c>
      <c r="W839" s="7">
        <v>129.9900055</v>
      </c>
      <c r="X839" s="7">
        <v>110.80340837177086</v>
      </c>
      <c r="Y839">
        <v>1</v>
      </c>
      <c r="Z839" s="7">
        <v>7.1500000950000002</v>
      </c>
      <c r="AA839" s="7">
        <v>129.9900055</v>
      </c>
      <c r="AB839" s="7">
        <f t="shared" si="54"/>
        <v>122.840005405</v>
      </c>
      <c r="AC839" t="s">
        <v>45</v>
      </c>
      <c r="AD839" t="str">
        <f t="shared" si="55"/>
        <v>Non Cash Payment</v>
      </c>
    </row>
    <row r="840" spans="1:30" x14ac:dyDescent="0.2">
      <c r="A840">
        <v>42134</v>
      </c>
      <c r="B840" s="1">
        <v>42560</v>
      </c>
      <c r="C840" s="4">
        <f>VLOOKUP(B840, Dates!$A$1:$B$1463, 2, FALSE)</f>
        <v>7</v>
      </c>
      <c r="D840">
        <v>4</v>
      </c>
      <c r="E840" s="1">
        <f t="shared" si="52"/>
        <v>42565</v>
      </c>
      <c r="F840">
        <v>1</v>
      </c>
      <c r="G840" t="s">
        <v>62</v>
      </c>
      <c r="H840" t="str">
        <f t="shared" si="53"/>
        <v>Other</v>
      </c>
      <c r="I840">
        <v>18</v>
      </c>
      <c r="J840">
        <v>3984</v>
      </c>
      <c r="K840">
        <v>4</v>
      </c>
      <c r="L840" t="s">
        <v>46</v>
      </c>
      <c r="M840" t="s">
        <v>683</v>
      </c>
      <c r="N840" t="s">
        <v>774</v>
      </c>
      <c r="O840" t="s">
        <v>775</v>
      </c>
      <c r="Q840" t="s">
        <v>776</v>
      </c>
      <c r="R840" t="s">
        <v>777</v>
      </c>
      <c r="S840">
        <v>18</v>
      </c>
      <c r="T840" t="str">
        <f>VLOOKUP(S840, Products!$C$1:$D$60,2,FALSE)</f>
        <v>Men's Footwear</v>
      </c>
      <c r="U840">
        <v>403</v>
      </c>
      <c r="V840" t="str">
        <f>VLOOKUP(U840, Products!$A$1:$B$60, 2, FALSE)</f>
        <v>Nike Men's CJ Elite 2 TD Football Cleat</v>
      </c>
      <c r="W840" s="7">
        <v>129.9900055</v>
      </c>
      <c r="X840" s="7">
        <v>110.80340837177086</v>
      </c>
      <c r="Y840">
        <v>1</v>
      </c>
      <c r="Z840" s="7">
        <v>9.1000003809999992</v>
      </c>
      <c r="AA840" s="7">
        <v>129.9900055</v>
      </c>
      <c r="AB840" s="7">
        <f t="shared" si="54"/>
        <v>120.89000511899999</v>
      </c>
      <c r="AC840" t="s">
        <v>45</v>
      </c>
      <c r="AD840" t="str">
        <f t="shared" si="55"/>
        <v>Non Cash Payment</v>
      </c>
    </row>
    <row r="841" spans="1:30" x14ac:dyDescent="0.2">
      <c r="A841">
        <v>21522</v>
      </c>
      <c r="B841" s="1">
        <v>42319</v>
      </c>
      <c r="C841" s="4">
        <f>VLOOKUP(B841, Dates!$A$1:$B$1463, 2, FALSE)</f>
        <v>4</v>
      </c>
      <c r="D841">
        <v>4</v>
      </c>
      <c r="E841" s="1">
        <f t="shared" si="52"/>
        <v>42325</v>
      </c>
      <c r="F841">
        <v>0</v>
      </c>
      <c r="G841" t="s">
        <v>62</v>
      </c>
      <c r="H841" t="str">
        <f t="shared" si="53"/>
        <v>Other</v>
      </c>
      <c r="I841">
        <v>18</v>
      </c>
      <c r="J841">
        <v>5270</v>
      </c>
      <c r="K841">
        <v>4</v>
      </c>
      <c r="L841" t="s">
        <v>46</v>
      </c>
      <c r="M841" t="s">
        <v>683</v>
      </c>
      <c r="N841" t="s">
        <v>778</v>
      </c>
      <c r="O841" t="s">
        <v>779</v>
      </c>
      <c r="Q841" t="s">
        <v>699</v>
      </c>
      <c r="R841" t="s">
        <v>700</v>
      </c>
      <c r="S841">
        <v>18</v>
      </c>
      <c r="T841" t="str">
        <f>VLOOKUP(S841, Products!$C$1:$D$60,2,FALSE)</f>
        <v>Men's Footwear</v>
      </c>
      <c r="U841">
        <v>403</v>
      </c>
      <c r="V841" t="str">
        <f>VLOOKUP(U841, Products!$A$1:$B$60, 2, FALSE)</f>
        <v>Nike Men's CJ Elite 2 TD Football Cleat</v>
      </c>
      <c r="W841" s="7">
        <v>129.9900055</v>
      </c>
      <c r="X841" s="7">
        <v>110.80340837177086</v>
      </c>
      <c r="Y841">
        <v>1</v>
      </c>
      <c r="Z841" s="7">
        <v>9.1000003809999992</v>
      </c>
      <c r="AA841" s="7">
        <v>129.9900055</v>
      </c>
      <c r="AB841" s="7">
        <f t="shared" si="54"/>
        <v>120.89000511899999</v>
      </c>
      <c r="AC841" t="s">
        <v>45</v>
      </c>
      <c r="AD841" t="str">
        <f t="shared" si="55"/>
        <v>Non Cash Payment</v>
      </c>
    </row>
    <row r="842" spans="1:30" x14ac:dyDescent="0.2">
      <c r="A842">
        <v>23767</v>
      </c>
      <c r="B842" s="1">
        <v>42351</v>
      </c>
      <c r="C842" s="4">
        <f>VLOOKUP(B842, Dates!$A$1:$B$1463, 2, FALSE)</f>
        <v>1</v>
      </c>
      <c r="D842">
        <v>4</v>
      </c>
      <c r="E842" s="1">
        <f t="shared" si="52"/>
        <v>42355</v>
      </c>
      <c r="F842">
        <v>0</v>
      </c>
      <c r="G842" t="s">
        <v>62</v>
      </c>
      <c r="H842" t="str">
        <f t="shared" si="53"/>
        <v>Other</v>
      </c>
      <c r="I842">
        <v>18</v>
      </c>
      <c r="J842">
        <v>10966</v>
      </c>
      <c r="K842">
        <v>4</v>
      </c>
      <c r="L842" t="s">
        <v>46</v>
      </c>
      <c r="M842" t="s">
        <v>683</v>
      </c>
      <c r="N842" t="s">
        <v>780</v>
      </c>
      <c r="O842" t="s">
        <v>781</v>
      </c>
      <c r="Q842" t="s">
        <v>699</v>
      </c>
      <c r="R842" t="s">
        <v>700</v>
      </c>
      <c r="S842">
        <v>18</v>
      </c>
      <c r="T842" t="str">
        <f>VLOOKUP(S842, Products!$C$1:$D$60,2,FALSE)</f>
        <v>Men's Footwear</v>
      </c>
      <c r="U842">
        <v>403</v>
      </c>
      <c r="V842" t="str">
        <f>VLOOKUP(U842, Products!$A$1:$B$60, 2, FALSE)</f>
        <v>Nike Men's CJ Elite 2 TD Football Cleat</v>
      </c>
      <c r="W842" s="7">
        <v>129.9900055</v>
      </c>
      <c r="X842" s="7">
        <v>110.80340837177086</v>
      </c>
      <c r="Y842">
        <v>1</v>
      </c>
      <c r="Z842" s="7">
        <v>9.1000003809999992</v>
      </c>
      <c r="AA842" s="7">
        <v>129.9900055</v>
      </c>
      <c r="AB842" s="7">
        <f t="shared" si="54"/>
        <v>120.89000511899999</v>
      </c>
      <c r="AC842" t="s">
        <v>45</v>
      </c>
      <c r="AD842" t="str">
        <f t="shared" si="55"/>
        <v>Non Cash Payment</v>
      </c>
    </row>
    <row r="843" spans="1:30" x14ac:dyDescent="0.2">
      <c r="A843">
        <v>25433</v>
      </c>
      <c r="B843" s="1">
        <v>42552</v>
      </c>
      <c r="C843" s="4">
        <f>VLOOKUP(B843, Dates!$A$1:$B$1463, 2, FALSE)</f>
        <v>6</v>
      </c>
      <c r="D843">
        <v>4</v>
      </c>
      <c r="E843" s="1">
        <f t="shared" si="52"/>
        <v>42558</v>
      </c>
      <c r="F843">
        <v>0</v>
      </c>
      <c r="G843" t="s">
        <v>62</v>
      </c>
      <c r="H843" t="str">
        <f t="shared" si="53"/>
        <v>Other</v>
      </c>
      <c r="I843">
        <v>18</v>
      </c>
      <c r="J843">
        <v>1868</v>
      </c>
      <c r="K843">
        <v>4</v>
      </c>
      <c r="L843" t="s">
        <v>46</v>
      </c>
      <c r="M843" t="s">
        <v>683</v>
      </c>
      <c r="N843" t="s">
        <v>782</v>
      </c>
      <c r="O843" t="s">
        <v>783</v>
      </c>
      <c r="Q843" t="s">
        <v>699</v>
      </c>
      <c r="R843" t="s">
        <v>700</v>
      </c>
      <c r="S843">
        <v>18</v>
      </c>
      <c r="T843" t="str">
        <f>VLOOKUP(S843, Products!$C$1:$D$60,2,FALSE)</f>
        <v>Men's Footwear</v>
      </c>
      <c r="U843">
        <v>403</v>
      </c>
      <c r="V843" t="str">
        <f>VLOOKUP(U843, Products!$A$1:$B$60, 2, FALSE)</f>
        <v>Nike Men's CJ Elite 2 TD Football Cleat</v>
      </c>
      <c r="W843" s="7">
        <v>129.9900055</v>
      </c>
      <c r="X843" s="7">
        <v>110.80340837177086</v>
      </c>
      <c r="Y843">
        <v>1</v>
      </c>
      <c r="Z843" s="7">
        <v>9.1000003809999992</v>
      </c>
      <c r="AA843" s="7">
        <v>129.9900055</v>
      </c>
      <c r="AB843" s="7">
        <f t="shared" si="54"/>
        <v>120.89000511899999</v>
      </c>
      <c r="AC843" t="s">
        <v>45</v>
      </c>
      <c r="AD843" t="str">
        <f t="shared" si="55"/>
        <v>Non Cash Payment</v>
      </c>
    </row>
    <row r="844" spans="1:30" x14ac:dyDescent="0.2">
      <c r="A844">
        <v>73893</v>
      </c>
      <c r="B844" s="1">
        <v>43083</v>
      </c>
      <c r="C844" s="4">
        <f>VLOOKUP(B844, Dates!$A$1:$B$1463, 2, FALSE)</f>
        <v>5</v>
      </c>
      <c r="D844">
        <v>4</v>
      </c>
      <c r="E844" s="1">
        <f t="shared" si="52"/>
        <v>43089</v>
      </c>
      <c r="F844">
        <v>0</v>
      </c>
      <c r="G844" t="s">
        <v>62</v>
      </c>
      <c r="H844" t="str">
        <f t="shared" si="53"/>
        <v>Other</v>
      </c>
      <c r="I844">
        <v>76</v>
      </c>
      <c r="J844">
        <v>17446</v>
      </c>
      <c r="K844">
        <v>4</v>
      </c>
      <c r="L844" t="s">
        <v>46</v>
      </c>
      <c r="M844" t="s">
        <v>683</v>
      </c>
      <c r="N844" t="s">
        <v>784</v>
      </c>
      <c r="O844" t="s">
        <v>785</v>
      </c>
      <c r="Q844" t="s">
        <v>699</v>
      </c>
      <c r="R844" t="s">
        <v>700</v>
      </c>
      <c r="S844">
        <v>76</v>
      </c>
      <c r="T844" t="str">
        <f>VLOOKUP(S844, Products!$C$1:$D$60,2,FALSE)</f>
        <v>Women's Clothing</v>
      </c>
      <c r="U844">
        <v>1363</v>
      </c>
      <c r="V844" t="str">
        <f>VLOOKUP(U844, Products!$A$1:$B$60, 2, FALSE)</f>
        <v>Summer dresses</v>
      </c>
      <c r="W844" s="7">
        <v>215.82000729999999</v>
      </c>
      <c r="X844" s="7">
        <v>186.82667412499998</v>
      </c>
      <c r="Y844">
        <v>1</v>
      </c>
      <c r="Z844" s="7">
        <v>15.10999966</v>
      </c>
      <c r="AA844" s="7">
        <v>215.82000729999999</v>
      </c>
      <c r="AB844" s="7">
        <f t="shared" si="54"/>
        <v>200.71000763999999</v>
      </c>
      <c r="AC844" t="s">
        <v>45</v>
      </c>
      <c r="AD844" t="str">
        <f t="shared" si="55"/>
        <v>Non Cash Payment</v>
      </c>
    </row>
    <row r="845" spans="1:30" x14ac:dyDescent="0.2">
      <c r="A845">
        <v>30085</v>
      </c>
      <c r="B845" s="1">
        <v>42444</v>
      </c>
      <c r="C845" s="4">
        <f>VLOOKUP(B845, Dates!$A$1:$B$1463, 2, FALSE)</f>
        <v>3</v>
      </c>
      <c r="D845">
        <v>4</v>
      </c>
      <c r="E845" s="1">
        <f t="shared" si="52"/>
        <v>42450</v>
      </c>
      <c r="F845">
        <v>1</v>
      </c>
      <c r="G845" t="s">
        <v>62</v>
      </c>
      <c r="H845" t="str">
        <f t="shared" si="53"/>
        <v>Other</v>
      </c>
      <c r="I845">
        <v>17</v>
      </c>
      <c r="J845">
        <v>10071</v>
      </c>
      <c r="K845">
        <v>4</v>
      </c>
      <c r="L845" t="s">
        <v>46</v>
      </c>
      <c r="M845" t="s">
        <v>683</v>
      </c>
      <c r="N845" t="s">
        <v>786</v>
      </c>
      <c r="O845" t="s">
        <v>693</v>
      </c>
      <c r="Q845" t="s">
        <v>694</v>
      </c>
      <c r="R845" t="s">
        <v>695</v>
      </c>
      <c r="S845">
        <v>17</v>
      </c>
      <c r="T845" t="str">
        <f>VLOOKUP(S845, Products!$C$1:$D$60,2,FALSE)</f>
        <v>Cleats</v>
      </c>
      <c r="U845">
        <v>365</v>
      </c>
      <c r="V845" t="str">
        <f>VLOOKUP(U845, Products!$A$1:$B$60, 2, FALSE)</f>
        <v>Perfect Fitness Perfect Rip Deck</v>
      </c>
      <c r="W845" s="7">
        <v>59.990001679999999</v>
      </c>
      <c r="X845" s="7">
        <v>54.488929209402009</v>
      </c>
      <c r="Y845">
        <v>1</v>
      </c>
      <c r="Z845" s="7">
        <v>4.1999998090000004</v>
      </c>
      <c r="AA845" s="7">
        <v>59.990001679999999</v>
      </c>
      <c r="AB845" s="7">
        <f t="shared" si="54"/>
        <v>55.790001871000001</v>
      </c>
      <c r="AC845" t="s">
        <v>45</v>
      </c>
      <c r="AD845" t="str">
        <f t="shared" si="55"/>
        <v>Non Cash Payment</v>
      </c>
    </row>
    <row r="846" spans="1:30" x14ac:dyDescent="0.2">
      <c r="A846">
        <v>30172</v>
      </c>
      <c r="B846" s="1">
        <v>42445</v>
      </c>
      <c r="C846" s="4">
        <f>VLOOKUP(B846, Dates!$A$1:$B$1463, 2, FALSE)</f>
        <v>4</v>
      </c>
      <c r="D846">
        <v>4</v>
      </c>
      <c r="E846" s="1">
        <f t="shared" si="52"/>
        <v>42451</v>
      </c>
      <c r="F846">
        <v>0</v>
      </c>
      <c r="G846" t="s">
        <v>62</v>
      </c>
      <c r="H846" t="str">
        <f t="shared" si="53"/>
        <v>Other</v>
      </c>
      <c r="I846">
        <v>18</v>
      </c>
      <c r="J846">
        <v>1271</v>
      </c>
      <c r="K846">
        <v>4</v>
      </c>
      <c r="L846" t="s">
        <v>46</v>
      </c>
      <c r="M846" t="s">
        <v>683</v>
      </c>
      <c r="N846" t="s">
        <v>768</v>
      </c>
      <c r="O846" t="s">
        <v>712</v>
      </c>
      <c r="Q846" t="s">
        <v>694</v>
      </c>
      <c r="R846" t="s">
        <v>695</v>
      </c>
      <c r="S846">
        <v>18</v>
      </c>
      <c r="T846" t="str">
        <f>VLOOKUP(S846, Products!$C$1:$D$60,2,FALSE)</f>
        <v>Men's Footwear</v>
      </c>
      <c r="U846">
        <v>403</v>
      </c>
      <c r="V846" t="str">
        <f>VLOOKUP(U846, Products!$A$1:$B$60, 2, FALSE)</f>
        <v>Nike Men's CJ Elite 2 TD Football Cleat</v>
      </c>
      <c r="W846" s="7">
        <v>129.9900055</v>
      </c>
      <c r="X846" s="7">
        <v>110.80340837177086</v>
      </c>
      <c r="Y846">
        <v>1</v>
      </c>
      <c r="Z846" s="7">
        <v>9.1000003809999992</v>
      </c>
      <c r="AA846" s="7">
        <v>129.9900055</v>
      </c>
      <c r="AB846" s="7">
        <f t="shared" si="54"/>
        <v>120.89000511899999</v>
      </c>
      <c r="AC846" t="s">
        <v>45</v>
      </c>
      <c r="AD846" t="str">
        <f t="shared" si="55"/>
        <v>Non Cash Payment</v>
      </c>
    </row>
    <row r="847" spans="1:30" x14ac:dyDescent="0.2">
      <c r="A847">
        <v>27478</v>
      </c>
      <c r="B847" s="1">
        <v>42523</v>
      </c>
      <c r="C847" s="4">
        <f>VLOOKUP(B847, Dates!$A$1:$B$1463, 2, FALSE)</f>
        <v>5</v>
      </c>
      <c r="D847">
        <v>4</v>
      </c>
      <c r="E847" s="1">
        <f t="shared" si="52"/>
        <v>42529</v>
      </c>
      <c r="F847">
        <v>0</v>
      </c>
      <c r="G847" t="s">
        <v>62</v>
      </c>
      <c r="H847" t="str">
        <f t="shared" si="53"/>
        <v>Other</v>
      </c>
      <c r="I847">
        <v>18</v>
      </c>
      <c r="J847">
        <v>11930</v>
      </c>
      <c r="K847">
        <v>4</v>
      </c>
      <c r="L847" t="s">
        <v>46</v>
      </c>
      <c r="M847" t="s">
        <v>683</v>
      </c>
      <c r="N847" t="s">
        <v>787</v>
      </c>
      <c r="O847" t="s">
        <v>712</v>
      </c>
      <c r="Q847" t="s">
        <v>694</v>
      </c>
      <c r="R847" t="s">
        <v>695</v>
      </c>
      <c r="S847">
        <v>18</v>
      </c>
      <c r="T847" t="str">
        <f>VLOOKUP(S847, Products!$C$1:$D$60,2,FALSE)</f>
        <v>Men's Footwear</v>
      </c>
      <c r="U847">
        <v>403</v>
      </c>
      <c r="V847" t="str">
        <f>VLOOKUP(U847, Products!$A$1:$B$60, 2, FALSE)</f>
        <v>Nike Men's CJ Elite 2 TD Football Cleat</v>
      </c>
      <c r="W847" s="7">
        <v>129.9900055</v>
      </c>
      <c r="X847" s="7">
        <v>110.80340837177086</v>
      </c>
      <c r="Y847">
        <v>1</v>
      </c>
      <c r="Z847" s="7">
        <v>9.1000003809999992</v>
      </c>
      <c r="AA847" s="7">
        <v>129.9900055</v>
      </c>
      <c r="AB847" s="7">
        <f t="shared" si="54"/>
        <v>120.89000511899999</v>
      </c>
      <c r="AC847" t="s">
        <v>45</v>
      </c>
      <c r="AD847" t="str">
        <f t="shared" si="55"/>
        <v>Non Cash Payment</v>
      </c>
    </row>
    <row r="848" spans="1:30" x14ac:dyDescent="0.2">
      <c r="A848">
        <v>76976</v>
      </c>
      <c r="B848" s="1">
        <v>43128</v>
      </c>
      <c r="C848" s="4">
        <f>VLOOKUP(B848, Dates!$A$1:$B$1463, 2, FALSE)</f>
        <v>1</v>
      </c>
      <c r="D848">
        <v>4</v>
      </c>
      <c r="E848" s="1">
        <f t="shared" si="52"/>
        <v>43132</v>
      </c>
      <c r="F848">
        <v>0</v>
      </c>
      <c r="G848" t="s">
        <v>62</v>
      </c>
      <c r="H848" t="str">
        <f t="shared" si="53"/>
        <v>Other</v>
      </c>
      <c r="I848">
        <v>76</v>
      </c>
      <c r="J848">
        <v>20529</v>
      </c>
      <c r="K848">
        <v>4</v>
      </c>
      <c r="L848" t="s">
        <v>46</v>
      </c>
      <c r="M848" t="s">
        <v>683</v>
      </c>
      <c r="N848" t="s">
        <v>788</v>
      </c>
      <c r="O848" t="s">
        <v>739</v>
      </c>
      <c r="Q848" t="s">
        <v>694</v>
      </c>
      <c r="R848" t="s">
        <v>695</v>
      </c>
      <c r="S848">
        <v>76</v>
      </c>
      <c r="T848" t="str">
        <f>VLOOKUP(S848, Products!$C$1:$D$60,2,FALSE)</f>
        <v>Women's Clothing</v>
      </c>
      <c r="U848">
        <v>1363</v>
      </c>
      <c r="V848" t="str">
        <f>VLOOKUP(U848, Products!$A$1:$B$60, 2, FALSE)</f>
        <v>Summer dresses</v>
      </c>
      <c r="W848" s="7">
        <v>215.82000729999999</v>
      </c>
      <c r="X848" s="7">
        <v>186.82667412499998</v>
      </c>
      <c r="Y848">
        <v>1</v>
      </c>
      <c r="Z848" s="7">
        <v>15.10999966</v>
      </c>
      <c r="AA848" s="7">
        <v>215.82000729999999</v>
      </c>
      <c r="AB848" s="7">
        <f t="shared" si="54"/>
        <v>200.71000763999999</v>
      </c>
      <c r="AC848" t="s">
        <v>45</v>
      </c>
      <c r="AD848" t="str">
        <f t="shared" si="55"/>
        <v>Non Cash Payment</v>
      </c>
    </row>
    <row r="849" spans="1:30" x14ac:dyDescent="0.2">
      <c r="A849">
        <v>24063</v>
      </c>
      <c r="B849" s="1">
        <v>42356</v>
      </c>
      <c r="C849" s="4">
        <f>VLOOKUP(B849, Dates!$A$1:$B$1463, 2, FALSE)</f>
        <v>6</v>
      </c>
      <c r="D849">
        <v>4</v>
      </c>
      <c r="E849" s="1">
        <f t="shared" si="52"/>
        <v>42362</v>
      </c>
      <c r="F849">
        <v>0</v>
      </c>
      <c r="G849" t="s">
        <v>62</v>
      </c>
      <c r="H849" t="str">
        <f t="shared" si="53"/>
        <v>Other</v>
      </c>
      <c r="I849">
        <v>18</v>
      </c>
      <c r="J849">
        <v>8358</v>
      </c>
      <c r="K849">
        <v>4</v>
      </c>
      <c r="L849" t="s">
        <v>46</v>
      </c>
      <c r="M849" t="s">
        <v>683</v>
      </c>
      <c r="N849" t="s">
        <v>789</v>
      </c>
      <c r="O849" t="s">
        <v>689</v>
      </c>
      <c r="Q849" t="s">
        <v>690</v>
      </c>
      <c r="R849" t="s">
        <v>691</v>
      </c>
      <c r="S849">
        <v>18</v>
      </c>
      <c r="T849" t="str">
        <f>VLOOKUP(S849, Products!$C$1:$D$60,2,FALSE)</f>
        <v>Men's Footwear</v>
      </c>
      <c r="U849">
        <v>403</v>
      </c>
      <c r="V849" t="str">
        <f>VLOOKUP(U849, Products!$A$1:$B$60, 2, FALSE)</f>
        <v>Nike Men's CJ Elite 2 TD Football Cleat</v>
      </c>
      <c r="W849" s="7">
        <v>129.9900055</v>
      </c>
      <c r="X849" s="7">
        <v>110.80340837177086</v>
      </c>
      <c r="Y849">
        <v>1</v>
      </c>
      <c r="Z849" s="7">
        <v>9.1000003809999992</v>
      </c>
      <c r="AA849" s="7">
        <v>129.9900055</v>
      </c>
      <c r="AB849" s="7">
        <f t="shared" si="54"/>
        <v>120.89000511899999</v>
      </c>
      <c r="AC849" t="s">
        <v>45</v>
      </c>
      <c r="AD849" t="str">
        <f t="shared" si="55"/>
        <v>Non Cash Payment</v>
      </c>
    </row>
    <row r="850" spans="1:30" x14ac:dyDescent="0.2">
      <c r="A850">
        <v>51209</v>
      </c>
      <c r="B850" s="1">
        <v>42752</v>
      </c>
      <c r="C850" s="4">
        <f>VLOOKUP(B850, Dates!$A$1:$B$1463, 2, FALSE)</f>
        <v>3</v>
      </c>
      <c r="D850">
        <v>4</v>
      </c>
      <c r="E850" s="1">
        <f t="shared" si="52"/>
        <v>42758</v>
      </c>
      <c r="F850">
        <v>1</v>
      </c>
      <c r="G850" t="s">
        <v>62</v>
      </c>
      <c r="H850" t="str">
        <f t="shared" si="53"/>
        <v>Other</v>
      </c>
      <c r="I850">
        <v>18</v>
      </c>
      <c r="J850">
        <v>7705</v>
      </c>
      <c r="K850">
        <v>4</v>
      </c>
      <c r="L850" t="s">
        <v>46</v>
      </c>
      <c r="M850" t="s">
        <v>683</v>
      </c>
      <c r="N850" t="s">
        <v>790</v>
      </c>
      <c r="O850" t="s">
        <v>790</v>
      </c>
      <c r="Q850" t="s">
        <v>791</v>
      </c>
      <c r="R850" t="s">
        <v>691</v>
      </c>
      <c r="S850">
        <v>18</v>
      </c>
      <c r="T850" t="str">
        <f>VLOOKUP(S850, Products!$C$1:$D$60,2,FALSE)</f>
        <v>Men's Footwear</v>
      </c>
      <c r="U850">
        <v>403</v>
      </c>
      <c r="V850" t="str">
        <f>VLOOKUP(U850, Products!$A$1:$B$60, 2, FALSE)</f>
        <v>Nike Men's CJ Elite 2 TD Football Cleat</v>
      </c>
      <c r="W850" s="7">
        <v>129.9900055</v>
      </c>
      <c r="X850" s="7">
        <v>110.80340837177086</v>
      </c>
      <c r="Y850">
        <v>1</v>
      </c>
      <c r="Z850" s="7">
        <v>9.1000003809999992</v>
      </c>
      <c r="AA850" s="7">
        <v>129.9900055</v>
      </c>
      <c r="AB850" s="7">
        <f t="shared" si="54"/>
        <v>120.89000511899999</v>
      </c>
      <c r="AC850" t="s">
        <v>45</v>
      </c>
      <c r="AD850" t="str">
        <f t="shared" si="55"/>
        <v>Non Cash Payment</v>
      </c>
    </row>
    <row r="851" spans="1:30" x14ac:dyDescent="0.2">
      <c r="A851">
        <v>73839</v>
      </c>
      <c r="B851" s="1">
        <v>43082</v>
      </c>
      <c r="C851" s="4">
        <f>VLOOKUP(B851, Dates!$A$1:$B$1463, 2, FALSE)</f>
        <v>4</v>
      </c>
      <c r="D851">
        <v>4</v>
      </c>
      <c r="E851" s="1">
        <f t="shared" si="52"/>
        <v>43088</v>
      </c>
      <c r="F851">
        <v>1</v>
      </c>
      <c r="G851" t="s">
        <v>62</v>
      </c>
      <c r="H851" t="str">
        <f t="shared" si="53"/>
        <v>Other</v>
      </c>
      <c r="I851">
        <v>76</v>
      </c>
      <c r="J851">
        <v>17392</v>
      </c>
      <c r="K851">
        <v>4</v>
      </c>
      <c r="L851" t="s">
        <v>46</v>
      </c>
      <c r="M851" t="s">
        <v>683</v>
      </c>
      <c r="N851" t="s">
        <v>792</v>
      </c>
      <c r="O851" t="s">
        <v>793</v>
      </c>
      <c r="Q851" t="s">
        <v>690</v>
      </c>
      <c r="R851" t="s">
        <v>691</v>
      </c>
      <c r="S851">
        <v>76</v>
      </c>
      <c r="T851" t="str">
        <f>VLOOKUP(S851, Products!$C$1:$D$60,2,FALSE)</f>
        <v>Women's Clothing</v>
      </c>
      <c r="U851">
        <v>1363</v>
      </c>
      <c r="V851" t="str">
        <f>VLOOKUP(U851, Products!$A$1:$B$60, 2, FALSE)</f>
        <v>Summer dresses</v>
      </c>
      <c r="W851" s="7">
        <v>215.82000729999999</v>
      </c>
      <c r="X851" s="7">
        <v>186.82667412499998</v>
      </c>
      <c r="Y851">
        <v>1</v>
      </c>
      <c r="Z851" s="7">
        <v>15.10999966</v>
      </c>
      <c r="AA851" s="7">
        <v>215.82000729999999</v>
      </c>
      <c r="AB851" s="7">
        <f t="shared" si="54"/>
        <v>200.71000763999999</v>
      </c>
      <c r="AC851" t="s">
        <v>45</v>
      </c>
      <c r="AD851" t="str">
        <f t="shared" si="55"/>
        <v>Non Cash Payment</v>
      </c>
    </row>
    <row r="852" spans="1:30" x14ac:dyDescent="0.2">
      <c r="A852">
        <v>74723</v>
      </c>
      <c r="B852" s="1">
        <v>43095</v>
      </c>
      <c r="C852" s="4">
        <f>VLOOKUP(B852, Dates!$A$1:$B$1463, 2, FALSE)</f>
        <v>3</v>
      </c>
      <c r="D852">
        <v>4</v>
      </c>
      <c r="E852" s="1">
        <f t="shared" si="52"/>
        <v>43101</v>
      </c>
      <c r="F852">
        <v>0</v>
      </c>
      <c r="G852" t="s">
        <v>62</v>
      </c>
      <c r="H852" t="str">
        <f t="shared" si="53"/>
        <v>Other</v>
      </c>
      <c r="I852">
        <v>66</v>
      </c>
      <c r="J852">
        <v>18276</v>
      </c>
      <c r="K852">
        <v>4</v>
      </c>
      <c r="L852" t="s">
        <v>46</v>
      </c>
      <c r="M852" t="s">
        <v>683</v>
      </c>
      <c r="N852" t="s">
        <v>794</v>
      </c>
      <c r="O852" t="s">
        <v>795</v>
      </c>
      <c r="Q852" t="s">
        <v>686</v>
      </c>
      <c r="R852" t="s">
        <v>687</v>
      </c>
      <c r="S852">
        <v>66</v>
      </c>
      <c r="T852" t="str">
        <f>VLOOKUP(S852, Products!$C$1:$D$60,2,FALSE)</f>
        <v>Crafts</v>
      </c>
      <c r="U852">
        <v>1353</v>
      </c>
      <c r="V852" t="str">
        <f>VLOOKUP(U852, Products!$A$1:$B$60, 2, FALSE)</f>
        <v>Porcelain crafts</v>
      </c>
      <c r="W852" s="7">
        <v>461.48001099999999</v>
      </c>
      <c r="X852" s="7">
        <v>376.77167767999998</v>
      </c>
      <c r="Y852">
        <v>1</v>
      </c>
      <c r="Z852" s="7">
        <v>32.299999239999998</v>
      </c>
      <c r="AA852" s="7">
        <v>461.48001099999999</v>
      </c>
      <c r="AB852" s="7">
        <f t="shared" si="54"/>
        <v>429.18001176000001</v>
      </c>
      <c r="AC852" t="s">
        <v>45</v>
      </c>
      <c r="AD852" t="str">
        <f t="shared" si="55"/>
        <v>Non Cash Payment</v>
      </c>
    </row>
    <row r="853" spans="1:30" x14ac:dyDescent="0.2">
      <c r="A853">
        <v>26821</v>
      </c>
      <c r="B853" s="1">
        <v>42396</v>
      </c>
      <c r="C853" s="4">
        <f>VLOOKUP(B853, Dates!$A$1:$B$1463, 2, FALSE)</f>
        <v>4</v>
      </c>
      <c r="D853">
        <v>4</v>
      </c>
      <c r="E853" s="1">
        <f t="shared" si="52"/>
        <v>42402</v>
      </c>
      <c r="F853">
        <v>0</v>
      </c>
      <c r="G853" t="s">
        <v>62</v>
      </c>
      <c r="H853" t="str">
        <f t="shared" si="53"/>
        <v>Other</v>
      </c>
      <c r="I853">
        <v>18</v>
      </c>
      <c r="J853">
        <v>7795</v>
      </c>
      <c r="K853">
        <v>4</v>
      </c>
      <c r="L853" t="s">
        <v>46</v>
      </c>
      <c r="M853" t="s">
        <v>683</v>
      </c>
      <c r="N853" t="s">
        <v>796</v>
      </c>
      <c r="O853" t="s">
        <v>685</v>
      </c>
      <c r="Q853" t="s">
        <v>686</v>
      </c>
      <c r="R853" t="s">
        <v>687</v>
      </c>
      <c r="S853">
        <v>18</v>
      </c>
      <c r="T853" t="str">
        <f>VLOOKUP(S853, Products!$C$1:$D$60,2,FALSE)</f>
        <v>Men's Footwear</v>
      </c>
      <c r="U853">
        <v>403</v>
      </c>
      <c r="V853" t="str">
        <f>VLOOKUP(U853, Products!$A$1:$B$60, 2, FALSE)</f>
        <v>Nike Men's CJ Elite 2 TD Football Cleat</v>
      </c>
      <c r="W853" s="7">
        <v>129.9900055</v>
      </c>
      <c r="X853" s="7">
        <v>110.80340837177086</v>
      </c>
      <c r="Y853">
        <v>1</v>
      </c>
      <c r="Z853" s="7">
        <v>9.1000003809999992</v>
      </c>
      <c r="AA853" s="7">
        <v>129.9900055</v>
      </c>
      <c r="AB853" s="7">
        <f t="shared" si="54"/>
        <v>120.89000511899999</v>
      </c>
      <c r="AC853" t="s">
        <v>45</v>
      </c>
      <c r="AD853" t="str">
        <f t="shared" si="55"/>
        <v>Non Cash Payment</v>
      </c>
    </row>
    <row r="854" spans="1:30" x14ac:dyDescent="0.2">
      <c r="A854">
        <v>77102</v>
      </c>
      <c r="B854" s="1">
        <v>43130</v>
      </c>
      <c r="C854" s="4">
        <f>VLOOKUP(B854, Dates!$A$1:$B$1463, 2, FALSE)</f>
        <v>3</v>
      </c>
      <c r="D854">
        <v>4</v>
      </c>
      <c r="E854" s="1">
        <f t="shared" si="52"/>
        <v>43136</v>
      </c>
      <c r="F854">
        <v>0</v>
      </c>
      <c r="G854" t="s">
        <v>62</v>
      </c>
      <c r="H854" t="str">
        <f t="shared" si="53"/>
        <v>Other</v>
      </c>
      <c r="I854">
        <v>76</v>
      </c>
      <c r="J854">
        <v>20655</v>
      </c>
      <c r="K854">
        <v>4</v>
      </c>
      <c r="L854" t="s">
        <v>46</v>
      </c>
      <c r="M854" t="s">
        <v>683</v>
      </c>
      <c r="N854" t="s">
        <v>797</v>
      </c>
      <c r="O854" t="s">
        <v>797</v>
      </c>
      <c r="Q854" t="s">
        <v>798</v>
      </c>
      <c r="R854" t="s">
        <v>687</v>
      </c>
      <c r="S854">
        <v>76</v>
      </c>
      <c r="T854" t="str">
        <f>VLOOKUP(S854, Products!$C$1:$D$60,2,FALSE)</f>
        <v>Women's Clothing</v>
      </c>
      <c r="U854">
        <v>1363</v>
      </c>
      <c r="V854" t="str">
        <f>VLOOKUP(U854, Products!$A$1:$B$60, 2, FALSE)</f>
        <v>Summer dresses</v>
      </c>
      <c r="W854" s="7">
        <v>215.82000729999999</v>
      </c>
      <c r="X854" s="7">
        <v>186.82667412499998</v>
      </c>
      <c r="Y854">
        <v>1</v>
      </c>
      <c r="Z854" s="7">
        <v>15.10999966</v>
      </c>
      <c r="AA854" s="7">
        <v>215.82000729999999</v>
      </c>
      <c r="AB854" s="7">
        <f t="shared" si="54"/>
        <v>200.71000763999999</v>
      </c>
      <c r="AC854" t="s">
        <v>45</v>
      </c>
      <c r="AD854" t="str">
        <f t="shared" si="55"/>
        <v>Non Cash Payment</v>
      </c>
    </row>
    <row r="855" spans="1:30" x14ac:dyDescent="0.2">
      <c r="A855">
        <v>41608</v>
      </c>
      <c r="B855" s="1">
        <v>42612</v>
      </c>
      <c r="C855" s="4">
        <f>VLOOKUP(B855, Dates!$A$1:$B$1463, 2, FALSE)</f>
        <v>3</v>
      </c>
      <c r="D855">
        <v>4</v>
      </c>
      <c r="E855" s="1">
        <f t="shared" si="52"/>
        <v>42618</v>
      </c>
      <c r="F855">
        <v>0</v>
      </c>
      <c r="G855" t="s">
        <v>62</v>
      </c>
      <c r="H855" t="str">
        <f t="shared" si="53"/>
        <v>Other</v>
      </c>
      <c r="I855">
        <v>18</v>
      </c>
      <c r="J855">
        <v>2454</v>
      </c>
      <c r="K855">
        <v>4</v>
      </c>
      <c r="L855" t="s">
        <v>46</v>
      </c>
      <c r="M855" t="s">
        <v>683</v>
      </c>
      <c r="N855" t="s">
        <v>799</v>
      </c>
      <c r="O855" t="s">
        <v>799</v>
      </c>
      <c r="Q855" t="s">
        <v>736</v>
      </c>
      <c r="R855" t="s">
        <v>737</v>
      </c>
      <c r="S855">
        <v>18</v>
      </c>
      <c r="T855" t="str">
        <f>VLOOKUP(S855, Products!$C$1:$D$60,2,FALSE)</f>
        <v>Men's Footwear</v>
      </c>
      <c r="U855">
        <v>403</v>
      </c>
      <c r="V855" t="str">
        <f>VLOOKUP(U855, Products!$A$1:$B$60, 2, FALSE)</f>
        <v>Nike Men's CJ Elite 2 TD Football Cleat</v>
      </c>
      <c r="W855" s="7">
        <v>129.9900055</v>
      </c>
      <c r="X855" s="7">
        <v>110.80340837177086</v>
      </c>
      <c r="Y855">
        <v>1</v>
      </c>
      <c r="Z855" s="7">
        <v>9.1000003809999992</v>
      </c>
      <c r="AA855" s="7">
        <v>129.9900055</v>
      </c>
      <c r="AB855" s="7">
        <f t="shared" si="54"/>
        <v>120.89000511899999</v>
      </c>
      <c r="AC855" t="s">
        <v>45</v>
      </c>
      <c r="AD855" t="str">
        <f t="shared" si="55"/>
        <v>Non Cash Payment</v>
      </c>
    </row>
    <row r="856" spans="1:30" x14ac:dyDescent="0.2">
      <c r="A856">
        <v>47009</v>
      </c>
      <c r="B856" s="1">
        <v>42691</v>
      </c>
      <c r="C856" s="4">
        <f>VLOOKUP(B856, Dates!$A$1:$B$1463, 2, FALSE)</f>
        <v>5</v>
      </c>
      <c r="D856">
        <v>4</v>
      </c>
      <c r="E856" s="1">
        <f t="shared" si="52"/>
        <v>42697</v>
      </c>
      <c r="F856">
        <v>1</v>
      </c>
      <c r="G856" t="s">
        <v>62</v>
      </c>
      <c r="H856" t="str">
        <f t="shared" si="53"/>
        <v>Other</v>
      </c>
      <c r="I856">
        <v>18</v>
      </c>
      <c r="J856">
        <v>150</v>
      </c>
      <c r="K856">
        <v>4</v>
      </c>
      <c r="L856" t="s">
        <v>46</v>
      </c>
      <c r="M856" t="s">
        <v>683</v>
      </c>
      <c r="N856" t="s">
        <v>758</v>
      </c>
      <c r="O856" t="s">
        <v>758</v>
      </c>
      <c r="Q856" t="s">
        <v>759</v>
      </c>
      <c r="R856" t="s">
        <v>737</v>
      </c>
      <c r="S856">
        <v>18</v>
      </c>
      <c r="T856" t="str">
        <f>VLOOKUP(S856, Products!$C$1:$D$60,2,FALSE)</f>
        <v>Men's Footwear</v>
      </c>
      <c r="U856">
        <v>403</v>
      </c>
      <c r="V856" t="str">
        <f>VLOOKUP(U856, Products!$A$1:$B$60, 2, FALSE)</f>
        <v>Nike Men's CJ Elite 2 TD Football Cleat</v>
      </c>
      <c r="W856" s="7">
        <v>129.9900055</v>
      </c>
      <c r="X856" s="7">
        <v>110.80340837177086</v>
      </c>
      <c r="Y856">
        <v>1</v>
      </c>
      <c r="Z856" s="7">
        <v>9.1000003809999992</v>
      </c>
      <c r="AA856" s="7">
        <v>129.9900055</v>
      </c>
      <c r="AB856" s="7">
        <f t="shared" si="54"/>
        <v>120.89000511899999</v>
      </c>
      <c r="AC856" t="s">
        <v>45</v>
      </c>
      <c r="AD856" t="str">
        <f t="shared" si="55"/>
        <v>Non Cash Payment</v>
      </c>
    </row>
    <row r="857" spans="1:30" x14ac:dyDescent="0.2">
      <c r="A857">
        <v>49916</v>
      </c>
      <c r="B857" s="1">
        <v>42733</v>
      </c>
      <c r="C857" s="4">
        <f>VLOOKUP(B857, Dates!$A$1:$B$1463, 2, FALSE)</f>
        <v>5</v>
      </c>
      <c r="D857">
        <v>4</v>
      </c>
      <c r="E857" s="1">
        <f t="shared" si="52"/>
        <v>42739</v>
      </c>
      <c r="F857">
        <v>0</v>
      </c>
      <c r="G857" t="s">
        <v>62</v>
      </c>
      <c r="H857" t="str">
        <f t="shared" si="53"/>
        <v>Other</v>
      </c>
      <c r="I857">
        <v>18</v>
      </c>
      <c r="J857">
        <v>10671</v>
      </c>
      <c r="K857">
        <v>4</v>
      </c>
      <c r="L857" t="s">
        <v>46</v>
      </c>
      <c r="M857" t="s">
        <v>683</v>
      </c>
      <c r="N857" t="s">
        <v>800</v>
      </c>
      <c r="O857" t="s">
        <v>800</v>
      </c>
      <c r="Q857" t="s">
        <v>801</v>
      </c>
      <c r="R857" t="s">
        <v>777</v>
      </c>
      <c r="S857">
        <v>18</v>
      </c>
      <c r="T857" t="str">
        <f>VLOOKUP(S857, Products!$C$1:$D$60,2,FALSE)</f>
        <v>Men's Footwear</v>
      </c>
      <c r="U857">
        <v>403</v>
      </c>
      <c r="V857" t="str">
        <f>VLOOKUP(U857, Products!$A$1:$B$60, 2, FALSE)</f>
        <v>Nike Men's CJ Elite 2 TD Football Cleat</v>
      </c>
      <c r="W857" s="7">
        <v>129.9900055</v>
      </c>
      <c r="X857" s="7">
        <v>110.80340837177086</v>
      </c>
      <c r="Y857">
        <v>1</v>
      </c>
      <c r="Z857" s="7">
        <v>11.69999981</v>
      </c>
      <c r="AA857" s="7">
        <v>129.9900055</v>
      </c>
      <c r="AB857" s="7">
        <f t="shared" si="54"/>
        <v>118.29000569</v>
      </c>
      <c r="AC857" t="s">
        <v>45</v>
      </c>
      <c r="AD857" t="str">
        <f t="shared" si="55"/>
        <v>Non Cash Payment</v>
      </c>
    </row>
    <row r="858" spans="1:30" x14ac:dyDescent="0.2">
      <c r="A858">
        <v>29746</v>
      </c>
      <c r="B858" s="1">
        <v>42646</v>
      </c>
      <c r="C858" s="4">
        <f>VLOOKUP(B858, Dates!$A$1:$B$1463, 2, FALSE)</f>
        <v>2</v>
      </c>
      <c r="D858">
        <v>4</v>
      </c>
      <c r="E858" s="1">
        <f t="shared" si="52"/>
        <v>42650</v>
      </c>
      <c r="F858">
        <v>0</v>
      </c>
      <c r="G858" t="s">
        <v>62</v>
      </c>
      <c r="H858" t="str">
        <f t="shared" si="53"/>
        <v>Other</v>
      </c>
      <c r="I858">
        <v>17</v>
      </c>
      <c r="J858">
        <v>11924</v>
      </c>
      <c r="K858">
        <v>4</v>
      </c>
      <c r="L858" t="s">
        <v>46</v>
      </c>
      <c r="M858" t="s">
        <v>683</v>
      </c>
      <c r="N858" t="s">
        <v>802</v>
      </c>
      <c r="O858" t="s">
        <v>803</v>
      </c>
      <c r="Q858" t="s">
        <v>699</v>
      </c>
      <c r="R858" t="s">
        <v>700</v>
      </c>
      <c r="S858">
        <v>17</v>
      </c>
      <c r="T858" t="str">
        <f>VLOOKUP(S858, Products!$C$1:$D$60,2,FALSE)</f>
        <v>Cleats</v>
      </c>
      <c r="U858">
        <v>365</v>
      </c>
      <c r="V858" t="str">
        <f>VLOOKUP(U858, Products!$A$1:$B$60, 2, FALSE)</f>
        <v>Perfect Fitness Perfect Rip Deck</v>
      </c>
      <c r="W858" s="7">
        <v>59.990001679999999</v>
      </c>
      <c r="X858" s="7">
        <v>54.488929209402009</v>
      </c>
      <c r="Y858">
        <v>1</v>
      </c>
      <c r="Z858" s="7">
        <v>5.4000000950000002</v>
      </c>
      <c r="AA858" s="7">
        <v>59.990001679999999</v>
      </c>
      <c r="AB858" s="7">
        <f t="shared" si="54"/>
        <v>54.590001584999996</v>
      </c>
      <c r="AC858" t="s">
        <v>45</v>
      </c>
      <c r="AD858" t="str">
        <f t="shared" si="55"/>
        <v>Non Cash Payment</v>
      </c>
    </row>
    <row r="859" spans="1:30" x14ac:dyDescent="0.2">
      <c r="A859">
        <v>72533</v>
      </c>
      <c r="B859" s="1">
        <v>43063</v>
      </c>
      <c r="C859" s="4">
        <f>VLOOKUP(B859, Dates!$A$1:$B$1463, 2, FALSE)</f>
        <v>6</v>
      </c>
      <c r="D859">
        <v>4</v>
      </c>
      <c r="E859" s="1">
        <f t="shared" si="52"/>
        <v>43069</v>
      </c>
      <c r="F859">
        <v>0</v>
      </c>
      <c r="G859" t="s">
        <v>62</v>
      </c>
      <c r="H859" t="str">
        <f t="shared" si="53"/>
        <v>Other</v>
      </c>
      <c r="I859">
        <v>70</v>
      </c>
      <c r="J859">
        <v>16086</v>
      </c>
      <c r="K859">
        <v>4</v>
      </c>
      <c r="L859" t="s">
        <v>46</v>
      </c>
      <c r="M859" t="s">
        <v>683</v>
      </c>
      <c r="N859" t="s">
        <v>804</v>
      </c>
      <c r="O859" t="s">
        <v>805</v>
      </c>
      <c r="Q859" t="s">
        <v>699</v>
      </c>
      <c r="R859" t="s">
        <v>700</v>
      </c>
      <c r="S859">
        <v>70</v>
      </c>
      <c r="T859" t="str">
        <f>VLOOKUP(S859, Products!$C$1:$D$60,2,FALSE)</f>
        <v>Men's Clothing</v>
      </c>
      <c r="U859">
        <v>1357</v>
      </c>
      <c r="V859" t="str">
        <f>VLOOKUP(U859, Products!$A$1:$B$60, 2, FALSE)</f>
        <v>Men's gala suit</v>
      </c>
      <c r="W859" s="7">
        <v>210.8500061</v>
      </c>
      <c r="X859" s="7">
        <v>116.83000946</v>
      </c>
      <c r="Y859">
        <v>1</v>
      </c>
      <c r="Z859" s="7">
        <v>18.979999540000001</v>
      </c>
      <c r="AA859" s="7">
        <v>210.8500061</v>
      </c>
      <c r="AB859" s="7">
        <f t="shared" si="54"/>
        <v>191.87000656000001</v>
      </c>
      <c r="AC859" t="s">
        <v>45</v>
      </c>
      <c r="AD859" t="str">
        <f t="shared" si="55"/>
        <v>Non Cash Payment</v>
      </c>
    </row>
    <row r="860" spans="1:30" x14ac:dyDescent="0.2">
      <c r="A860">
        <v>75892</v>
      </c>
      <c r="B860" s="1">
        <v>43435</v>
      </c>
      <c r="C860" s="4">
        <f>VLOOKUP(B860, Dates!$A$1:$B$1463, 2, FALSE)</f>
        <v>7</v>
      </c>
      <c r="D860">
        <v>4</v>
      </c>
      <c r="E860" s="1">
        <f t="shared" si="52"/>
        <v>43440</v>
      </c>
      <c r="F860">
        <v>0</v>
      </c>
      <c r="G860" t="s">
        <v>62</v>
      </c>
      <c r="H860" t="str">
        <f t="shared" si="53"/>
        <v>Other</v>
      </c>
      <c r="I860">
        <v>73</v>
      </c>
      <c r="J860">
        <v>19445</v>
      </c>
      <c r="K860">
        <v>2</v>
      </c>
      <c r="L860" t="s">
        <v>136</v>
      </c>
      <c r="M860" t="s">
        <v>683</v>
      </c>
      <c r="N860" t="s">
        <v>806</v>
      </c>
      <c r="O860" t="s">
        <v>807</v>
      </c>
      <c r="Q860" t="s">
        <v>690</v>
      </c>
      <c r="R860" t="s">
        <v>691</v>
      </c>
      <c r="S860">
        <v>73</v>
      </c>
      <c r="T860" t="str">
        <f>VLOOKUP(S860, Products!$C$1:$D$60,2,FALSE)</f>
        <v>Sporting Goods</v>
      </c>
      <c r="U860">
        <v>1360</v>
      </c>
      <c r="V860" t="str">
        <f>VLOOKUP(U860, Products!$A$1:$B$60, 2, FALSE)</f>
        <v xml:space="preserve">Smart watch </v>
      </c>
      <c r="W860" s="7">
        <v>327.75</v>
      </c>
      <c r="X860" s="7">
        <v>297.07027734645828</v>
      </c>
      <c r="Y860">
        <v>1</v>
      </c>
      <c r="Z860" s="7">
        <v>65.550003050000001</v>
      </c>
      <c r="AA860" s="7">
        <v>327.75</v>
      </c>
      <c r="AB860" s="7">
        <f t="shared" si="54"/>
        <v>262.19999695000001</v>
      </c>
      <c r="AC860" t="s">
        <v>66</v>
      </c>
      <c r="AD860" t="str">
        <f t="shared" si="55"/>
        <v>Non Cash Payment</v>
      </c>
    </row>
    <row r="861" spans="1:30" x14ac:dyDescent="0.2">
      <c r="A861">
        <v>75891</v>
      </c>
      <c r="B861" s="1">
        <v>43435</v>
      </c>
      <c r="C861" s="4">
        <f>VLOOKUP(B861, Dates!$A$1:$B$1463, 2, FALSE)</f>
        <v>7</v>
      </c>
      <c r="D861">
        <v>4</v>
      </c>
      <c r="E861" s="1">
        <f t="shared" si="52"/>
        <v>43440</v>
      </c>
      <c r="F861">
        <v>0</v>
      </c>
      <c r="G861" t="s">
        <v>62</v>
      </c>
      <c r="H861" t="str">
        <f t="shared" si="53"/>
        <v>Other</v>
      </c>
      <c r="I861">
        <v>73</v>
      </c>
      <c r="J861">
        <v>19444</v>
      </c>
      <c r="K861">
        <v>2</v>
      </c>
      <c r="L861" t="s">
        <v>136</v>
      </c>
      <c r="M861" t="s">
        <v>683</v>
      </c>
      <c r="N861" t="s">
        <v>808</v>
      </c>
      <c r="O861" t="s">
        <v>779</v>
      </c>
      <c r="Q861" t="s">
        <v>699</v>
      </c>
      <c r="R861" t="s">
        <v>700</v>
      </c>
      <c r="S861">
        <v>73</v>
      </c>
      <c r="T861" t="str">
        <f>VLOOKUP(S861, Products!$C$1:$D$60,2,FALSE)</f>
        <v>Sporting Goods</v>
      </c>
      <c r="U861">
        <v>1360</v>
      </c>
      <c r="V861" t="str">
        <f>VLOOKUP(U861, Products!$A$1:$B$60, 2, FALSE)</f>
        <v xml:space="preserve">Smart watch </v>
      </c>
      <c r="W861" s="7">
        <v>327.75</v>
      </c>
      <c r="X861" s="7">
        <v>297.07027734645828</v>
      </c>
      <c r="Y861">
        <v>1</v>
      </c>
      <c r="Z861" s="7">
        <v>81.940002440000001</v>
      </c>
      <c r="AA861" s="7">
        <v>327.75</v>
      </c>
      <c r="AB861" s="7">
        <f t="shared" si="54"/>
        <v>245.80999756</v>
      </c>
      <c r="AC861" t="s">
        <v>45</v>
      </c>
      <c r="AD861" t="str">
        <f t="shared" si="55"/>
        <v>Non Cash Payment</v>
      </c>
    </row>
    <row r="862" spans="1:30" x14ac:dyDescent="0.2">
      <c r="A862">
        <v>75890</v>
      </c>
      <c r="B862" s="1">
        <v>43435</v>
      </c>
      <c r="C862" s="4">
        <f>VLOOKUP(B862, Dates!$A$1:$B$1463, 2, FALSE)</f>
        <v>7</v>
      </c>
      <c r="D862">
        <v>2</v>
      </c>
      <c r="E862" s="1">
        <f t="shared" si="52"/>
        <v>43438</v>
      </c>
      <c r="F862">
        <v>1</v>
      </c>
      <c r="G862" t="s">
        <v>23</v>
      </c>
      <c r="H862" t="str">
        <f t="shared" si="53"/>
        <v>Other</v>
      </c>
      <c r="I862">
        <v>73</v>
      </c>
      <c r="J862">
        <v>19443</v>
      </c>
      <c r="K862">
        <v>2</v>
      </c>
      <c r="L862" t="s">
        <v>136</v>
      </c>
      <c r="M862" t="s">
        <v>683</v>
      </c>
      <c r="N862" t="s">
        <v>808</v>
      </c>
      <c r="O862" t="s">
        <v>779</v>
      </c>
      <c r="Q862" t="s">
        <v>699</v>
      </c>
      <c r="R862" t="s">
        <v>700</v>
      </c>
      <c r="S862">
        <v>73</v>
      </c>
      <c r="T862" t="str">
        <f>VLOOKUP(S862, Products!$C$1:$D$60,2,FALSE)</f>
        <v>Sporting Goods</v>
      </c>
      <c r="U862">
        <v>1360</v>
      </c>
      <c r="V862" t="str">
        <f>VLOOKUP(U862, Products!$A$1:$B$60, 2, FALSE)</f>
        <v xml:space="preserve">Smart watch </v>
      </c>
      <c r="W862" s="7">
        <v>327.75</v>
      </c>
      <c r="X862" s="7">
        <v>297.07027734645828</v>
      </c>
      <c r="Y862">
        <v>1</v>
      </c>
      <c r="Z862" s="7">
        <v>0</v>
      </c>
      <c r="AA862" s="7">
        <v>327.75</v>
      </c>
      <c r="AB862" s="7">
        <f t="shared" si="54"/>
        <v>327.75</v>
      </c>
      <c r="AC862" t="s">
        <v>45</v>
      </c>
      <c r="AD862" t="str">
        <f t="shared" si="55"/>
        <v>Non Cash Payment</v>
      </c>
    </row>
    <row r="863" spans="1:30" x14ac:dyDescent="0.2">
      <c r="A863">
        <v>75889</v>
      </c>
      <c r="B863" s="1">
        <v>43435</v>
      </c>
      <c r="C863" s="4">
        <f>VLOOKUP(B863, Dates!$A$1:$B$1463, 2, FALSE)</f>
        <v>7</v>
      </c>
      <c r="D863">
        <v>4</v>
      </c>
      <c r="E863" s="1">
        <f t="shared" si="52"/>
        <v>43440</v>
      </c>
      <c r="F863">
        <v>1</v>
      </c>
      <c r="G863" t="s">
        <v>62</v>
      </c>
      <c r="H863" t="str">
        <f t="shared" si="53"/>
        <v>Other</v>
      </c>
      <c r="I863">
        <v>73</v>
      </c>
      <c r="J863">
        <v>19442</v>
      </c>
      <c r="K863">
        <v>2</v>
      </c>
      <c r="L863" t="s">
        <v>136</v>
      </c>
      <c r="M863" t="s">
        <v>683</v>
      </c>
      <c r="N863" t="s">
        <v>809</v>
      </c>
      <c r="O863" t="s">
        <v>809</v>
      </c>
      <c r="Q863" t="s">
        <v>810</v>
      </c>
      <c r="R863" t="s">
        <v>691</v>
      </c>
      <c r="S863">
        <v>73</v>
      </c>
      <c r="T863" t="str">
        <f>VLOOKUP(S863, Products!$C$1:$D$60,2,FALSE)</f>
        <v>Sporting Goods</v>
      </c>
      <c r="U863">
        <v>1360</v>
      </c>
      <c r="V863" t="str">
        <f>VLOOKUP(U863, Products!$A$1:$B$60, 2, FALSE)</f>
        <v xml:space="preserve">Smart watch </v>
      </c>
      <c r="W863" s="7">
        <v>327.75</v>
      </c>
      <c r="X863" s="7">
        <v>297.07027734645828</v>
      </c>
      <c r="Y863">
        <v>1</v>
      </c>
      <c r="Z863" s="7">
        <v>3.2799999710000001</v>
      </c>
      <c r="AA863" s="7">
        <v>327.75</v>
      </c>
      <c r="AB863" s="7">
        <f t="shared" si="54"/>
        <v>324.470000029</v>
      </c>
      <c r="AC863" t="s">
        <v>45</v>
      </c>
      <c r="AD863" t="str">
        <f t="shared" si="55"/>
        <v>Non Cash Payment</v>
      </c>
    </row>
    <row r="864" spans="1:30" x14ac:dyDescent="0.2">
      <c r="A864">
        <v>75888</v>
      </c>
      <c r="B864" s="1">
        <v>43435</v>
      </c>
      <c r="C864" s="4">
        <f>VLOOKUP(B864, Dates!$A$1:$B$1463, 2, FALSE)</f>
        <v>7</v>
      </c>
      <c r="D864">
        <v>4</v>
      </c>
      <c r="E864" s="1">
        <f t="shared" si="52"/>
        <v>43440</v>
      </c>
      <c r="F864">
        <v>0</v>
      </c>
      <c r="G864" t="s">
        <v>62</v>
      </c>
      <c r="H864" t="str">
        <f t="shared" si="53"/>
        <v>Other</v>
      </c>
      <c r="I864">
        <v>73</v>
      </c>
      <c r="J864">
        <v>19441</v>
      </c>
      <c r="K864">
        <v>2</v>
      </c>
      <c r="L864" t="s">
        <v>136</v>
      </c>
      <c r="M864" t="s">
        <v>683</v>
      </c>
      <c r="N864" t="s">
        <v>809</v>
      </c>
      <c r="O864" t="s">
        <v>809</v>
      </c>
      <c r="Q864" t="s">
        <v>810</v>
      </c>
      <c r="R864" t="s">
        <v>691</v>
      </c>
      <c r="S864">
        <v>73</v>
      </c>
      <c r="T864" t="str">
        <f>VLOOKUP(S864, Products!$C$1:$D$60,2,FALSE)</f>
        <v>Sporting Goods</v>
      </c>
      <c r="U864">
        <v>1360</v>
      </c>
      <c r="V864" t="str">
        <f>VLOOKUP(U864, Products!$A$1:$B$60, 2, FALSE)</f>
        <v xml:space="preserve">Smart watch </v>
      </c>
      <c r="W864" s="7">
        <v>327.75</v>
      </c>
      <c r="X864" s="7">
        <v>297.07027734645828</v>
      </c>
      <c r="Y864">
        <v>1</v>
      </c>
      <c r="Z864" s="7">
        <v>6.5599999430000002</v>
      </c>
      <c r="AA864" s="7">
        <v>327.75</v>
      </c>
      <c r="AB864" s="7">
        <f t="shared" si="54"/>
        <v>321.19000005700002</v>
      </c>
      <c r="AC864" t="s">
        <v>30</v>
      </c>
      <c r="AD864" t="str">
        <f t="shared" si="55"/>
        <v>Cash Over 200</v>
      </c>
    </row>
    <row r="865" spans="1:30" x14ac:dyDescent="0.2">
      <c r="A865">
        <v>75887</v>
      </c>
      <c r="B865" s="1">
        <v>43435</v>
      </c>
      <c r="C865" s="4">
        <f>VLOOKUP(B865, Dates!$A$1:$B$1463, 2, FALSE)</f>
        <v>7</v>
      </c>
      <c r="D865">
        <v>4</v>
      </c>
      <c r="E865" s="1">
        <f t="shared" si="52"/>
        <v>43440</v>
      </c>
      <c r="F865">
        <v>0</v>
      </c>
      <c r="G865" t="s">
        <v>62</v>
      </c>
      <c r="H865" t="str">
        <f t="shared" si="53"/>
        <v>Other</v>
      </c>
      <c r="I865">
        <v>73</v>
      </c>
      <c r="J865">
        <v>19440</v>
      </c>
      <c r="K865">
        <v>2</v>
      </c>
      <c r="L865" t="s">
        <v>136</v>
      </c>
      <c r="M865" t="s">
        <v>683</v>
      </c>
      <c r="N865" t="s">
        <v>809</v>
      </c>
      <c r="O865" t="s">
        <v>809</v>
      </c>
      <c r="Q865" t="s">
        <v>810</v>
      </c>
      <c r="R865" t="s">
        <v>691</v>
      </c>
      <c r="S865">
        <v>73</v>
      </c>
      <c r="T865" t="str">
        <f>VLOOKUP(S865, Products!$C$1:$D$60,2,FALSE)</f>
        <v>Sporting Goods</v>
      </c>
      <c r="U865">
        <v>1360</v>
      </c>
      <c r="V865" t="str">
        <f>VLOOKUP(U865, Products!$A$1:$B$60, 2, FALSE)</f>
        <v xml:space="preserve">Smart watch </v>
      </c>
      <c r="W865" s="7">
        <v>327.75</v>
      </c>
      <c r="X865" s="7">
        <v>297.07027734645828</v>
      </c>
      <c r="Y865">
        <v>1</v>
      </c>
      <c r="Z865" s="7">
        <v>9.8299999239999991</v>
      </c>
      <c r="AA865" s="7">
        <v>327.75</v>
      </c>
      <c r="AB865" s="7">
        <f t="shared" si="54"/>
        <v>317.92000007600001</v>
      </c>
      <c r="AC865" t="s">
        <v>45</v>
      </c>
      <c r="AD865" t="str">
        <f t="shared" si="55"/>
        <v>Non Cash Payment</v>
      </c>
    </row>
    <row r="866" spans="1:30" x14ac:dyDescent="0.2">
      <c r="A866">
        <v>75886</v>
      </c>
      <c r="B866" s="1">
        <v>43435</v>
      </c>
      <c r="C866" s="4">
        <f>VLOOKUP(B866, Dates!$A$1:$B$1463, 2, FALSE)</f>
        <v>7</v>
      </c>
      <c r="D866">
        <v>4</v>
      </c>
      <c r="E866" s="1">
        <f t="shared" si="52"/>
        <v>43440</v>
      </c>
      <c r="F866">
        <v>0</v>
      </c>
      <c r="G866" t="s">
        <v>62</v>
      </c>
      <c r="H866" t="str">
        <f t="shared" si="53"/>
        <v>Other</v>
      </c>
      <c r="I866">
        <v>73</v>
      </c>
      <c r="J866">
        <v>19439</v>
      </c>
      <c r="K866">
        <v>2</v>
      </c>
      <c r="L866" t="s">
        <v>136</v>
      </c>
      <c r="M866" t="s">
        <v>683</v>
      </c>
      <c r="N866" t="s">
        <v>811</v>
      </c>
      <c r="O866" t="s">
        <v>725</v>
      </c>
      <c r="Q866" t="s">
        <v>694</v>
      </c>
      <c r="R866" t="s">
        <v>695</v>
      </c>
      <c r="S866">
        <v>73</v>
      </c>
      <c r="T866" t="str">
        <f>VLOOKUP(S866, Products!$C$1:$D$60,2,FALSE)</f>
        <v>Sporting Goods</v>
      </c>
      <c r="U866">
        <v>1360</v>
      </c>
      <c r="V866" t="str">
        <f>VLOOKUP(U866, Products!$A$1:$B$60, 2, FALSE)</f>
        <v xml:space="preserve">Smart watch </v>
      </c>
      <c r="W866" s="7">
        <v>327.75</v>
      </c>
      <c r="X866" s="7">
        <v>297.07027734645828</v>
      </c>
      <c r="Y866">
        <v>1</v>
      </c>
      <c r="Z866" s="7">
        <v>13.10999966</v>
      </c>
      <c r="AA866" s="7">
        <v>327.75</v>
      </c>
      <c r="AB866" s="7">
        <f t="shared" si="54"/>
        <v>314.64000034000003</v>
      </c>
      <c r="AC866" t="s">
        <v>66</v>
      </c>
      <c r="AD866" t="str">
        <f t="shared" si="55"/>
        <v>Non Cash Payment</v>
      </c>
    </row>
    <row r="867" spans="1:30" x14ac:dyDescent="0.2">
      <c r="A867">
        <v>75885</v>
      </c>
      <c r="B867" s="1">
        <v>43435</v>
      </c>
      <c r="C867" s="4">
        <f>VLOOKUP(B867, Dates!$A$1:$B$1463, 2, FALSE)</f>
        <v>7</v>
      </c>
      <c r="D867">
        <v>2</v>
      </c>
      <c r="E867" s="1">
        <f t="shared" si="52"/>
        <v>43438</v>
      </c>
      <c r="F867">
        <v>1</v>
      </c>
      <c r="G867" t="s">
        <v>23</v>
      </c>
      <c r="H867" t="str">
        <f t="shared" si="53"/>
        <v>Other</v>
      </c>
      <c r="I867">
        <v>73</v>
      </c>
      <c r="J867">
        <v>19438</v>
      </c>
      <c r="K867">
        <v>2</v>
      </c>
      <c r="L867" t="s">
        <v>136</v>
      </c>
      <c r="M867" t="s">
        <v>683</v>
      </c>
      <c r="N867" t="s">
        <v>812</v>
      </c>
      <c r="O867" t="s">
        <v>685</v>
      </c>
      <c r="Q867" t="s">
        <v>686</v>
      </c>
      <c r="R867" t="s">
        <v>687</v>
      </c>
      <c r="S867">
        <v>73</v>
      </c>
      <c r="T867" t="str">
        <f>VLOOKUP(S867, Products!$C$1:$D$60,2,FALSE)</f>
        <v>Sporting Goods</v>
      </c>
      <c r="U867">
        <v>1360</v>
      </c>
      <c r="V867" t="str">
        <f>VLOOKUP(U867, Products!$A$1:$B$60, 2, FALSE)</f>
        <v xml:space="preserve">Smart watch </v>
      </c>
      <c r="W867" s="7">
        <v>327.75</v>
      </c>
      <c r="X867" s="7">
        <v>297.07027734645828</v>
      </c>
      <c r="Y867">
        <v>1</v>
      </c>
      <c r="Z867" s="7">
        <v>16.38999939</v>
      </c>
      <c r="AA867" s="7">
        <v>327.75</v>
      </c>
      <c r="AB867" s="7">
        <f t="shared" si="54"/>
        <v>311.36000060999999</v>
      </c>
      <c r="AC867" t="s">
        <v>30</v>
      </c>
      <c r="AD867" t="str">
        <f t="shared" si="55"/>
        <v>Cash Over 200</v>
      </c>
    </row>
    <row r="868" spans="1:30" x14ac:dyDescent="0.2">
      <c r="A868">
        <v>75884</v>
      </c>
      <c r="B868" s="1">
        <v>43435</v>
      </c>
      <c r="C868" s="4">
        <f>VLOOKUP(B868, Dates!$A$1:$B$1463, 2, FALSE)</f>
        <v>7</v>
      </c>
      <c r="D868">
        <v>4</v>
      </c>
      <c r="E868" s="1">
        <f t="shared" si="52"/>
        <v>43440</v>
      </c>
      <c r="F868">
        <v>1</v>
      </c>
      <c r="G868" t="s">
        <v>62</v>
      </c>
      <c r="H868" t="str">
        <f t="shared" si="53"/>
        <v>Other</v>
      </c>
      <c r="I868">
        <v>73</v>
      </c>
      <c r="J868">
        <v>19437</v>
      </c>
      <c r="K868">
        <v>2</v>
      </c>
      <c r="L868" t="s">
        <v>136</v>
      </c>
      <c r="M868" t="s">
        <v>683</v>
      </c>
      <c r="N868" t="s">
        <v>105</v>
      </c>
      <c r="O868" t="s">
        <v>725</v>
      </c>
      <c r="Q868" t="s">
        <v>694</v>
      </c>
      <c r="R868" t="s">
        <v>695</v>
      </c>
      <c r="S868">
        <v>73</v>
      </c>
      <c r="T868" t="str">
        <f>VLOOKUP(S868, Products!$C$1:$D$60,2,FALSE)</f>
        <v>Sporting Goods</v>
      </c>
      <c r="U868">
        <v>1360</v>
      </c>
      <c r="V868" t="str">
        <f>VLOOKUP(U868, Products!$A$1:$B$60, 2, FALSE)</f>
        <v xml:space="preserve">Smart watch </v>
      </c>
      <c r="W868" s="7">
        <v>327.75</v>
      </c>
      <c r="X868" s="7">
        <v>297.07027734645828</v>
      </c>
      <c r="Y868">
        <v>1</v>
      </c>
      <c r="Z868" s="7">
        <v>18.030000690000001</v>
      </c>
      <c r="AA868" s="7">
        <v>327.75</v>
      </c>
      <c r="AB868" s="7">
        <f t="shared" si="54"/>
        <v>309.71999930999999</v>
      </c>
      <c r="AC868" t="s">
        <v>66</v>
      </c>
      <c r="AD868" t="str">
        <f t="shared" si="55"/>
        <v>Non Cash Payment</v>
      </c>
    </row>
    <row r="869" spans="1:30" x14ac:dyDescent="0.2">
      <c r="A869">
        <v>75883</v>
      </c>
      <c r="B869" s="1">
        <v>43435</v>
      </c>
      <c r="C869" s="4">
        <f>VLOOKUP(B869, Dates!$A$1:$B$1463, 2, FALSE)</f>
        <v>7</v>
      </c>
      <c r="D869">
        <v>1</v>
      </c>
      <c r="E869" s="1">
        <f t="shared" si="52"/>
        <v>43437</v>
      </c>
      <c r="F869">
        <v>1</v>
      </c>
      <c r="G869" t="s">
        <v>187</v>
      </c>
      <c r="H869" t="str">
        <f t="shared" si="53"/>
        <v>Other</v>
      </c>
      <c r="I869">
        <v>73</v>
      </c>
      <c r="J869">
        <v>19436</v>
      </c>
      <c r="K869">
        <v>2</v>
      </c>
      <c r="L869" t="s">
        <v>136</v>
      </c>
      <c r="M869" t="s">
        <v>683</v>
      </c>
      <c r="N869" t="s">
        <v>813</v>
      </c>
      <c r="O869" t="s">
        <v>814</v>
      </c>
      <c r="Q869" t="s">
        <v>699</v>
      </c>
      <c r="R869" t="s">
        <v>700</v>
      </c>
      <c r="S869">
        <v>73</v>
      </c>
      <c r="T869" t="str">
        <f>VLOOKUP(S869, Products!$C$1:$D$60,2,FALSE)</f>
        <v>Sporting Goods</v>
      </c>
      <c r="U869">
        <v>1360</v>
      </c>
      <c r="V869" t="str">
        <f>VLOOKUP(U869, Products!$A$1:$B$60, 2, FALSE)</f>
        <v xml:space="preserve">Smart watch </v>
      </c>
      <c r="W869" s="7">
        <v>327.75</v>
      </c>
      <c r="X869" s="7">
        <v>297.07027734645828</v>
      </c>
      <c r="Y869">
        <v>1</v>
      </c>
      <c r="Z869" s="7">
        <v>22.940000529999999</v>
      </c>
      <c r="AA869" s="7">
        <v>327.75</v>
      </c>
      <c r="AB869" s="7">
        <f t="shared" si="54"/>
        <v>304.80999946999998</v>
      </c>
      <c r="AC869" t="s">
        <v>45</v>
      </c>
      <c r="AD869" t="str">
        <f t="shared" si="55"/>
        <v>Non Cash Payment</v>
      </c>
    </row>
    <row r="870" spans="1:30" x14ac:dyDescent="0.2">
      <c r="A870">
        <v>75882</v>
      </c>
      <c r="B870" s="1">
        <v>43435</v>
      </c>
      <c r="C870" s="4">
        <f>VLOOKUP(B870, Dates!$A$1:$B$1463, 2, FALSE)</f>
        <v>7</v>
      </c>
      <c r="D870">
        <v>4</v>
      </c>
      <c r="E870" s="1">
        <f t="shared" si="52"/>
        <v>43440</v>
      </c>
      <c r="F870">
        <v>0</v>
      </c>
      <c r="G870" t="s">
        <v>62</v>
      </c>
      <c r="H870" t="str">
        <f t="shared" si="53"/>
        <v>Other</v>
      </c>
      <c r="I870">
        <v>73</v>
      </c>
      <c r="J870">
        <v>19435</v>
      </c>
      <c r="K870">
        <v>2</v>
      </c>
      <c r="L870" t="s">
        <v>136</v>
      </c>
      <c r="M870" t="s">
        <v>683</v>
      </c>
      <c r="N870" t="s">
        <v>813</v>
      </c>
      <c r="O870" t="s">
        <v>814</v>
      </c>
      <c r="Q870" t="s">
        <v>699</v>
      </c>
      <c r="R870" t="s">
        <v>700</v>
      </c>
      <c r="S870">
        <v>73</v>
      </c>
      <c r="T870" t="str">
        <f>VLOOKUP(S870, Products!$C$1:$D$60,2,FALSE)</f>
        <v>Sporting Goods</v>
      </c>
      <c r="U870">
        <v>1360</v>
      </c>
      <c r="V870" t="str">
        <f>VLOOKUP(U870, Products!$A$1:$B$60, 2, FALSE)</f>
        <v xml:space="preserve">Smart watch </v>
      </c>
      <c r="W870" s="7">
        <v>327.75</v>
      </c>
      <c r="X870" s="7">
        <v>297.07027734645828</v>
      </c>
      <c r="Y870">
        <v>1</v>
      </c>
      <c r="Z870" s="7">
        <v>29.5</v>
      </c>
      <c r="AA870" s="7">
        <v>327.75</v>
      </c>
      <c r="AB870" s="7">
        <f t="shared" si="54"/>
        <v>298.25</v>
      </c>
      <c r="AC870" t="s">
        <v>66</v>
      </c>
      <c r="AD870" t="str">
        <f t="shared" si="55"/>
        <v>Non Cash Payment</v>
      </c>
    </row>
    <row r="871" spans="1:30" x14ac:dyDescent="0.2">
      <c r="A871">
        <v>75881</v>
      </c>
      <c r="B871" s="1">
        <v>43435</v>
      </c>
      <c r="C871" s="4">
        <f>VLOOKUP(B871, Dates!$A$1:$B$1463, 2, FALSE)</f>
        <v>7</v>
      </c>
      <c r="D871">
        <v>4</v>
      </c>
      <c r="E871" s="1">
        <f t="shared" si="52"/>
        <v>43440</v>
      </c>
      <c r="F871">
        <v>0</v>
      </c>
      <c r="G871" t="s">
        <v>62</v>
      </c>
      <c r="H871" t="str">
        <f t="shared" si="53"/>
        <v>Other</v>
      </c>
      <c r="I871">
        <v>73</v>
      </c>
      <c r="J871">
        <v>19434</v>
      </c>
      <c r="K871">
        <v>2</v>
      </c>
      <c r="L871" t="s">
        <v>136</v>
      </c>
      <c r="M871" t="s">
        <v>683</v>
      </c>
      <c r="N871" t="s">
        <v>813</v>
      </c>
      <c r="O871" t="s">
        <v>814</v>
      </c>
      <c r="Q871" t="s">
        <v>699</v>
      </c>
      <c r="R871" t="s">
        <v>700</v>
      </c>
      <c r="S871">
        <v>73</v>
      </c>
      <c r="T871" t="str">
        <f>VLOOKUP(S871, Products!$C$1:$D$60,2,FALSE)</f>
        <v>Sporting Goods</v>
      </c>
      <c r="U871">
        <v>1360</v>
      </c>
      <c r="V871" t="str">
        <f>VLOOKUP(U871, Products!$A$1:$B$60, 2, FALSE)</f>
        <v xml:space="preserve">Smart watch </v>
      </c>
      <c r="W871" s="7">
        <v>327.75</v>
      </c>
      <c r="X871" s="7">
        <v>297.07027734645828</v>
      </c>
      <c r="Y871">
        <v>1</v>
      </c>
      <c r="Z871" s="7">
        <v>32.77999878</v>
      </c>
      <c r="AA871" s="7">
        <v>327.75</v>
      </c>
      <c r="AB871" s="7">
        <f t="shared" si="54"/>
        <v>294.97000121999997</v>
      </c>
      <c r="AC871" t="s">
        <v>45</v>
      </c>
      <c r="AD871" t="str">
        <f t="shared" si="55"/>
        <v>Non Cash Payment</v>
      </c>
    </row>
    <row r="872" spans="1:30" x14ac:dyDescent="0.2">
      <c r="A872">
        <v>75880</v>
      </c>
      <c r="B872" s="1">
        <v>43435</v>
      </c>
      <c r="C872" s="4">
        <f>VLOOKUP(B872, Dates!$A$1:$B$1463, 2, FALSE)</f>
        <v>7</v>
      </c>
      <c r="D872">
        <v>4</v>
      </c>
      <c r="E872" s="1">
        <f t="shared" si="52"/>
        <v>43440</v>
      </c>
      <c r="F872">
        <v>1</v>
      </c>
      <c r="G872" t="s">
        <v>62</v>
      </c>
      <c r="H872" t="str">
        <f t="shared" si="53"/>
        <v>Other</v>
      </c>
      <c r="I872">
        <v>73</v>
      </c>
      <c r="J872">
        <v>19433</v>
      </c>
      <c r="K872">
        <v>2</v>
      </c>
      <c r="L872" t="s">
        <v>136</v>
      </c>
      <c r="M872" t="s">
        <v>683</v>
      </c>
      <c r="N872" t="s">
        <v>813</v>
      </c>
      <c r="O872" t="s">
        <v>814</v>
      </c>
      <c r="Q872" t="s">
        <v>699</v>
      </c>
      <c r="R872" t="s">
        <v>700</v>
      </c>
      <c r="S872">
        <v>73</v>
      </c>
      <c r="T872" t="str">
        <f>VLOOKUP(S872, Products!$C$1:$D$60,2,FALSE)</f>
        <v>Sporting Goods</v>
      </c>
      <c r="U872">
        <v>1360</v>
      </c>
      <c r="V872" t="str">
        <f>VLOOKUP(U872, Products!$A$1:$B$60, 2, FALSE)</f>
        <v xml:space="preserve">Smart watch </v>
      </c>
      <c r="W872" s="7">
        <v>327.75</v>
      </c>
      <c r="X872" s="7">
        <v>297.07027734645828</v>
      </c>
      <c r="Y872">
        <v>1</v>
      </c>
      <c r="Z872" s="7">
        <v>39.33000183</v>
      </c>
      <c r="AA872" s="7">
        <v>327.75</v>
      </c>
      <c r="AB872" s="7">
        <f t="shared" si="54"/>
        <v>288.41999816999999</v>
      </c>
      <c r="AC872" t="s">
        <v>45</v>
      </c>
      <c r="AD872" t="str">
        <f t="shared" si="55"/>
        <v>Non Cash Payment</v>
      </c>
    </row>
    <row r="873" spans="1:30" x14ac:dyDescent="0.2">
      <c r="A873">
        <v>75879</v>
      </c>
      <c r="B873" s="1">
        <v>43435</v>
      </c>
      <c r="C873" s="4">
        <f>VLOOKUP(B873, Dates!$A$1:$B$1463, 2, FALSE)</f>
        <v>7</v>
      </c>
      <c r="D873">
        <v>4</v>
      </c>
      <c r="E873" s="1">
        <f t="shared" si="52"/>
        <v>43440</v>
      </c>
      <c r="F873">
        <v>1</v>
      </c>
      <c r="G873" t="s">
        <v>62</v>
      </c>
      <c r="H873" t="str">
        <f t="shared" si="53"/>
        <v>Other</v>
      </c>
      <c r="I873">
        <v>73</v>
      </c>
      <c r="J873">
        <v>19432</v>
      </c>
      <c r="K873">
        <v>2</v>
      </c>
      <c r="L873" t="s">
        <v>136</v>
      </c>
      <c r="M873" t="s">
        <v>683</v>
      </c>
      <c r="N873" t="s">
        <v>815</v>
      </c>
      <c r="O873" t="s">
        <v>710</v>
      </c>
      <c r="Q873" t="s">
        <v>690</v>
      </c>
      <c r="R873" t="s">
        <v>691</v>
      </c>
      <c r="S873">
        <v>73</v>
      </c>
      <c r="T873" t="str">
        <f>VLOOKUP(S873, Products!$C$1:$D$60,2,FALSE)</f>
        <v>Sporting Goods</v>
      </c>
      <c r="U873">
        <v>1360</v>
      </c>
      <c r="V873" t="str">
        <f>VLOOKUP(U873, Products!$A$1:$B$60, 2, FALSE)</f>
        <v xml:space="preserve">Smart watch </v>
      </c>
      <c r="W873" s="7">
        <v>327.75</v>
      </c>
      <c r="X873" s="7">
        <v>297.07027734645828</v>
      </c>
      <c r="Y873">
        <v>1</v>
      </c>
      <c r="Z873" s="7">
        <v>42.61000061</v>
      </c>
      <c r="AA873" s="7">
        <v>327.75</v>
      </c>
      <c r="AB873" s="7">
        <f t="shared" si="54"/>
        <v>285.13999939000001</v>
      </c>
      <c r="AC873" t="s">
        <v>66</v>
      </c>
      <c r="AD873" t="str">
        <f t="shared" si="55"/>
        <v>Non Cash Payment</v>
      </c>
    </row>
    <row r="874" spans="1:30" x14ac:dyDescent="0.2">
      <c r="A874">
        <v>75878</v>
      </c>
      <c r="B874" s="1">
        <v>43435</v>
      </c>
      <c r="C874" s="4">
        <f>VLOOKUP(B874, Dates!$A$1:$B$1463, 2, FALSE)</f>
        <v>7</v>
      </c>
      <c r="D874">
        <v>4</v>
      </c>
      <c r="E874" s="1">
        <f t="shared" si="52"/>
        <v>43440</v>
      </c>
      <c r="F874">
        <v>0</v>
      </c>
      <c r="G874" t="s">
        <v>62</v>
      </c>
      <c r="H874" t="str">
        <f t="shared" si="53"/>
        <v>Other</v>
      </c>
      <c r="I874">
        <v>73</v>
      </c>
      <c r="J874">
        <v>19431</v>
      </c>
      <c r="K874">
        <v>2</v>
      </c>
      <c r="L874" t="s">
        <v>136</v>
      </c>
      <c r="M874" t="s">
        <v>683</v>
      </c>
      <c r="N874" t="s">
        <v>815</v>
      </c>
      <c r="O874" t="s">
        <v>710</v>
      </c>
      <c r="Q874" t="s">
        <v>690</v>
      </c>
      <c r="R874" t="s">
        <v>691</v>
      </c>
      <c r="S874">
        <v>73</v>
      </c>
      <c r="T874" t="str">
        <f>VLOOKUP(S874, Products!$C$1:$D$60,2,FALSE)</f>
        <v>Sporting Goods</v>
      </c>
      <c r="U874">
        <v>1360</v>
      </c>
      <c r="V874" t="str">
        <f>VLOOKUP(U874, Products!$A$1:$B$60, 2, FALSE)</f>
        <v xml:space="preserve">Smart watch </v>
      </c>
      <c r="W874" s="7">
        <v>327.75</v>
      </c>
      <c r="X874" s="7">
        <v>297.07027734645828</v>
      </c>
      <c r="Y874">
        <v>1</v>
      </c>
      <c r="Z874" s="7">
        <v>49.159999849999998</v>
      </c>
      <c r="AA874" s="7">
        <v>327.75</v>
      </c>
      <c r="AB874" s="7">
        <f t="shared" si="54"/>
        <v>278.59000014999998</v>
      </c>
      <c r="AC874" t="s">
        <v>45</v>
      </c>
      <c r="AD874" t="str">
        <f t="shared" si="55"/>
        <v>Non Cash Payment</v>
      </c>
    </row>
    <row r="875" spans="1:30" x14ac:dyDescent="0.2">
      <c r="A875">
        <v>75877</v>
      </c>
      <c r="B875" s="1">
        <v>43435</v>
      </c>
      <c r="C875" s="4">
        <f>VLOOKUP(B875, Dates!$A$1:$B$1463, 2, FALSE)</f>
        <v>7</v>
      </c>
      <c r="D875">
        <v>4</v>
      </c>
      <c r="E875" s="1">
        <f t="shared" si="52"/>
        <v>43440</v>
      </c>
      <c r="F875">
        <v>0</v>
      </c>
      <c r="G875" t="s">
        <v>62</v>
      </c>
      <c r="H875" t="str">
        <f t="shared" si="53"/>
        <v>Other</v>
      </c>
      <c r="I875">
        <v>73</v>
      </c>
      <c r="J875">
        <v>19430</v>
      </c>
      <c r="K875">
        <v>2</v>
      </c>
      <c r="L875" t="s">
        <v>136</v>
      </c>
      <c r="M875" t="s">
        <v>683</v>
      </c>
      <c r="N875" t="s">
        <v>816</v>
      </c>
      <c r="O875" t="s">
        <v>817</v>
      </c>
      <c r="Q875" t="s">
        <v>686</v>
      </c>
      <c r="R875" t="s">
        <v>687</v>
      </c>
      <c r="S875">
        <v>73</v>
      </c>
      <c r="T875" t="str">
        <f>VLOOKUP(S875, Products!$C$1:$D$60,2,FALSE)</f>
        <v>Sporting Goods</v>
      </c>
      <c r="U875">
        <v>1360</v>
      </c>
      <c r="V875" t="str">
        <f>VLOOKUP(U875, Products!$A$1:$B$60, 2, FALSE)</f>
        <v xml:space="preserve">Smart watch </v>
      </c>
      <c r="W875" s="7">
        <v>327.75</v>
      </c>
      <c r="X875" s="7">
        <v>297.07027734645828</v>
      </c>
      <c r="Y875">
        <v>1</v>
      </c>
      <c r="Z875" s="7">
        <v>52.439998629999998</v>
      </c>
      <c r="AA875" s="7">
        <v>327.75</v>
      </c>
      <c r="AB875" s="7">
        <f t="shared" si="54"/>
        <v>275.31000137000001</v>
      </c>
      <c r="AC875" t="s">
        <v>66</v>
      </c>
      <c r="AD875" t="str">
        <f t="shared" si="55"/>
        <v>Non Cash Payment</v>
      </c>
    </row>
    <row r="876" spans="1:30" x14ac:dyDescent="0.2">
      <c r="A876">
        <v>75876</v>
      </c>
      <c r="B876" s="1">
        <v>43435</v>
      </c>
      <c r="C876" s="4">
        <f>VLOOKUP(B876, Dates!$A$1:$B$1463, 2, FALSE)</f>
        <v>7</v>
      </c>
      <c r="D876">
        <v>4</v>
      </c>
      <c r="E876" s="1">
        <f t="shared" si="52"/>
        <v>43440</v>
      </c>
      <c r="F876">
        <v>0</v>
      </c>
      <c r="G876" t="s">
        <v>62</v>
      </c>
      <c r="H876" t="str">
        <f t="shared" si="53"/>
        <v>Other</v>
      </c>
      <c r="I876">
        <v>73</v>
      </c>
      <c r="J876">
        <v>19429</v>
      </c>
      <c r="K876">
        <v>2</v>
      </c>
      <c r="L876" t="s">
        <v>136</v>
      </c>
      <c r="M876" t="s">
        <v>683</v>
      </c>
      <c r="N876" t="s">
        <v>816</v>
      </c>
      <c r="O876" t="s">
        <v>817</v>
      </c>
      <c r="Q876" t="s">
        <v>686</v>
      </c>
      <c r="R876" t="s">
        <v>687</v>
      </c>
      <c r="S876">
        <v>73</v>
      </c>
      <c r="T876" t="str">
        <f>VLOOKUP(S876, Products!$C$1:$D$60,2,FALSE)</f>
        <v>Sporting Goods</v>
      </c>
      <c r="U876">
        <v>1360</v>
      </c>
      <c r="V876" t="str">
        <f>VLOOKUP(U876, Products!$A$1:$B$60, 2, FALSE)</f>
        <v xml:space="preserve">Smart watch </v>
      </c>
      <c r="W876" s="7">
        <v>327.75</v>
      </c>
      <c r="X876" s="7">
        <v>297.07027734645828</v>
      </c>
      <c r="Y876">
        <v>1</v>
      </c>
      <c r="Z876" s="7">
        <v>55.72000122</v>
      </c>
      <c r="AA876" s="7">
        <v>327.75</v>
      </c>
      <c r="AB876" s="7">
        <f t="shared" si="54"/>
        <v>272.02999878000003</v>
      </c>
      <c r="AC876" t="s">
        <v>66</v>
      </c>
      <c r="AD876" t="str">
        <f t="shared" si="55"/>
        <v>Non Cash Payment</v>
      </c>
    </row>
    <row r="877" spans="1:30" x14ac:dyDescent="0.2">
      <c r="A877">
        <v>75875</v>
      </c>
      <c r="B877" s="1">
        <v>43435</v>
      </c>
      <c r="C877" s="4">
        <f>VLOOKUP(B877, Dates!$A$1:$B$1463, 2, FALSE)</f>
        <v>7</v>
      </c>
      <c r="D877">
        <v>2</v>
      </c>
      <c r="E877" s="1">
        <f t="shared" si="52"/>
        <v>43438</v>
      </c>
      <c r="F877">
        <v>1</v>
      </c>
      <c r="G877" t="s">
        <v>23</v>
      </c>
      <c r="H877" t="str">
        <f t="shared" si="53"/>
        <v>Other</v>
      </c>
      <c r="I877">
        <v>73</v>
      </c>
      <c r="J877">
        <v>19428</v>
      </c>
      <c r="K877">
        <v>2</v>
      </c>
      <c r="L877" t="s">
        <v>136</v>
      </c>
      <c r="M877" t="s">
        <v>683</v>
      </c>
      <c r="N877" t="s">
        <v>816</v>
      </c>
      <c r="O877" t="s">
        <v>817</v>
      </c>
      <c r="Q877" t="s">
        <v>686</v>
      </c>
      <c r="R877" t="s">
        <v>687</v>
      </c>
      <c r="S877">
        <v>73</v>
      </c>
      <c r="T877" t="str">
        <f>VLOOKUP(S877, Products!$C$1:$D$60,2,FALSE)</f>
        <v>Sporting Goods</v>
      </c>
      <c r="U877">
        <v>1360</v>
      </c>
      <c r="V877" t="str">
        <f>VLOOKUP(U877, Products!$A$1:$B$60, 2, FALSE)</f>
        <v xml:space="preserve">Smart watch </v>
      </c>
      <c r="W877" s="7">
        <v>327.75</v>
      </c>
      <c r="X877" s="7">
        <v>297.07027734645828</v>
      </c>
      <c r="Y877">
        <v>1</v>
      </c>
      <c r="Z877" s="7">
        <v>59</v>
      </c>
      <c r="AA877" s="7">
        <v>327.75</v>
      </c>
      <c r="AB877" s="7">
        <f t="shared" si="54"/>
        <v>268.75</v>
      </c>
      <c r="AC877" t="s">
        <v>30</v>
      </c>
      <c r="AD877" t="str">
        <f t="shared" si="55"/>
        <v>Cash Over 200</v>
      </c>
    </row>
    <row r="878" spans="1:30" x14ac:dyDescent="0.2">
      <c r="A878">
        <v>75874</v>
      </c>
      <c r="B878" s="1">
        <v>43435</v>
      </c>
      <c r="C878" s="4">
        <f>VLOOKUP(B878, Dates!$A$1:$B$1463, 2, FALSE)</f>
        <v>7</v>
      </c>
      <c r="D878">
        <v>4</v>
      </c>
      <c r="E878" s="1">
        <f t="shared" si="52"/>
        <v>43440</v>
      </c>
      <c r="F878">
        <v>1</v>
      </c>
      <c r="G878" t="s">
        <v>62</v>
      </c>
      <c r="H878" t="str">
        <f t="shared" si="53"/>
        <v>Other</v>
      </c>
      <c r="I878">
        <v>73</v>
      </c>
      <c r="J878">
        <v>19427</v>
      </c>
      <c r="K878">
        <v>2</v>
      </c>
      <c r="L878" t="s">
        <v>136</v>
      </c>
      <c r="M878" t="s">
        <v>683</v>
      </c>
      <c r="N878" t="s">
        <v>816</v>
      </c>
      <c r="O878" t="s">
        <v>817</v>
      </c>
      <c r="Q878" t="s">
        <v>686</v>
      </c>
      <c r="R878" t="s">
        <v>687</v>
      </c>
      <c r="S878">
        <v>73</v>
      </c>
      <c r="T878" t="str">
        <f>VLOOKUP(S878, Products!$C$1:$D$60,2,FALSE)</f>
        <v>Sporting Goods</v>
      </c>
      <c r="U878">
        <v>1360</v>
      </c>
      <c r="V878" t="str">
        <f>VLOOKUP(U878, Products!$A$1:$B$60, 2, FALSE)</f>
        <v xml:space="preserve">Smart watch </v>
      </c>
      <c r="W878" s="7">
        <v>327.75</v>
      </c>
      <c r="X878" s="7">
        <v>297.07027734645828</v>
      </c>
      <c r="Y878">
        <v>1</v>
      </c>
      <c r="Z878" s="7">
        <v>65.550003050000001</v>
      </c>
      <c r="AA878" s="7">
        <v>327.75</v>
      </c>
      <c r="AB878" s="7">
        <f t="shared" si="54"/>
        <v>262.19999695000001</v>
      </c>
      <c r="AC878" t="s">
        <v>30</v>
      </c>
      <c r="AD878" t="str">
        <f t="shared" si="55"/>
        <v>Cash Over 200</v>
      </c>
    </row>
    <row r="879" spans="1:30" x14ac:dyDescent="0.2">
      <c r="A879">
        <v>75873</v>
      </c>
      <c r="B879" s="1">
        <v>43435</v>
      </c>
      <c r="C879" s="4">
        <f>VLOOKUP(B879, Dates!$A$1:$B$1463, 2, FALSE)</f>
        <v>7</v>
      </c>
      <c r="D879">
        <v>4</v>
      </c>
      <c r="E879" s="1">
        <f t="shared" si="52"/>
        <v>43440</v>
      </c>
      <c r="F879">
        <v>0</v>
      </c>
      <c r="G879" t="s">
        <v>62</v>
      </c>
      <c r="H879" t="str">
        <f t="shared" si="53"/>
        <v>Other</v>
      </c>
      <c r="I879">
        <v>73</v>
      </c>
      <c r="J879">
        <v>19426</v>
      </c>
      <c r="K879">
        <v>2</v>
      </c>
      <c r="L879" t="s">
        <v>136</v>
      </c>
      <c r="M879" t="s">
        <v>683</v>
      </c>
      <c r="N879" t="s">
        <v>818</v>
      </c>
      <c r="O879" t="s">
        <v>706</v>
      </c>
      <c r="Q879" t="s">
        <v>690</v>
      </c>
      <c r="R879" t="s">
        <v>691</v>
      </c>
      <c r="S879">
        <v>73</v>
      </c>
      <c r="T879" t="str">
        <f>VLOOKUP(S879, Products!$C$1:$D$60,2,FALSE)</f>
        <v>Sporting Goods</v>
      </c>
      <c r="U879">
        <v>1360</v>
      </c>
      <c r="V879" t="str">
        <f>VLOOKUP(U879, Products!$A$1:$B$60, 2, FALSE)</f>
        <v xml:space="preserve">Smart watch </v>
      </c>
      <c r="W879" s="7">
        <v>327.75</v>
      </c>
      <c r="X879" s="7">
        <v>297.07027734645828</v>
      </c>
      <c r="Y879">
        <v>1</v>
      </c>
      <c r="Z879" s="7">
        <v>81.940002440000001</v>
      </c>
      <c r="AA879" s="7">
        <v>327.75</v>
      </c>
      <c r="AB879" s="7">
        <f t="shared" si="54"/>
        <v>245.80999756</v>
      </c>
      <c r="AC879" t="s">
        <v>66</v>
      </c>
      <c r="AD879" t="str">
        <f t="shared" si="55"/>
        <v>Non Cash Payment</v>
      </c>
    </row>
    <row r="880" spans="1:30" x14ac:dyDescent="0.2">
      <c r="A880">
        <v>75872</v>
      </c>
      <c r="B880" s="1">
        <v>43435</v>
      </c>
      <c r="C880" s="4">
        <f>VLOOKUP(B880, Dates!$A$1:$B$1463, 2, FALSE)</f>
        <v>7</v>
      </c>
      <c r="D880">
        <v>4</v>
      </c>
      <c r="E880" s="1">
        <f t="shared" si="52"/>
        <v>43440</v>
      </c>
      <c r="F880">
        <v>0</v>
      </c>
      <c r="G880" t="s">
        <v>62</v>
      </c>
      <c r="H880" t="str">
        <f t="shared" si="53"/>
        <v>Other</v>
      </c>
      <c r="I880">
        <v>73</v>
      </c>
      <c r="J880">
        <v>19425</v>
      </c>
      <c r="K880">
        <v>2</v>
      </c>
      <c r="L880" t="s">
        <v>136</v>
      </c>
      <c r="M880" t="s">
        <v>683</v>
      </c>
      <c r="N880" t="s">
        <v>818</v>
      </c>
      <c r="O880" t="s">
        <v>706</v>
      </c>
      <c r="Q880" t="s">
        <v>690</v>
      </c>
      <c r="R880" t="s">
        <v>691</v>
      </c>
      <c r="S880">
        <v>73</v>
      </c>
      <c r="T880" t="str">
        <f>VLOOKUP(S880, Products!$C$1:$D$60,2,FALSE)</f>
        <v>Sporting Goods</v>
      </c>
      <c r="U880">
        <v>1360</v>
      </c>
      <c r="V880" t="str">
        <f>VLOOKUP(U880, Products!$A$1:$B$60, 2, FALSE)</f>
        <v xml:space="preserve">Smart watch </v>
      </c>
      <c r="W880" s="7">
        <v>327.75</v>
      </c>
      <c r="X880" s="7">
        <v>297.07027734645828</v>
      </c>
      <c r="Y880">
        <v>1</v>
      </c>
      <c r="Z880" s="7">
        <v>0</v>
      </c>
      <c r="AA880" s="7">
        <v>327.75</v>
      </c>
      <c r="AB880" s="7">
        <f t="shared" si="54"/>
        <v>327.75</v>
      </c>
      <c r="AC880" t="s">
        <v>66</v>
      </c>
      <c r="AD880" t="str">
        <f t="shared" si="55"/>
        <v>Non Cash Payment</v>
      </c>
    </row>
    <row r="881" spans="1:30" x14ac:dyDescent="0.2">
      <c r="A881">
        <v>75871</v>
      </c>
      <c r="B881" s="1">
        <v>43435</v>
      </c>
      <c r="C881" s="4">
        <f>VLOOKUP(B881, Dates!$A$1:$B$1463, 2, FALSE)</f>
        <v>7</v>
      </c>
      <c r="D881">
        <v>1</v>
      </c>
      <c r="E881" s="1">
        <f t="shared" si="52"/>
        <v>43437</v>
      </c>
      <c r="F881">
        <v>1</v>
      </c>
      <c r="G881" t="s">
        <v>187</v>
      </c>
      <c r="H881" t="str">
        <f t="shared" si="53"/>
        <v>Other</v>
      </c>
      <c r="I881">
        <v>73</v>
      </c>
      <c r="J881">
        <v>19424</v>
      </c>
      <c r="K881">
        <v>2</v>
      </c>
      <c r="L881" t="s">
        <v>136</v>
      </c>
      <c r="M881" t="s">
        <v>683</v>
      </c>
      <c r="N881" t="s">
        <v>818</v>
      </c>
      <c r="O881" t="s">
        <v>706</v>
      </c>
      <c r="Q881" t="s">
        <v>690</v>
      </c>
      <c r="R881" t="s">
        <v>691</v>
      </c>
      <c r="S881">
        <v>73</v>
      </c>
      <c r="T881" t="str">
        <f>VLOOKUP(S881, Products!$C$1:$D$60,2,FALSE)</f>
        <v>Sporting Goods</v>
      </c>
      <c r="U881">
        <v>1360</v>
      </c>
      <c r="V881" t="str">
        <f>VLOOKUP(U881, Products!$A$1:$B$60, 2, FALSE)</f>
        <v xml:space="preserve">Smart watch </v>
      </c>
      <c r="W881" s="7">
        <v>327.75</v>
      </c>
      <c r="X881" s="7">
        <v>297.07027734645828</v>
      </c>
      <c r="Y881">
        <v>1</v>
      </c>
      <c r="Z881" s="7">
        <v>3.2799999710000001</v>
      </c>
      <c r="AA881" s="7">
        <v>327.75</v>
      </c>
      <c r="AB881" s="7">
        <f t="shared" si="54"/>
        <v>324.470000029</v>
      </c>
      <c r="AC881" t="s">
        <v>45</v>
      </c>
      <c r="AD881" t="str">
        <f t="shared" si="55"/>
        <v>Non Cash Payment</v>
      </c>
    </row>
    <row r="882" spans="1:30" x14ac:dyDescent="0.2">
      <c r="A882">
        <v>75870</v>
      </c>
      <c r="B882" s="1">
        <v>43435</v>
      </c>
      <c r="C882" s="4">
        <f>VLOOKUP(B882, Dates!$A$1:$B$1463, 2, FALSE)</f>
        <v>7</v>
      </c>
      <c r="D882">
        <v>1</v>
      </c>
      <c r="E882" s="1">
        <f t="shared" si="52"/>
        <v>43437</v>
      </c>
      <c r="F882">
        <v>1</v>
      </c>
      <c r="G882" t="s">
        <v>187</v>
      </c>
      <c r="H882" t="str">
        <f t="shared" si="53"/>
        <v>Other</v>
      </c>
      <c r="I882">
        <v>73</v>
      </c>
      <c r="J882">
        <v>19423</v>
      </c>
      <c r="K882">
        <v>2</v>
      </c>
      <c r="L882" t="s">
        <v>136</v>
      </c>
      <c r="M882" t="s">
        <v>683</v>
      </c>
      <c r="N882" t="s">
        <v>818</v>
      </c>
      <c r="O882" t="s">
        <v>706</v>
      </c>
      <c r="Q882" t="s">
        <v>690</v>
      </c>
      <c r="R882" t="s">
        <v>691</v>
      </c>
      <c r="S882">
        <v>73</v>
      </c>
      <c r="T882" t="str">
        <f>VLOOKUP(S882, Products!$C$1:$D$60,2,FALSE)</f>
        <v>Sporting Goods</v>
      </c>
      <c r="U882">
        <v>1360</v>
      </c>
      <c r="V882" t="str">
        <f>VLOOKUP(U882, Products!$A$1:$B$60, 2, FALSE)</f>
        <v xml:space="preserve">Smart watch </v>
      </c>
      <c r="W882" s="7">
        <v>327.75</v>
      </c>
      <c r="X882" s="7">
        <v>297.07027734645828</v>
      </c>
      <c r="Y882">
        <v>1</v>
      </c>
      <c r="Z882" s="7">
        <v>6.5599999430000002</v>
      </c>
      <c r="AA882" s="7">
        <v>327.75</v>
      </c>
      <c r="AB882" s="7">
        <f t="shared" si="54"/>
        <v>321.19000005700002</v>
      </c>
      <c r="AC882" t="s">
        <v>45</v>
      </c>
      <c r="AD882" t="str">
        <f t="shared" si="55"/>
        <v>Non Cash Payment</v>
      </c>
    </row>
    <row r="883" spans="1:30" x14ac:dyDescent="0.2">
      <c r="A883">
        <v>75869</v>
      </c>
      <c r="B883" s="1">
        <v>43435</v>
      </c>
      <c r="C883" s="4">
        <f>VLOOKUP(B883, Dates!$A$1:$B$1463, 2, FALSE)</f>
        <v>7</v>
      </c>
      <c r="D883">
        <v>1</v>
      </c>
      <c r="E883" s="1">
        <f t="shared" si="52"/>
        <v>43437</v>
      </c>
      <c r="F883">
        <v>1</v>
      </c>
      <c r="G883" t="s">
        <v>187</v>
      </c>
      <c r="H883" t="str">
        <f t="shared" si="53"/>
        <v>Other</v>
      </c>
      <c r="I883">
        <v>73</v>
      </c>
      <c r="J883">
        <v>19422</v>
      </c>
      <c r="K883">
        <v>2</v>
      </c>
      <c r="L883" t="s">
        <v>136</v>
      </c>
      <c r="M883" t="s">
        <v>683</v>
      </c>
      <c r="N883" t="s">
        <v>818</v>
      </c>
      <c r="O883" t="s">
        <v>706</v>
      </c>
      <c r="Q883" t="s">
        <v>690</v>
      </c>
      <c r="R883" t="s">
        <v>691</v>
      </c>
      <c r="S883">
        <v>73</v>
      </c>
      <c r="T883" t="str">
        <f>VLOOKUP(S883, Products!$C$1:$D$60,2,FALSE)</f>
        <v>Sporting Goods</v>
      </c>
      <c r="U883">
        <v>1360</v>
      </c>
      <c r="V883" t="str">
        <f>VLOOKUP(U883, Products!$A$1:$B$60, 2, FALSE)</f>
        <v xml:space="preserve">Smart watch </v>
      </c>
      <c r="W883" s="7">
        <v>327.75</v>
      </c>
      <c r="X883" s="7">
        <v>297.07027734645828</v>
      </c>
      <c r="Y883">
        <v>1</v>
      </c>
      <c r="Z883" s="7">
        <v>9.8299999239999991</v>
      </c>
      <c r="AA883" s="7">
        <v>327.75</v>
      </c>
      <c r="AB883" s="7">
        <f t="shared" si="54"/>
        <v>317.92000007600001</v>
      </c>
      <c r="AC883" t="s">
        <v>45</v>
      </c>
      <c r="AD883" t="str">
        <f t="shared" si="55"/>
        <v>Non Cash Payment</v>
      </c>
    </row>
    <row r="884" spans="1:30" x14ac:dyDescent="0.2">
      <c r="A884">
        <v>75868</v>
      </c>
      <c r="B884" s="1">
        <v>43435</v>
      </c>
      <c r="C884" s="4">
        <f>VLOOKUP(B884, Dates!$A$1:$B$1463, 2, FALSE)</f>
        <v>7</v>
      </c>
      <c r="D884">
        <v>1</v>
      </c>
      <c r="E884" s="1">
        <f t="shared" si="52"/>
        <v>43437</v>
      </c>
      <c r="F884">
        <v>1</v>
      </c>
      <c r="G884" t="s">
        <v>187</v>
      </c>
      <c r="H884" t="str">
        <f t="shared" si="53"/>
        <v>Other</v>
      </c>
      <c r="I884">
        <v>73</v>
      </c>
      <c r="J884">
        <v>19421</v>
      </c>
      <c r="K884">
        <v>2</v>
      </c>
      <c r="L884" t="s">
        <v>136</v>
      </c>
      <c r="M884" t="s">
        <v>683</v>
      </c>
      <c r="N884" t="s">
        <v>819</v>
      </c>
      <c r="O884" t="s">
        <v>779</v>
      </c>
      <c r="Q884" t="s">
        <v>699</v>
      </c>
      <c r="R884" t="s">
        <v>700</v>
      </c>
      <c r="S884">
        <v>73</v>
      </c>
      <c r="T884" t="str">
        <f>VLOOKUP(S884, Products!$C$1:$D$60,2,FALSE)</f>
        <v>Sporting Goods</v>
      </c>
      <c r="U884">
        <v>1360</v>
      </c>
      <c r="V884" t="str">
        <f>VLOOKUP(U884, Products!$A$1:$B$60, 2, FALSE)</f>
        <v xml:space="preserve">Smart watch </v>
      </c>
      <c r="W884" s="7">
        <v>327.75</v>
      </c>
      <c r="X884" s="7">
        <v>297.07027734645828</v>
      </c>
      <c r="Y884">
        <v>1</v>
      </c>
      <c r="Z884" s="7">
        <v>13.10999966</v>
      </c>
      <c r="AA884" s="7">
        <v>327.75</v>
      </c>
      <c r="AB884" s="7">
        <f t="shared" si="54"/>
        <v>314.64000034000003</v>
      </c>
      <c r="AC884" t="s">
        <v>66</v>
      </c>
      <c r="AD884" t="str">
        <f t="shared" si="55"/>
        <v>Non Cash Payment</v>
      </c>
    </row>
    <row r="885" spans="1:30" x14ac:dyDescent="0.2">
      <c r="A885">
        <v>75867</v>
      </c>
      <c r="B885" s="1">
        <v>43435</v>
      </c>
      <c r="C885" s="4">
        <f>VLOOKUP(B885, Dates!$A$1:$B$1463, 2, FALSE)</f>
        <v>7</v>
      </c>
      <c r="D885">
        <v>0</v>
      </c>
      <c r="E885" s="1">
        <f t="shared" si="52"/>
        <v>43435</v>
      </c>
      <c r="F885">
        <v>0</v>
      </c>
      <c r="G885" t="s">
        <v>214</v>
      </c>
      <c r="H885" t="str">
        <f t="shared" si="53"/>
        <v>Same Day - On Time</v>
      </c>
      <c r="I885">
        <v>73</v>
      </c>
      <c r="J885">
        <v>19420</v>
      </c>
      <c r="K885">
        <v>2</v>
      </c>
      <c r="L885" t="s">
        <v>136</v>
      </c>
      <c r="M885" t="s">
        <v>683</v>
      </c>
      <c r="N885" t="s">
        <v>820</v>
      </c>
      <c r="O885" t="s">
        <v>820</v>
      </c>
      <c r="Q885" t="s">
        <v>686</v>
      </c>
      <c r="R885" t="s">
        <v>687</v>
      </c>
      <c r="S885">
        <v>73</v>
      </c>
      <c r="T885" t="str">
        <f>VLOOKUP(S885, Products!$C$1:$D$60,2,FALSE)</f>
        <v>Sporting Goods</v>
      </c>
      <c r="U885">
        <v>1360</v>
      </c>
      <c r="V885" t="str">
        <f>VLOOKUP(U885, Products!$A$1:$B$60, 2, FALSE)</f>
        <v xml:space="preserve">Smart watch </v>
      </c>
      <c r="W885" s="7">
        <v>327.75</v>
      </c>
      <c r="X885" s="7">
        <v>297.07027734645828</v>
      </c>
      <c r="Y885">
        <v>1</v>
      </c>
      <c r="Z885" s="7">
        <v>16.38999939</v>
      </c>
      <c r="AA885" s="7">
        <v>327.75</v>
      </c>
      <c r="AB885" s="7">
        <f t="shared" si="54"/>
        <v>311.36000060999999</v>
      </c>
      <c r="AC885" t="s">
        <v>66</v>
      </c>
      <c r="AD885" t="str">
        <f t="shared" si="55"/>
        <v>Non Cash Payment</v>
      </c>
    </row>
    <row r="886" spans="1:30" x14ac:dyDescent="0.2">
      <c r="A886">
        <v>75866</v>
      </c>
      <c r="B886" s="1">
        <v>43435</v>
      </c>
      <c r="C886" s="4">
        <f>VLOOKUP(B886, Dates!$A$1:$B$1463, 2, FALSE)</f>
        <v>7</v>
      </c>
      <c r="D886">
        <v>0</v>
      </c>
      <c r="E886" s="1">
        <f t="shared" si="52"/>
        <v>43435</v>
      </c>
      <c r="F886">
        <v>0</v>
      </c>
      <c r="G886" t="s">
        <v>214</v>
      </c>
      <c r="H886" t="str">
        <f t="shared" si="53"/>
        <v>Same Day - On Time</v>
      </c>
      <c r="I886">
        <v>73</v>
      </c>
      <c r="J886">
        <v>19419</v>
      </c>
      <c r="K886">
        <v>2</v>
      </c>
      <c r="L886" t="s">
        <v>136</v>
      </c>
      <c r="M886" t="s">
        <v>683</v>
      </c>
      <c r="N886" t="s">
        <v>820</v>
      </c>
      <c r="O886" t="s">
        <v>820</v>
      </c>
      <c r="Q886" t="s">
        <v>686</v>
      </c>
      <c r="R886" t="s">
        <v>687</v>
      </c>
      <c r="S886">
        <v>73</v>
      </c>
      <c r="T886" t="str">
        <f>VLOOKUP(S886, Products!$C$1:$D$60,2,FALSE)</f>
        <v>Sporting Goods</v>
      </c>
      <c r="U886">
        <v>1360</v>
      </c>
      <c r="V886" t="str">
        <f>VLOOKUP(U886, Products!$A$1:$B$60, 2, FALSE)</f>
        <v xml:space="preserve">Smart watch </v>
      </c>
      <c r="W886" s="7">
        <v>327.75</v>
      </c>
      <c r="X886" s="7">
        <v>297.07027734645828</v>
      </c>
      <c r="Y886">
        <v>1</v>
      </c>
      <c r="Z886" s="7">
        <v>18.030000690000001</v>
      </c>
      <c r="AA886" s="7">
        <v>327.75</v>
      </c>
      <c r="AB886" s="7">
        <f t="shared" si="54"/>
        <v>309.71999930999999</v>
      </c>
      <c r="AC886" t="s">
        <v>30</v>
      </c>
      <c r="AD886" t="str">
        <f t="shared" si="55"/>
        <v>Cash Over 200</v>
      </c>
    </row>
    <row r="887" spans="1:30" x14ac:dyDescent="0.2">
      <c r="A887">
        <v>75865</v>
      </c>
      <c r="B887" s="1">
        <v>43435</v>
      </c>
      <c r="C887" s="4">
        <f>VLOOKUP(B887, Dates!$A$1:$B$1463, 2, FALSE)</f>
        <v>7</v>
      </c>
      <c r="D887">
        <v>0</v>
      </c>
      <c r="E887" s="1">
        <f t="shared" si="52"/>
        <v>43435</v>
      </c>
      <c r="F887">
        <v>0</v>
      </c>
      <c r="G887" t="s">
        <v>214</v>
      </c>
      <c r="H887" t="str">
        <f t="shared" si="53"/>
        <v>Same Day - On Time</v>
      </c>
      <c r="I887">
        <v>73</v>
      </c>
      <c r="J887">
        <v>19418</v>
      </c>
      <c r="K887">
        <v>2</v>
      </c>
      <c r="L887" t="s">
        <v>136</v>
      </c>
      <c r="M887" t="s">
        <v>683</v>
      </c>
      <c r="N887" t="s">
        <v>696</v>
      </c>
      <c r="O887" t="s">
        <v>693</v>
      </c>
      <c r="Q887" t="s">
        <v>694</v>
      </c>
      <c r="R887" t="s">
        <v>695</v>
      </c>
      <c r="S887">
        <v>73</v>
      </c>
      <c r="T887" t="str">
        <f>VLOOKUP(S887, Products!$C$1:$D$60,2,FALSE)</f>
        <v>Sporting Goods</v>
      </c>
      <c r="U887">
        <v>1360</v>
      </c>
      <c r="V887" t="str">
        <f>VLOOKUP(U887, Products!$A$1:$B$60, 2, FALSE)</f>
        <v xml:space="preserve">Smart watch </v>
      </c>
      <c r="W887" s="7">
        <v>327.75</v>
      </c>
      <c r="X887" s="7">
        <v>297.07027734645828</v>
      </c>
      <c r="Y887">
        <v>1</v>
      </c>
      <c r="Z887" s="7">
        <v>22.940000529999999</v>
      </c>
      <c r="AA887" s="7">
        <v>327.75</v>
      </c>
      <c r="AB887" s="7">
        <f t="shared" si="54"/>
        <v>304.80999946999998</v>
      </c>
      <c r="AC887" t="s">
        <v>30</v>
      </c>
      <c r="AD887" t="str">
        <f t="shared" si="55"/>
        <v>Cash Over 200</v>
      </c>
    </row>
    <row r="888" spans="1:30" x14ac:dyDescent="0.2">
      <c r="A888">
        <v>75864</v>
      </c>
      <c r="B888" s="1">
        <v>43435</v>
      </c>
      <c r="C888" s="4">
        <f>VLOOKUP(B888, Dates!$A$1:$B$1463, 2, FALSE)</f>
        <v>7</v>
      </c>
      <c r="D888">
        <v>4</v>
      </c>
      <c r="E888" s="1">
        <f t="shared" si="52"/>
        <v>43440</v>
      </c>
      <c r="F888">
        <v>1</v>
      </c>
      <c r="G888" t="s">
        <v>62</v>
      </c>
      <c r="H888" t="str">
        <f t="shared" si="53"/>
        <v>Other</v>
      </c>
      <c r="I888">
        <v>73</v>
      </c>
      <c r="J888">
        <v>19417</v>
      </c>
      <c r="K888">
        <v>2</v>
      </c>
      <c r="L888" t="s">
        <v>136</v>
      </c>
      <c r="M888" t="s">
        <v>683</v>
      </c>
      <c r="N888" t="s">
        <v>696</v>
      </c>
      <c r="O888" t="s">
        <v>693</v>
      </c>
      <c r="Q888" t="s">
        <v>694</v>
      </c>
      <c r="R888" t="s">
        <v>695</v>
      </c>
      <c r="S888">
        <v>73</v>
      </c>
      <c r="T888" t="str">
        <f>VLOOKUP(S888, Products!$C$1:$D$60,2,FALSE)</f>
        <v>Sporting Goods</v>
      </c>
      <c r="U888">
        <v>1360</v>
      </c>
      <c r="V888" t="str">
        <f>VLOOKUP(U888, Products!$A$1:$B$60, 2, FALSE)</f>
        <v xml:space="preserve">Smart watch </v>
      </c>
      <c r="W888" s="7">
        <v>327.75</v>
      </c>
      <c r="X888" s="7">
        <v>297.07027734645828</v>
      </c>
      <c r="Y888">
        <v>1</v>
      </c>
      <c r="Z888" s="7">
        <v>29.5</v>
      </c>
      <c r="AA888" s="7">
        <v>327.75</v>
      </c>
      <c r="AB888" s="7">
        <f t="shared" si="54"/>
        <v>298.25</v>
      </c>
      <c r="AC888" t="s">
        <v>66</v>
      </c>
      <c r="AD888" t="str">
        <f t="shared" si="55"/>
        <v>Non Cash Payment</v>
      </c>
    </row>
    <row r="889" spans="1:30" x14ac:dyDescent="0.2">
      <c r="A889">
        <v>75863</v>
      </c>
      <c r="B889" s="1">
        <v>43435</v>
      </c>
      <c r="C889" s="4">
        <f>VLOOKUP(B889, Dates!$A$1:$B$1463, 2, FALSE)</f>
        <v>7</v>
      </c>
      <c r="D889">
        <v>4</v>
      </c>
      <c r="E889" s="1">
        <f t="shared" si="52"/>
        <v>43440</v>
      </c>
      <c r="F889">
        <v>0</v>
      </c>
      <c r="G889" t="s">
        <v>62</v>
      </c>
      <c r="H889" t="str">
        <f t="shared" si="53"/>
        <v>Other</v>
      </c>
      <c r="I889">
        <v>73</v>
      </c>
      <c r="J889">
        <v>19416</v>
      </c>
      <c r="K889">
        <v>2</v>
      </c>
      <c r="L889" t="s">
        <v>136</v>
      </c>
      <c r="M889" t="s">
        <v>683</v>
      </c>
      <c r="N889" t="s">
        <v>696</v>
      </c>
      <c r="O889" t="s">
        <v>693</v>
      </c>
      <c r="Q889" t="s">
        <v>694</v>
      </c>
      <c r="R889" t="s">
        <v>695</v>
      </c>
      <c r="S889">
        <v>73</v>
      </c>
      <c r="T889" t="str">
        <f>VLOOKUP(S889, Products!$C$1:$D$60,2,FALSE)</f>
        <v>Sporting Goods</v>
      </c>
      <c r="U889">
        <v>1360</v>
      </c>
      <c r="V889" t="str">
        <f>VLOOKUP(U889, Products!$A$1:$B$60, 2, FALSE)</f>
        <v xml:space="preserve">Smart watch </v>
      </c>
      <c r="W889" s="7">
        <v>327.75</v>
      </c>
      <c r="X889" s="7">
        <v>297.07027734645828</v>
      </c>
      <c r="Y889">
        <v>1</v>
      </c>
      <c r="Z889" s="7">
        <v>32.77999878</v>
      </c>
      <c r="AA889" s="7">
        <v>327.75</v>
      </c>
      <c r="AB889" s="7">
        <f t="shared" si="54"/>
        <v>294.97000121999997</v>
      </c>
      <c r="AC889" t="s">
        <v>30</v>
      </c>
      <c r="AD889" t="str">
        <f t="shared" si="55"/>
        <v>Cash Over 200</v>
      </c>
    </row>
    <row r="890" spans="1:30" x14ac:dyDescent="0.2">
      <c r="A890">
        <v>75862</v>
      </c>
      <c r="B890" s="1">
        <v>43435</v>
      </c>
      <c r="C890" s="4">
        <f>VLOOKUP(B890, Dates!$A$1:$B$1463, 2, FALSE)</f>
        <v>7</v>
      </c>
      <c r="D890">
        <v>4</v>
      </c>
      <c r="E890" s="1">
        <f t="shared" si="52"/>
        <v>43440</v>
      </c>
      <c r="F890">
        <v>0</v>
      </c>
      <c r="G890" t="s">
        <v>62</v>
      </c>
      <c r="H890" t="str">
        <f t="shared" si="53"/>
        <v>Other</v>
      </c>
      <c r="I890">
        <v>73</v>
      </c>
      <c r="J890">
        <v>19415</v>
      </c>
      <c r="K890">
        <v>2</v>
      </c>
      <c r="L890" t="s">
        <v>136</v>
      </c>
      <c r="M890" t="s">
        <v>683</v>
      </c>
      <c r="N890" t="s">
        <v>821</v>
      </c>
      <c r="O890" t="s">
        <v>693</v>
      </c>
      <c r="Q890" t="s">
        <v>694</v>
      </c>
      <c r="R890" t="s">
        <v>695</v>
      </c>
      <c r="S890">
        <v>73</v>
      </c>
      <c r="T890" t="str">
        <f>VLOOKUP(S890, Products!$C$1:$D$60,2,FALSE)</f>
        <v>Sporting Goods</v>
      </c>
      <c r="U890">
        <v>1360</v>
      </c>
      <c r="V890" t="str">
        <f>VLOOKUP(U890, Products!$A$1:$B$60, 2, FALSE)</f>
        <v xml:space="preserve">Smart watch </v>
      </c>
      <c r="W890" s="7">
        <v>327.75</v>
      </c>
      <c r="X890" s="7">
        <v>297.07027734645828</v>
      </c>
      <c r="Y890">
        <v>1</v>
      </c>
      <c r="Z890" s="7">
        <v>39.33000183</v>
      </c>
      <c r="AA890" s="7">
        <v>327.75</v>
      </c>
      <c r="AB890" s="7">
        <f t="shared" si="54"/>
        <v>288.41999816999999</v>
      </c>
      <c r="AC890" t="s">
        <v>66</v>
      </c>
      <c r="AD890" t="str">
        <f t="shared" si="55"/>
        <v>Non Cash Payment</v>
      </c>
    </row>
    <row r="891" spans="1:30" x14ac:dyDescent="0.2">
      <c r="A891">
        <v>75861</v>
      </c>
      <c r="B891" s="1">
        <v>43435</v>
      </c>
      <c r="C891" s="4">
        <f>VLOOKUP(B891, Dates!$A$1:$B$1463, 2, FALSE)</f>
        <v>7</v>
      </c>
      <c r="D891">
        <v>4</v>
      </c>
      <c r="E891" s="1">
        <f t="shared" si="52"/>
        <v>43440</v>
      </c>
      <c r="F891">
        <v>0</v>
      </c>
      <c r="G891" t="s">
        <v>62</v>
      </c>
      <c r="H891" t="str">
        <f t="shared" si="53"/>
        <v>Other</v>
      </c>
      <c r="I891">
        <v>73</v>
      </c>
      <c r="J891">
        <v>19414</v>
      </c>
      <c r="K891">
        <v>2</v>
      </c>
      <c r="L891" t="s">
        <v>136</v>
      </c>
      <c r="M891" t="s">
        <v>683</v>
      </c>
      <c r="N891" t="s">
        <v>821</v>
      </c>
      <c r="O891" t="s">
        <v>693</v>
      </c>
      <c r="Q891" t="s">
        <v>694</v>
      </c>
      <c r="R891" t="s">
        <v>695</v>
      </c>
      <c r="S891">
        <v>73</v>
      </c>
      <c r="T891" t="str">
        <f>VLOOKUP(S891, Products!$C$1:$D$60,2,FALSE)</f>
        <v>Sporting Goods</v>
      </c>
      <c r="U891">
        <v>1360</v>
      </c>
      <c r="V891" t="str">
        <f>VLOOKUP(U891, Products!$A$1:$B$60, 2, FALSE)</f>
        <v xml:space="preserve">Smart watch </v>
      </c>
      <c r="W891" s="7">
        <v>327.75</v>
      </c>
      <c r="X891" s="7">
        <v>297.07027734645828</v>
      </c>
      <c r="Y891">
        <v>1</v>
      </c>
      <c r="Z891" s="7">
        <v>42.61000061</v>
      </c>
      <c r="AA891" s="7">
        <v>327.75</v>
      </c>
      <c r="AB891" s="7">
        <f t="shared" si="54"/>
        <v>285.13999939000001</v>
      </c>
      <c r="AC891" t="s">
        <v>45</v>
      </c>
      <c r="AD891" t="str">
        <f t="shared" si="55"/>
        <v>Non Cash Payment</v>
      </c>
    </row>
    <row r="892" spans="1:30" x14ac:dyDescent="0.2">
      <c r="A892">
        <v>75860</v>
      </c>
      <c r="B892" s="1">
        <v>43435</v>
      </c>
      <c r="C892" s="4">
        <f>VLOOKUP(B892, Dates!$A$1:$B$1463, 2, FALSE)</f>
        <v>7</v>
      </c>
      <c r="D892">
        <v>4</v>
      </c>
      <c r="E892" s="1">
        <f t="shared" si="52"/>
        <v>43440</v>
      </c>
      <c r="F892">
        <v>1</v>
      </c>
      <c r="G892" t="s">
        <v>62</v>
      </c>
      <c r="H892" t="str">
        <f t="shared" si="53"/>
        <v>Other</v>
      </c>
      <c r="I892">
        <v>73</v>
      </c>
      <c r="J892">
        <v>19413</v>
      </c>
      <c r="K892">
        <v>2</v>
      </c>
      <c r="L892" t="s">
        <v>136</v>
      </c>
      <c r="M892" t="s">
        <v>683</v>
      </c>
      <c r="N892" t="s">
        <v>821</v>
      </c>
      <c r="O892" t="s">
        <v>693</v>
      </c>
      <c r="Q892" t="s">
        <v>694</v>
      </c>
      <c r="R892" t="s">
        <v>695</v>
      </c>
      <c r="S892">
        <v>73</v>
      </c>
      <c r="T892" t="str">
        <f>VLOOKUP(S892, Products!$C$1:$D$60,2,FALSE)</f>
        <v>Sporting Goods</v>
      </c>
      <c r="U892">
        <v>1360</v>
      </c>
      <c r="V892" t="str">
        <f>VLOOKUP(U892, Products!$A$1:$B$60, 2, FALSE)</f>
        <v xml:space="preserve">Smart watch </v>
      </c>
      <c r="W892" s="7">
        <v>327.75</v>
      </c>
      <c r="X892" s="7">
        <v>297.07027734645828</v>
      </c>
      <c r="Y892">
        <v>1</v>
      </c>
      <c r="Z892" s="7">
        <v>49.159999849999998</v>
      </c>
      <c r="AA892" s="7">
        <v>327.75</v>
      </c>
      <c r="AB892" s="7">
        <f t="shared" si="54"/>
        <v>278.59000014999998</v>
      </c>
      <c r="AC892" t="s">
        <v>45</v>
      </c>
      <c r="AD892" t="str">
        <f t="shared" si="55"/>
        <v>Non Cash Payment</v>
      </c>
    </row>
    <row r="893" spans="1:30" x14ac:dyDescent="0.2">
      <c r="A893">
        <v>75859</v>
      </c>
      <c r="B893" s="1">
        <v>43435</v>
      </c>
      <c r="C893" s="4">
        <f>VLOOKUP(B893, Dates!$A$1:$B$1463, 2, FALSE)</f>
        <v>7</v>
      </c>
      <c r="D893">
        <v>4</v>
      </c>
      <c r="E893" s="1">
        <f t="shared" si="52"/>
        <v>43440</v>
      </c>
      <c r="F893">
        <v>0</v>
      </c>
      <c r="G893" t="s">
        <v>62</v>
      </c>
      <c r="H893" t="str">
        <f t="shared" si="53"/>
        <v>Other</v>
      </c>
      <c r="I893">
        <v>73</v>
      </c>
      <c r="J893">
        <v>19412</v>
      </c>
      <c r="K893">
        <v>2</v>
      </c>
      <c r="L893" t="s">
        <v>136</v>
      </c>
      <c r="M893" t="s">
        <v>683</v>
      </c>
      <c r="N893" t="s">
        <v>822</v>
      </c>
      <c r="O893" t="s">
        <v>823</v>
      </c>
      <c r="Q893" t="s">
        <v>699</v>
      </c>
      <c r="R893" t="s">
        <v>700</v>
      </c>
      <c r="S893">
        <v>73</v>
      </c>
      <c r="T893" t="str">
        <f>VLOOKUP(S893, Products!$C$1:$D$60,2,FALSE)</f>
        <v>Sporting Goods</v>
      </c>
      <c r="U893">
        <v>1360</v>
      </c>
      <c r="V893" t="str">
        <f>VLOOKUP(U893, Products!$A$1:$B$60, 2, FALSE)</f>
        <v xml:space="preserve">Smart watch </v>
      </c>
      <c r="W893" s="7">
        <v>327.75</v>
      </c>
      <c r="X893" s="7">
        <v>297.07027734645828</v>
      </c>
      <c r="Y893">
        <v>1</v>
      </c>
      <c r="Z893" s="7">
        <v>52.439998629999998</v>
      </c>
      <c r="AA893" s="7">
        <v>327.75</v>
      </c>
      <c r="AB893" s="7">
        <f t="shared" si="54"/>
        <v>275.31000137000001</v>
      </c>
      <c r="AC893" t="s">
        <v>66</v>
      </c>
      <c r="AD893" t="str">
        <f t="shared" si="55"/>
        <v>Non Cash Payment</v>
      </c>
    </row>
    <row r="894" spans="1:30" x14ac:dyDescent="0.2">
      <c r="A894">
        <v>75858</v>
      </c>
      <c r="B894" s="1">
        <v>43435</v>
      </c>
      <c r="C894" s="4">
        <f>VLOOKUP(B894, Dates!$A$1:$B$1463, 2, FALSE)</f>
        <v>7</v>
      </c>
      <c r="D894">
        <v>2</v>
      </c>
      <c r="E894" s="1">
        <f t="shared" si="52"/>
        <v>43438</v>
      </c>
      <c r="F894">
        <v>1</v>
      </c>
      <c r="G894" t="s">
        <v>23</v>
      </c>
      <c r="H894" t="str">
        <f t="shared" si="53"/>
        <v>Other</v>
      </c>
      <c r="I894">
        <v>73</v>
      </c>
      <c r="J894">
        <v>19411</v>
      </c>
      <c r="K894">
        <v>2</v>
      </c>
      <c r="L894" t="s">
        <v>136</v>
      </c>
      <c r="M894" t="s">
        <v>683</v>
      </c>
      <c r="N894" t="s">
        <v>765</v>
      </c>
      <c r="O894" t="s">
        <v>715</v>
      </c>
      <c r="Q894" t="s">
        <v>694</v>
      </c>
      <c r="R894" t="s">
        <v>695</v>
      </c>
      <c r="S894">
        <v>73</v>
      </c>
      <c r="T894" t="str">
        <f>VLOOKUP(S894, Products!$C$1:$D$60,2,FALSE)</f>
        <v>Sporting Goods</v>
      </c>
      <c r="U894">
        <v>1360</v>
      </c>
      <c r="V894" t="str">
        <f>VLOOKUP(U894, Products!$A$1:$B$60, 2, FALSE)</f>
        <v xml:space="preserve">Smart watch </v>
      </c>
      <c r="W894" s="7">
        <v>327.75</v>
      </c>
      <c r="X894" s="7">
        <v>297.07027734645828</v>
      </c>
      <c r="Y894">
        <v>1</v>
      </c>
      <c r="Z894" s="7">
        <v>55.72000122</v>
      </c>
      <c r="AA894" s="7">
        <v>327.75</v>
      </c>
      <c r="AB894" s="7">
        <f t="shared" si="54"/>
        <v>272.02999878000003</v>
      </c>
      <c r="AC894" t="s">
        <v>45</v>
      </c>
      <c r="AD894" t="str">
        <f t="shared" si="55"/>
        <v>Non Cash Payment</v>
      </c>
    </row>
    <row r="895" spans="1:30" x14ac:dyDescent="0.2">
      <c r="A895">
        <v>75857</v>
      </c>
      <c r="B895" s="1">
        <v>43435</v>
      </c>
      <c r="C895" s="4">
        <f>VLOOKUP(B895, Dates!$A$1:$B$1463, 2, FALSE)</f>
        <v>7</v>
      </c>
      <c r="D895">
        <v>4</v>
      </c>
      <c r="E895" s="1">
        <f t="shared" si="52"/>
        <v>43440</v>
      </c>
      <c r="F895">
        <v>0</v>
      </c>
      <c r="G895" t="s">
        <v>62</v>
      </c>
      <c r="H895" t="str">
        <f t="shared" si="53"/>
        <v>Other</v>
      </c>
      <c r="I895">
        <v>73</v>
      </c>
      <c r="J895">
        <v>19410</v>
      </c>
      <c r="K895">
        <v>2</v>
      </c>
      <c r="L895" t="s">
        <v>136</v>
      </c>
      <c r="M895" t="s">
        <v>683</v>
      </c>
      <c r="N895" t="s">
        <v>765</v>
      </c>
      <c r="O895" t="s">
        <v>715</v>
      </c>
      <c r="Q895" t="s">
        <v>694</v>
      </c>
      <c r="R895" t="s">
        <v>695</v>
      </c>
      <c r="S895">
        <v>73</v>
      </c>
      <c r="T895" t="str">
        <f>VLOOKUP(S895, Products!$C$1:$D$60,2,FALSE)</f>
        <v>Sporting Goods</v>
      </c>
      <c r="U895">
        <v>1360</v>
      </c>
      <c r="V895" t="str">
        <f>VLOOKUP(U895, Products!$A$1:$B$60, 2, FALSE)</f>
        <v xml:space="preserve">Smart watch </v>
      </c>
      <c r="W895" s="7">
        <v>327.75</v>
      </c>
      <c r="X895" s="7">
        <v>297.07027734645828</v>
      </c>
      <c r="Y895">
        <v>1</v>
      </c>
      <c r="Z895" s="7">
        <v>59</v>
      </c>
      <c r="AA895" s="7">
        <v>327.75</v>
      </c>
      <c r="AB895" s="7">
        <f t="shared" si="54"/>
        <v>268.75</v>
      </c>
      <c r="AC895" t="s">
        <v>45</v>
      </c>
      <c r="AD895" t="str">
        <f t="shared" si="55"/>
        <v>Non Cash Payment</v>
      </c>
    </row>
    <row r="896" spans="1:30" x14ac:dyDescent="0.2">
      <c r="A896">
        <v>75856</v>
      </c>
      <c r="B896" s="1">
        <v>43435</v>
      </c>
      <c r="C896" s="4">
        <f>VLOOKUP(B896, Dates!$A$1:$B$1463, 2, FALSE)</f>
        <v>7</v>
      </c>
      <c r="D896">
        <v>2</v>
      </c>
      <c r="E896" s="1">
        <f t="shared" si="52"/>
        <v>43438</v>
      </c>
      <c r="F896">
        <v>0</v>
      </c>
      <c r="G896" t="s">
        <v>23</v>
      </c>
      <c r="H896" t="str">
        <f t="shared" si="53"/>
        <v>Other</v>
      </c>
      <c r="I896">
        <v>73</v>
      </c>
      <c r="J896">
        <v>19409</v>
      </c>
      <c r="K896">
        <v>2</v>
      </c>
      <c r="L896" t="s">
        <v>136</v>
      </c>
      <c r="M896" t="s">
        <v>683</v>
      </c>
      <c r="N896" t="s">
        <v>824</v>
      </c>
      <c r="O896" t="s">
        <v>824</v>
      </c>
      <c r="Q896" t="s">
        <v>699</v>
      </c>
      <c r="R896" t="s">
        <v>700</v>
      </c>
      <c r="S896">
        <v>73</v>
      </c>
      <c r="T896" t="str">
        <f>VLOOKUP(S896, Products!$C$1:$D$60,2,FALSE)</f>
        <v>Sporting Goods</v>
      </c>
      <c r="U896">
        <v>1360</v>
      </c>
      <c r="V896" t="str">
        <f>VLOOKUP(U896, Products!$A$1:$B$60, 2, FALSE)</f>
        <v xml:space="preserve">Smart watch </v>
      </c>
      <c r="W896" s="7">
        <v>327.75</v>
      </c>
      <c r="X896" s="7">
        <v>297.07027734645828</v>
      </c>
      <c r="Y896">
        <v>1</v>
      </c>
      <c r="Z896" s="7">
        <v>65.550003050000001</v>
      </c>
      <c r="AA896" s="7">
        <v>327.75</v>
      </c>
      <c r="AB896" s="7">
        <f t="shared" si="54"/>
        <v>262.19999695000001</v>
      </c>
      <c r="AC896" t="s">
        <v>45</v>
      </c>
      <c r="AD896" t="str">
        <f t="shared" si="55"/>
        <v>Non Cash Payment</v>
      </c>
    </row>
    <row r="897" spans="1:30" x14ac:dyDescent="0.2">
      <c r="A897">
        <v>75855</v>
      </c>
      <c r="B897" s="1">
        <v>43435</v>
      </c>
      <c r="C897" s="4">
        <f>VLOOKUP(B897, Dates!$A$1:$B$1463, 2, FALSE)</f>
        <v>7</v>
      </c>
      <c r="D897">
        <v>1</v>
      </c>
      <c r="E897" s="1">
        <f t="shared" si="52"/>
        <v>43437</v>
      </c>
      <c r="F897">
        <v>1</v>
      </c>
      <c r="G897" t="s">
        <v>187</v>
      </c>
      <c r="H897" t="str">
        <f t="shared" si="53"/>
        <v>Other</v>
      </c>
      <c r="I897">
        <v>73</v>
      </c>
      <c r="J897">
        <v>19408</v>
      </c>
      <c r="K897">
        <v>2</v>
      </c>
      <c r="L897" t="s">
        <v>136</v>
      </c>
      <c r="M897" t="s">
        <v>683</v>
      </c>
      <c r="N897" t="s">
        <v>825</v>
      </c>
      <c r="O897" t="s">
        <v>820</v>
      </c>
      <c r="Q897" t="s">
        <v>686</v>
      </c>
      <c r="R897" t="s">
        <v>687</v>
      </c>
      <c r="S897">
        <v>73</v>
      </c>
      <c r="T897" t="str">
        <f>VLOOKUP(S897, Products!$C$1:$D$60,2,FALSE)</f>
        <v>Sporting Goods</v>
      </c>
      <c r="U897">
        <v>1360</v>
      </c>
      <c r="V897" t="str">
        <f>VLOOKUP(U897, Products!$A$1:$B$60, 2, FALSE)</f>
        <v xml:space="preserve">Smart watch </v>
      </c>
      <c r="W897" s="7">
        <v>327.75</v>
      </c>
      <c r="X897" s="7">
        <v>297.07027734645828</v>
      </c>
      <c r="Y897">
        <v>1</v>
      </c>
      <c r="Z897" s="7">
        <v>81.940002440000001</v>
      </c>
      <c r="AA897" s="7">
        <v>327.75</v>
      </c>
      <c r="AB897" s="7">
        <f t="shared" si="54"/>
        <v>245.80999756</v>
      </c>
      <c r="AC897" t="s">
        <v>30</v>
      </c>
      <c r="AD897" t="str">
        <f t="shared" si="55"/>
        <v>Cash Over 200</v>
      </c>
    </row>
    <row r="898" spans="1:30" x14ac:dyDescent="0.2">
      <c r="A898">
        <v>75854</v>
      </c>
      <c r="B898" s="1">
        <v>43435</v>
      </c>
      <c r="C898" s="4">
        <f>VLOOKUP(B898, Dates!$A$1:$B$1463, 2, FALSE)</f>
        <v>7</v>
      </c>
      <c r="D898">
        <v>2</v>
      </c>
      <c r="E898" s="1">
        <f t="shared" si="52"/>
        <v>43438</v>
      </c>
      <c r="F898">
        <v>1</v>
      </c>
      <c r="G898" t="s">
        <v>23</v>
      </c>
      <c r="H898" t="str">
        <f t="shared" si="53"/>
        <v>Other</v>
      </c>
      <c r="I898">
        <v>73</v>
      </c>
      <c r="J898">
        <v>19407</v>
      </c>
      <c r="K898">
        <v>2</v>
      </c>
      <c r="L898" t="s">
        <v>136</v>
      </c>
      <c r="M898" t="s">
        <v>683</v>
      </c>
      <c r="N898" t="s">
        <v>825</v>
      </c>
      <c r="O898" t="s">
        <v>820</v>
      </c>
      <c r="Q898" t="s">
        <v>686</v>
      </c>
      <c r="R898" t="s">
        <v>687</v>
      </c>
      <c r="S898">
        <v>73</v>
      </c>
      <c r="T898" t="str">
        <f>VLOOKUP(S898, Products!$C$1:$D$60,2,FALSE)</f>
        <v>Sporting Goods</v>
      </c>
      <c r="U898">
        <v>1360</v>
      </c>
      <c r="V898" t="str">
        <f>VLOOKUP(U898, Products!$A$1:$B$60, 2, FALSE)</f>
        <v xml:space="preserve">Smart watch </v>
      </c>
      <c r="W898" s="7">
        <v>327.75</v>
      </c>
      <c r="X898" s="7">
        <v>297.07027734645828</v>
      </c>
      <c r="Y898">
        <v>1</v>
      </c>
      <c r="Z898" s="7">
        <v>0</v>
      </c>
      <c r="AA898" s="7">
        <v>327.75</v>
      </c>
      <c r="AB898" s="7">
        <f t="shared" si="54"/>
        <v>327.75</v>
      </c>
      <c r="AC898" t="s">
        <v>45</v>
      </c>
      <c r="AD898" t="str">
        <f t="shared" si="55"/>
        <v>Non Cash Payment</v>
      </c>
    </row>
    <row r="899" spans="1:30" x14ac:dyDescent="0.2">
      <c r="A899">
        <v>75853</v>
      </c>
      <c r="B899" s="1">
        <v>43435</v>
      </c>
      <c r="C899" s="4">
        <f>VLOOKUP(B899, Dates!$A$1:$B$1463, 2, FALSE)</f>
        <v>7</v>
      </c>
      <c r="D899">
        <v>2</v>
      </c>
      <c r="E899" s="1">
        <f t="shared" ref="E899:E962" si="56">WORKDAY(B899, D899)</f>
        <v>43438</v>
      </c>
      <c r="F899">
        <v>1</v>
      </c>
      <c r="G899" t="s">
        <v>23</v>
      </c>
      <c r="H899" t="str">
        <f t="shared" ref="H899:H962" si="57">IF(AND(F899=0,G899="Same Day"), "Same Day - On Time", "Other")</f>
        <v>Other</v>
      </c>
      <c r="I899">
        <v>73</v>
      </c>
      <c r="J899">
        <v>19406</v>
      </c>
      <c r="K899">
        <v>2</v>
      </c>
      <c r="L899" t="s">
        <v>136</v>
      </c>
      <c r="M899" t="s">
        <v>683</v>
      </c>
      <c r="N899" t="s">
        <v>826</v>
      </c>
      <c r="O899" t="s">
        <v>827</v>
      </c>
      <c r="Q899" t="s">
        <v>702</v>
      </c>
      <c r="R899" t="s">
        <v>700</v>
      </c>
      <c r="S899">
        <v>73</v>
      </c>
      <c r="T899" t="str">
        <f>VLOOKUP(S899, Products!$C$1:$D$60,2,FALSE)</f>
        <v>Sporting Goods</v>
      </c>
      <c r="U899">
        <v>1360</v>
      </c>
      <c r="V899" t="str">
        <f>VLOOKUP(U899, Products!$A$1:$B$60, 2, FALSE)</f>
        <v xml:space="preserve">Smart watch </v>
      </c>
      <c r="W899" s="7">
        <v>327.75</v>
      </c>
      <c r="X899" s="7">
        <v>297.07027734645828</v>
      </c>
      <c r="Y899">
        <v>1</v>
      </c>
      <c r="Z899" s="7">
        <v>3.2799999710000001</v>
      </c>
      <c r="AA899" s="7">
        <v>327.75</v>
      </c>
      <c r="AB899" s="7">
        <f t="shared" ref="AB899:AB962" si="58">AA899-Z899</f>
        <v>324.470000029</v>
      </c>
      <c r="AC899" t="s">
        <v>30</v>
      </c>
      <c r="AD899" t="str">
        <f t="shared" ref="AD899:AD962" si="59">IF(AND(AC899="CASH",AB899&gt;200),"Cash Over 200",IF(AC899&lt;&gt;"CASH","Non Cash Payment","Cash Not Over 200"))</f>
        <v>Cash Over 200</v>
      </c>
    </row>
    <row r="900" spans="1:30" x14ac:dyDescent="0.2">
      <c r="A900">
        <v>75852</v>
      </c>
      <c r="B900" s="1">
        <v>43435</v>
      </c>
      <c r="C900" s="4">
        <f>VLOOKUP(B900, Dates!$A$1:$B$1463, 2, FALSE)</f>
        <v>7</v>
      </c>
      <c r="D900">
        <v>4</v>
      </c>
      <c r="E900" s="1">
        <f t="shared" si="56"/>
        <v>43440</v>
      </c>
      <c r="F900">
        <v>0</v>
      </c>
      <c r="G900" t="s">
        <v>62</v>
      </c>
      <c r="H900" t="str">
        <f t="shared" si="57"/>
        <v>Other</v>
      </c>
      <c r="I900">
        <v>73</v>
      </c>
      <c r="J900">
        <v>19405</v>
      </c>
      <c r="K900">
        <v>2</v>
      </c>
      <c r="L900" t="s">
        <v>136</v>
      </c>
      <c r="M900" t="s">
        <v>683</v>
      </c>
      <c r="N900" t="s">
        <v>828</v>
      </c>
      <c r="O900" t="s">
        <v>829</v>
      </c>
      <c r="Q900" t="s">
        <v>830</v>
      </c>
      <c r="R900" t="s">
        <v>691</v>
      </c>
      <c r="S900">
        <v>73</v>
      </c>
      <c r="T900" t="str">
        <f>VLOOKUP(S900, Products!$C$1:$D$60,2,FALSE)</f>
        <v>Sporting Goods</v>
      </c>
      <c r="U900">
        <v>1360</v>
      </c>
      <c r="V900" t="str">
        <f>VLOOKUP(U900, Products!$A$1:$B$60, 2, FALSE)</f>
        <v xml:space="preserve">Smart watch </v>
      </c>
      <c r="W900" s="7">
        <v>327.75</v>
      </c>
      <c r="X900" s="7">
        <v>297.07027734645828</v>
      </c>
      <c r="Y900">
        <v>1</v>
      </c>
      <c r="Z900" s="7">
        <v>6.5599999430000002</v>
      </c>
      <c r="AA900" s="7">
        <v>327.75</v>
      </c>
      <c r="AB900" s="7">
        <f t="shared" si="58"/>
        <v>321.19000005700002</v>
      </c>
      <c r="AC900" t="s">
        <v>45</v>
      </c>
      <c r="AD900" t="str">
        <f t="shared" si="59"/>
        <v>Non Cash Payment</v>
      </c>
    </row>
    <row r="901" spans="1:30" x14ac:dyDescent="0.2">
      <c r="A901">
        <v>75851</v>
      </c>
      <c r="B901" s="1">
        <v>43435</v>
      </c>
      <c r="C901" s="4">
        <f>VLOOKUP(B901, Dates!$A$1:$B$1463, 2, FALSE)</f>
        <v>7</v>
      </c>
      <c r="D901">
        <v>4</v>
      </c>
      <c r="E901" s="1">
        <f t="shared" si="56"/>
        <v>43440</v>
      </c>
      <c r="F901">
        <v>0</v>
      </c>
      <c r="G901" t="s">
        <v>62</v>
      </c>
      <c r="H901" t="str">
        <f t="shared" si="57"/>
        <v>Other</v>
      </c>
      <c r="I901">
        <v>73</v>
      </c>
      <c r="J901">
        <v>19404</v>
      </c>
      <c r="K901">
        <v>2</v>
      </c>
      <c r="L901" t="s">
        <v>136</v>
      </c>
      <c r="M901" t="s">
        <v>683</v>
      </c>
      <c r="N901" t="s">
        <v>824</v>
      </c>
      <c r="O901" t="s">
        <v>824</v>
      </c>
      <c r="Q901" t="s">
        <v>699</v>
      </c>
      <c r="R901" t="s">
        <v>700</v>
      </c>
      <c r="S901">
        <v>73</v>
      </c>
      <c r="T901" t="str">
        <f>VLOOKUP(S901, Products!$C$1:$D$60,2,FALSE)</f>
        <v>Sporting Goods</v>
      </c>
      <c r="U901">
        <v>1360</v>
      </c>
      <c r="V901" t="str">
        <f>VLOOKUP(U901, Products!$A$1:$B$60, 2, FALSE)</f>
        <v xml:space="preserve">Smart watch </v>
      </c>
      <c r="W901" s="7">
        <v>327.75</v>
      </c>
      <c r="X901" s="7">
        <v>297.07027734645828</v>
      </c>
      <c r="Y901">
        <v>1</v>
      </c>
      <c r="Z901" s="7">
        <v>9.8299999239999991</v>
      </c>
      <c r="AA901" s="7">
        <v>327.75</v>
      </c>
      <c r="AB901" s="7">
        <f t="shared" si="58"/>
        <v>317.92000007600001</v>
      </c>
      <c r="AC901" t="s">
        <v>66</v>
      </c>
      <c r="AD901" t="str">
        <f t="shared" si="59"/>
        <v>Non Cash Payment</v>
      </c>
    </row>
    <row r="902" spans="1:30" x14ac:dyDescent="0.2">
      <c r="A902">
        <v>75850</v>
      </c>
      <c r="B902" s="1">
        <v>43435</v>
      </c>
      <c r="C902" s="4">
        <f>VLOOKUP(B902, Dates!$A$1:$B$1463, 2, FALSE)</f>
        <v>7</v>
      </c>
      <c r="D902">
        <v>4</v>
      </c>
      <c r="E902" s="1">
        <f t="shared" si="56"/>
        <v>43440</v>
      </c>
      <c r="F902">
        <v>1</v>
      </c>
      <c r="G902" t="s">
        <v>62</v>
      </c>
      <c r="H902" t="str">
        <f t="shared" si="57"/>
        <v>Other</v>
      </c>
      <c r="I902">
        <v>73</v>
      </c>
      <c r="J902">
        <v>19403</v>
      </c>
      <c r="K902">
        <v>2</v>
      </c>
      <c r="L902" t="s">
        <v>136</v>
      </c>
      <c r="M902" t="s">
        <v>683</v>
      </c>
      <c r="N902" t="s">
        <v>730</v>
      </c>
      <c r="O902" t="s">
        <v>723</v>
      </c>
      <c r="Q902" t="s">
        <v>690</v>
      </c>
      <c r="R902" t="s">
        <v>691</v>
      </c>
      <c r="S902">
        <v>73</v>
      </c>
      <c r="T902" t="str">
        <f>VLOOKUP(S902, Products!$C$1:$D$60,2,FALSE)</f>
        <v>Sporting Goods</v>
      </c>
      <c r="U902">
        <v>1360</v>
      </c>
      <c r="V902" t="str">
        <f>VLOOKUP(U902, Products!$A$1:$B$60, 2, FALSE)</f>
        <v xml:space="preserve">Smart watch </v>
      </c>
      <c r="W902" s="7">
        <v>327.75</v>
      </c>
      <c r="X902" s="7">
        <v>297.07027734645828</v>
      </c>
      <c r="Y902">
        <v>1</v>
      </c>
      <c r="Z902" s="7">
        <v>13.10999966</v>
      </c>
      <c r="AA902" s="7">
        <v>327.75</v>
      </c>
      <c r="AB902" s="7">
        <f t="shared" si="58"/>
        <v>314.64000034000003</v>
      </c>
      <c r="AC902" t="s">
        <v>45</v>
      </c>
      <c r="AD902" t="str">
        <f t="shared" si="59"/>
        <v>Non Cash Payment</v>
      </c>
    </row>
    <row r="903" spans="1:30" x14ac:dyDescent="0.2">
      <c r="A903">
        <v>75849</v>
      </c>
      <c r="B903" s="1">
        <v>43435</v>
      </c>
      <c r="C903" s="4">
        <f>VLOOKUP(B903, Dates!$A$1:$B$1463, 2, FALSE)</f>
        <v>7</v>
      </c>
      <c r="D903">
        <v>4</v>
      </c>
      <c r="E903" s="1">
        <f t="shared" si="56"/>
        <v>43440</v>
      </c>
      <c r="F903">
        <v>1</v>
      </c>
      <c r="G903" t="s">
        <v>62</v>
      </c>
      <c r="H903" t="str">
        <f t="shared" si="57"/>
        <v>Other</v>
      </c>
      <c r="I903">
        <v>73</v>
      </c>
      <c r="J903">
        <v>19402</v>
      </c>
      <c r="K903">
        <v>2</v>
      </c>
      <c r="L903" t="s">
        <v>136</v>
      </c>
      <c r="M903" t="s">
        <v>683</v>
      </c>
      <c r="N903" t="s">
        <v>730</v>
      </c>
      <c r="O903" t="s">
        <v>723</v>
      </c>
      <c r="Q903" t="s">
        <v>690</v>
      </c>
      <c r="R903" t="s">
        <v>691</v>
      </c>
      <c r="S903">
        <v>73</v>
      </c>
      <c r="T903" t="str">
        <f>VLOOKUP(S903, Products!$C$1:$D$60,2,FALSE)</f>
        <v>Sporting Goods</v>
      </c>
      <c r="U903">
        <v>1360</v>
      </c>
      <c r="V903" t="str">
        <f>VLOOKUP(U903, Products!$A$1:$B$60, 2, FALSE)</f>
        <v xml:space="preserve">Smart watch </v>
      </c>
      <c r="W903" s="7">
        <v>327.75</v>
      </c>
      <c r="X903" s="7">
        <v>297.07027734645828</v>
      </c>
      <c r="Y903">
        <v>1</v>
      </c>
      <c r="Z903" s="7">
        <v>16.38999939</v>
      </c>
      <c r="AA903" s="7">
        <v>327.75</v>
      </c>
      <c r="AB903" s="7">
        <f t="shared" si="58"/>
        <v>311.36000060999999</v>
      </c>
      <c r="AC903" t="s">
        <v>30</v>
      </c>
      <c r="AD903" t="str">
        <f t="shared" si="59"/>
        <v>Cash Over 200</v>
      </c>
    </row>
    <row r="904" spans="1:30" x14ac:dyDescent="0.2">
      <c r="A904">
        <v>75848</v>
      </c>
      <c r="B904" s="1">
        <v>43435</v>
      </c>
      <c r="C904" s="4">
        <f>VLOOKUP(B904, Dates!$A$1:$B$1463, 2, FALSE)</f>
        <v>7</v>
      </c>
      <c r="D904">
        <v>2</v>
      </c>
      <c r="E904" s="1">
        <f t="shared" si="56"/>
        <v>43438</v>
      </c>
      <c r="F904">
        <v>1</v>
      </c>
      <c r="G904" t="s">
        <v>23</v>
      </c>
      <c r="H904" t="str">
        <f t="shared" si="57"/>
        <v>Other</v>
      </c>
      <c r="I904">
        <v>73</v>
      </c>
      <c r="J904">
        <v>19401</v>
      </c>
      <c r="K904">
        <v>2</v>
      </c>
      <c r="L904" t="s">
        <v>136</v>
      </c>
      <c r="M904" t="s">
        <v>683</v>
      </c>
      <c r="N904" t="s">
        <v>730</v>
      </c>
      <c r="O904" t="s">
        <v>723</v>
      </c>
      <c r="Q904" t="s">
        <v>690</v>
      </c>
      <c r="R904" t="s">
        <v>691</v>
      </c>
      <c r="S904">
        <v>73</v>
      </c>
      <c r="T904" t="str">
        <f>VLOOKUP(S904, Products!$C$1:$D$60,2,FALSE)</f>
        <v>Sporting Goods</v>
      </c>
      <c r="U904">
        <v>1360</v>
      </c>
      <c r="V904" t="str">
        <f>VLOOKUP(U904, Products!$A$1:$B$60, 2, FALSE)</f>
        <v xml:space="preserve">Smart watch </v>
      </c>
      <c r="W904" s="7">
        <v>327.75</v>
      </c>
      <c r="X904" s="7">
        <v>297.07027734645828</v>
      </c>
      <c r="Y904">
        <v>1</v>
      </c>
      <c r="Z904" s="7">
        <v>18.030000690000001</v>
      </c>
      <c r="AA904" s="7">
        <v>327.75</v>
      </c>
      <c r="AB904" s="7">
        <f t="shared" si="58"/>
        <v>309.71999930999999</v>
      </c>
      <c r="AC904" t="s">
        <v>30</v>
      </c>
      <c r="AD904" t="str">
        <f t="shared" si="59"/>
        <v>Cash Over 200</v>
      </c>
    </row>
    <row r="905" spans="1:30" x14ac:dyDescent="0.2">
      <c r="A905">
        <v>75847</v>
      </c>
      <c r="B905" s="1">
        <v>43435</v>
      </c>
      <c r="C905" s="4">
        <f>VLOOKUP(B905, Dates!$A$1:$B$1463, 2, FALSE)</f>
        <v>7</v>
      </c>
      <c r="D905">
        <v>2</v>
      </c>
      <c r="E905" s="1">
        <f t="shared" si="56"/>
        <v>43438</v>
      </c>
      <c r="F905">
        <v>0</v>
      </c>
      <c r="G905" t="s">
        <v>23</v>
      </c>
      <c r="H905" t="str">
        <f t="shared" si="57"/>
        <v>Other</v>
      </c>
      <c r="I905">
        <v>73</v>
      </c>
      <c r="J905">
        <v>19400</v>
      </c>
      <c r="K905">
        <v>2</v>
      </c>
      <c r="L905" t="s">
        <v>136</v>
      </c>
      <c r="M905" t="s">
        <v>683</v>
      </c>
      <c r="N905" t="s">
        <v>730</v>
      </c>
      <c r="O905" t="s">
        <v>723</v>
      </c>
      <c r="Q905" t="s">
        <v>690</v>
      </c>
      <c r="R905" t="s">
        <v>691</v>
      </c>
      <c r="S905">
        <v>73</v>
      </c>
      <c r="T905" t="str">
        <f>VLOOKUP(S905, Products!$C$1:$D$60,2,FALSE)</f>
        <v>Sporting Goods</v>
      </c>
      <c r="U905">
        <v>1360</v>
      </c>
      <c r="V905" t="str">
        <f>VLOOKUP(U905, Products!$A$1:$B$60, 2, FALSE)</f>
        <v xml:space="preserve">Smart watch </v>
      </c>
      <c r="W905" s="7">
        <v>327.75</v>
      </c>
      <c r="X905" s="7">
        <v>297.07027734645828</v>
      </c>
      <c r="Y905">
        <v>1</v>
      </c>
      <c r="Z905" s="7">
        <v>22.940000529999999</v>
      </c>
      <c r="AA905" s="7">
        <v>327.75</v>
      </c>
      <c r="AB905" s="7">
        <f t="shared" si="58"/>
        <v>304.80999946999998</v>
      </c>
      <c r="AC905" t="s">
        <v>66</v>
      </c>
      <c r="AD905" t="str">
        <f t="shared" si="59"/>
        <v>Non Cash Payment</v>
      </c>
    </row>
    <row r="906" spans="1:30" x14ac:dyDescent="0.2">
      <c r="A906">
        <v>75846</v>
      </c>
      <c r="B906" s="1">
        <v>43435</v>
      </c>
      <c r="C906" s="4">
        <f>VLOOKUP(B906, Dates!$A$1:$B$1463, 2, FALSE)</f>
        <v>7</v>
      </c>
      <c r="D906">
        <v>4</v>
      </c>
      <c r="E906" s="1">
        <f t="shared" si="56"/>
        <v>43440</v>
      </c>
      <c r="F906">
        <v>0</v>
      </c>
      <c r="G906" t="s">
        <v>62</v>
      </c>
      <c r="H906" t="str">
        <f t="shared" si="57"/>
        <v>Other</v>
      </c>
      <c r="I906">
        <v>73</v>
      </c>
      <c r="J906">
        <v>19399</v>
      </c>
      <c r="K906">
        <v>2</v>
      </c>
      <c r="L906" t="s">
        <v>136</v>
      </c>
      <c r="M906" t="s">
        <v>683</v>
      </c>
      <c r="N906" t="s">
        <v>730</v>
      </c>
      <c r="O906" t="s">
        <v>723</v>
      </c>
      <c r="Q906" t="s">
        <v>690</v>
      </c>
      <c r="R906" t="s">
        <v>691</v>
      </c>
      <c r="S906">
        <v>73</v>
      </c>
      <c r="T906" t="str">
        <f>VLOOKUP(S906, Products!$C$1:$D$60,2,FALSE)</f>
        <v>Sporting Goods</v>
      </c>
      <c r="U906">
        <v>1360</v>
      </c>
      <c r="V906" t="str">
        <f>VLOOKUP(U906, Products!$A$1:$B$60, 2, FALSE)</f>
        <v xml:space="preserve">Smart watch </v>
      </c>
      <c r="W906" s="7">
        <v>327.75</v>
      </c>
      <c r="X906" s="7">
        <v>297.07027734645828</v>
      </c>
      <c r="Y906">
        <v>1</v>
      </c>
      <c r="Z906" s="7">
        <v>29.5</v>
      </c>
      <c r="AA906" s="7">
        <v>327.75</v>
      </c>
      <c r="AB906" s="7">
        <f t="shared" si="58"/>
        <v>298.25</v>
      </c>
      <c r="AC906" t="s">
        <v>66</v>
      </c>
      <c r="AD906" t="str">
        <f t="shared" si="59"/>
        <v>Non Cash Payment</v>
      </c>
    </row>
    <row r="907" spans="1:30" x14ac:dyDescent="0.2">
      <c r="A907">
        <v>75845</v>
      </c>
      <c r="B907" s="1">
        <v>43435</v>
      </c>
      <c r="C907" s="4">
        <f>VLOOKUP(B907, Dates!$A$1:$B$1463, 2, FALSE)</f>
        <v>7</v>
      </c>
      <c r="D907">
        <v>4</v>
      </c>
      <c r="E907" s="1">
        <f t="shared" si="56"/>
        <v>43440</v>
      </c>
      <c r="F907">
        <v>1</v>
      </c>
      <c r="G907" t="s">
        <v>62</v>
      </c>
      <c r="H907" t="str">
        <f t="shared" si="57"/>
        <v>Other</v>
      </c>
      <c r="I907">
        <v>73</v>
      </c>
      <c r="J907">
        <v>19398</v>
      </c>
      <c r="K907">
        <v>2</v>
      </c>
      <c r="L907" t="s">
        <v>136</v>
      </c>
      <c r="M907" t="s">
        <v>683</v>
      </c>
      <c r="N907" t="s">
        <v>831</v>
      </c>
      <c r="O907" t="s">
        <v>832</v>
      </c>
      <c r="Q907" t="s">
        <v>686</v>
      </c>
      <c r="R907" t="s">
        <v>687</v>
      </c>
      <c r="S907">
        <v>73</v>
      </c>
      <c r="T907" t="str">
        <f>VLOOKUP(S907, Products!$C$1:$D$60,2,FALSE)</f>
        <v>Sporting Goods</v>
      </c>
      <c r="U907">
        <v>1360</v>
      </c>
      <c r="V907" t="str">
        <f>VLOOKUP(U907, Products!$A$1:$B$60, 2, FALSE)</f>
        <v xml:space="preserve">Smart watch </v>
      </c>
      <c r="W907" s="7">
        <v>327.75</v>
      </c>
      <c r="X907" s="7">
        <v>297.07027734645828</v>
      </c>
      <c r="Y907">
        <v>1</v>
      </c>
      <c r="Z907" s="7">
        <v>32.77999878</v>
      </c>
      <c r="AA907" s="7">
        <v>327.75</v>
      </c>
      <c r="AB907" s="7">
        <f t="shared" si="58"/>
        <v>294.97000121999997</v>
      </c>
      <c r="AC907" t="s">
        <v>30</v>
      </c>
      <c r="AD907" t="str">
        <f t="shared" si="59"/>
        <v>Cash Over 200</v>
      </c>
    </row>
    <row r="908" spans="1:30" x14ac:dyDescent="0.2">
      <c r="A908">
        <v>75844</v>
      </c>
      <c r="B908" s="1">
        <v>43435</v>
      </c>
      <c r="C908" s="4">
        <f>VLOOKUP(B908, Dates!$A$1:$B$1463, 2, FALSE)</f>
        <v>7</v>
      </c>
      <c r="D908">
        <v>4</v>
      </c>
      <c r="E908" s="1">
        <f t="shared" si="56"/>
        <v>43440</v>
      </c>
      <c r="F908">
        <v>1</v>
      </c>
      <c r="G908" t="s">
        <v>62</v>
      </c>
      <c r="H908" t="str">
        <f t="shared" si="57"/>
        <v>Other</v>
      </c>
      <c r="I908">
        <v>73</v>
      </c>
      <c r="J908">
        <v>19397</v>
      </c>
      <c r="K908">
        <v>2</v>
      </c>
      <c r="L908" t="s">
        <v>136</v>
      </c>
      <c r="M908" t="s">
        <v>683</v>
      </c>
      <c r="N908" t="s">
        <v>833</v>
      </c>
      <c r="O908" t="s">
        <v>833</v>
      </c>
      <c r="Q908" t="s">
        <v>834</v>
      </c>
      <c r="R908" t="s">
        <v>687</v>
      </c>
      <c r="S908">
        <v>73</v>
      </c>
      <c r="T908" t="str">
        <f>VLOOKUP(S908, Products!$C$1:$D$60,2,FALSE)</f>
        <v>Sporting Goods</v>
      </c>
      <c r="U908">
        <v>1360</v>
      </c>
      <c r="V908" t="str">
        <f>VLOOKUP(U908, Products!$A$1:$B$60, 2, FALSE)</f>
        <v xml:space="preserve">Smart watch </v>
      </c>
      <c r="W908" s="7">
        <v>327.75</v>
      </c>
      <c r="X908" s="7">
        <v>297.07027734645828</v>
      </c>
      <c r="Y908">
        <v>1</v>
      </c>
      <c r="Z908" s="7">
        <v>39.33000183</v>
      </c>
      <c r="AA908" s="7">
        <v>327.75</v>
      </c>
      <c r="AB908" s="7">
        <f t="shared" si="58"/>
        <v>288.41999816999999</v>
      </c>
      <c r="AC908" t="s">
        <v>66</v>
      </c>
      <c r="AD908" t="str">
        <f t="shared" si="59"/>
        <v>Non Cash Payment</v>
      </c>
    </row>
    <row r="909" spans="1:30" x14ac:dyDescent="0.2">
      <c r="A909">
        <v>75843</v>
      </c>
      <c r="B909" s="1">
        <v>43435</v>
      </c>
      <c r="C909" s="4">
        <f>VLOOKUP(B909, Dates!$A$1:$B$1463, 2, FALSE)</f>
        <v>7</v>
      </c>
      <c r="D909">
        <v>2</v>
      </c>
      <c r="E909" s="1">
        <f t="shared" si="56"/>
        <v>43438</v>
      </c>
      <c r="F909">
        <v>1</v>
      </c>
      <c r="G909" t="s">
        <v>23</v>
      </c>
      <c r="H909" t="str">
        <f t="shared" si="57"/>
        <v>Other</v>
      </c>
      <c r="I909">
        <v>73</v>
      </c>
      <c r="J909">
        <v>19396</v>
      </c>
      <c r="K909">
        <v>2</v>
      </c>
      <c r="L909" t="s">
        <v>136</v>
      </c>
      <c r="M909" t="s">
        <v>683</v>
      </c>
      <c r="N909" t="s">
        <v>833</v>
      </c>
      <c r="O909" t="s">
        <v>833</v>
      </c>
      <c r="Q909" t="s">
        <v>834</v>
      </c>
      <c r="R909" t="s">
        <v>687</v>
      </c>
      <c r="S909">
        <v>73</v>
      </c>
      <c r="T909" t="str">
        <f>VLOOKUP(S909, Products!$C$1:$D$60,2,FALSE)</f>
        <v>Sporting Goods</v>
      </c>
      <c r="U909">
        <v>1360</v>
      </c>
      <c r="V909" t="str">
        <f>VLOOKUP(U909, Products!$A$1:$B$60, 2, FALSE)</f>
        <v xml:space="preserve">Smart watch </v>
      </c>
      <c r="W909" s="7">
        <v>327.75</v>
      </c>
      <c r="X909" s="7">
        <v>297.07027734645828</v>
      </c>
      <c r="Y909">
        <v>1</v>
      </c>
      <c r="Z909" s="7">
        <v>42.61000061</v>
      </c>
      <c r="AA909" s="7">
        <v>327.75</v>
      </c>
      <c r="AB909" s="7">
        <f t="shared" si="58"/>
        <v>285.13999939000001</v>
      </c>
      <c r="AC909" t="s">
        <v>30</v>
      </c>
      <c r="AD909" t="str">
        <f t="shared" si="59"/>
        <v>Cash Over 200</v>
      </c>
    </row>
    <row r="910" spans="1:30" x14ac:dyDescent="0.2">
      <c r="A910">
        <v>75842</v>
      </c>
      <c r="B910" s="1">
        <v>43435</v>
      </c>
      <c r="C910" s="4">
        <f>VLOOKUP(B910, Dates!$A$1:$B$1463, 2, FALSE)</f>
        <v>7</v>
      </c>
      <c r="D910">
        <v>4</v>
      </c>
      <c r="E910" s="1">
        <f t="shared" si="56"/>
        <v>43440</v>
      </c>
      <c r="F910">
        <v>0</v>
      </c>
      <c r="G910" t="s">
        <v>62</v>
      </c>
      <c r="H910" t="str">
        <f t="shared" si="57"/>
        <v>Other</v>
      </c>
      <c r="I910">
        <v>73</v>
      </c>
      <c r="J910">
        <v>19395</v>
      </c>
      <c r="K910">
        <v>2</v>
      </c>
      <c r="L910" t="s">
        <v>136</v>
      </c>
      <c r="M910" t="s">
        <v>683</v>
      </c>
      <c r="N910" t="s">
        <v>833</v>
      </c>
      <c r="O910" t="s">
        <v>833</v>
      </c>
      <c r="Q910" t="s">
        <v>834</v>
      </c>
      <c r="R910" t="s">
        <v>687</v>
      </c>
      <c r="S910">
        <v>73</v>
      </c>
      <c r="T910" t="str">
        <f>VLOOKUP(S910, Products!$C$1:$D$60,2,FALSE)</f>
        <v>Sporting Goods</v>
      </c>
      <c r="U910">
        <v>1360</v>
      </c>
      <c r="V910" t="str">
        <f>VLOOKUP(U910, Products!$A$1:$B$60, 2, FALSE)</f>
        <v xml:space="preserve">Smart watch </v>
      </c>
      <c r="W910" s="7">
        <v>327.75</v>
      </c>
      <c r="X910" s="7">
        <v>297.07027734645828</v>
      </c>
      <c r="Y910">
        <v>1</v>
      </c>
      <c r="Z910" s="7">
        <v>49.159999849999998</v>
      </c>
      <c r="AA910" s="7">
        <v>327.75</v>
      </c>
      <c r="AB910" s="7">
        <f t="shared" si="58"/>
        <v>278.59000014999998</v>
      </c>
      <c r="AC910" t="s">
        <v>66</v>
      </c>
      <c r="AD910" t="str">
        <f t="shared" si="59"/>
        <v>Non Cash Payment</v>
      </c>
    </row>
    <row r="911" spans="1:30" x14ac:dyDescent="0.2">
      <c r="A911">
        <v>75841</v>
      </c>
      <c r="B911" s="1">
        <v>43435</v>
      </c>
      <c r="C911" s="4">
        <f>VLOOKUP(B911, Dates!$A$1:$B$1463, 2, FALSE)</f>
        <v>7</v>
      </c>
      <c r="D911">
        <v>4</v>
      </c>
      <c r="E911" s="1">
        <f t="shared" si="56"/>
        <v>43440</v>
      </c>
      <c r="F911">
        <v>0</v>
      </c>
      <c r="G911" t="s">
        <v>62</v>
      </c>
      <c r="H911" t="str">
        <f t="shared" si="57"/>
        <v>Other</v>
      </c>
      <c r="I911">
        <v>73</v>
      </c>
      <c r="J911">
        <v>19394</v>
      </c>
      <c r="K911">
        <v>2</v>
      </c>
      <c r="L911" t="s">
        <v>136</v>
      </c>
      <c r="M911" t="s">
        <v>683</v>
      </c>
      <c r="N911" t="s">
        <v>833</v>
      </c>
      <c r="O911" t="s">
        <v>833</v>
      </c>
      <c r="Q911" t="s">
        <v>834</v>
      </c>
      <c r="R911" t="s">
        <v>687</v>
      </c>
      <c r="S911">
        <v>73</v>
      </c>
      <c r="T911" t="str">
        <f>VLOOKUP(S911, Products!$C$1:$D$60,2,FALSE)</f>
        <v>Sporting Goods</v>
      </c>
      <c r="U911">
        <v>1360</v>
      </c>
      <c r="V911" t="str">
        <f>VLOOKUP(U911, Products!$A$1:$B$60, 2, FALSE)</f>
        <v xml:space="preserve">Smart watch </v>
      </c>
      <c r="W911" s="7">
        <v>327.75</v>
      </c>
      <c r="X911" s="7">
        <v>297.07027734645828</v>
      </c>
      <c r="Y911">
        <v>1</v>
      </c>
      <c r="Z911" s="7">
        <v>52.439998629999998</v>
      </c>
      <c r="AA911" s="7">
        <v>327.75</v>
      </c>
      <c r="AB911" s="7">
        <f t="shared" si="58"/>
        <v>275.31000137000001</v>
      </c>
      <c r="AC911" t="s">
        <v>45</v>
      </c>
      <c r="AD911" t="str">
        <f t="shared" si="59"/>
        <v>Non Cash Payment</v>
      </c>
    </row>
    <row r="912" spans="1:30" x14ac:dyDescent="0.2">
      <c r="A912">
        <v>75840</v>
      </c>
      <c r="B912" s="1">
        <v>43435</v>
      </c>
      <c r="C912" s="4">
        <f>VLOOKUP(B912, Dates!$A$1:$B$1463, 2, FALSE)</f>
        <v>7</v>
      </c>
      <c r="D912">
        <v>2</v>
      </c>
      <c r="E912" s="1">
        <f t="shared" si="56"/>
        <v>43438</v>
      </c>
      <c r="F912">
        <v>1</v>
      </c>
      <c r="G912" t="s">
        <v>23</v>
      </c>
      <c r="H912" t="str">
        <f t="shared" si="57"/>
        <v>Other</v>
      </c>
      <c r="I912">
        <v>73</v>
      </c>
      <c r="J912">
        <v>19393</v>
      </c>
      <c r="K912">
        <v>2</v>
      </c>
      <c r="L912" t="s">
        <v>136</v>
      </c>
      <c r="M912" t="s">
        <v>683</v>
      </c>
      <c r="N912" t="s">
        <v>835</v>
      </c>
      <c r="O912" t="s">
        <v>783</v>
      </c>
      <c r="Q912" t="s">
        <v>699</v>
      </c>
      <c r="R912" t="s">
        <v>700</v>
      </c>
      <c r="S912">
        <v>73</v>
      </c>
      <c r="T912" t="str">
        <f>VLOOKUP(S912, Products!$C$1:$D$60,2,FALSE)</f>
        <v>Sporting Goods</v>
      </c>
      <c r="U912">
        <v>1360</v>
      </c>
      <c r="V912" t="str">
        <f>VLOOKUP(U912, Products!$A$1:$B$60, 2, FALSE)</f>
        <v xml:space="preserve">Smart watch </v>
      </c>
      <c r="W912" s="7">
        <v>327.75</v>
      </c>
      <c r="X912" s="7">
        <v>297.07027734645828</v>
      </c>
      <c r="Y912">
        <v>1</v>
      </c>
      <c r="Z912" s="7">
        <v>55.72000122</v>
      </c>
      <c r="AA912" s="7">
        <v>327.75</v>
      </c>
      <c r="AB912" s="7">
        <f t="shared" si="58"/>
        <v>272.02999878000003</v>
      </c>
      <c r="AC912" t="s">
        <v>30</v>
      </c>
      <c r="AD912" t="str">
        <f t="shared" si="59"/>
        <v>Cash Over 200</v>
      </c>
    </row>
    <row r="913" spans="1:30" x14ac:dyDescent="0.2">
      <c r="A913">
        <v>75839</v>
      </c>
      <c r="B913" s="1">
        <v>43435</v>
      </c>
      <c r="C913" s="4">
        <f>VLOOKUP(B913, Dates!$A$1:$B$1463, 2, FALSE)</f>
        <v>7</v>
      </c>
      <c r="D913">
        <v>2</v>
      </c>
      <c r="E913" s="1">
        <f t="shared" si="56"/>
        <v>43438</v>
      </c>
      <c r="F913">
        <v>1</v>
      </c>
      <c r="G913" t="s">
        <v>23</v>
      </c>
      <c r="H913" t="str">
        <f t="shared" si="57"/>
        <v>Other</v>
      </c>
      <c r="I913">
        <v>73</v>
      </c>
      <c r="J913">
        <v>19392</v>
      </c>
      <c r="K913">
        <v>2</v>
      </c>
      <c r="L913" t="s">
        <v>136</v>
      </c>
      <c r="M913" t="s">
        <v>683</v>
      </c>
      <c r="N913" t="s">
        <v>835</v>
      </c>
      <c r="O913" t="s">
        <v>783</v>
      </c>
      <c r="Q913" t="s">
        <v>699</v>
      </c>
      <c r="R913" t="s">
        <v>700</v>
      </c>
      <c r="S913">
        <v>73</v>
      </c>
      <c r="T913" t="str">
        <f>VLOOKUP(S913, Products!$C$1:$D$60,2,FALSE)</f>
        <v>Sporting Goods</v>
      </c>
      <c r="U913">
        <v>1360</v>
      </c>
      <c r="V913" t="str">
        <f>VLOOKUP(U913, Products!$A$1:$B$60, 2, FALSE)</f>
        <v xml:space="preserve">Smart watch </v>
      </c>
      <c r="W913" s="7">
        <v>327.75</v>
      </c>
      <c r="X913" s="7">
        <v>297.07027734645828</v>
      </c>
      <c r="Y913">
        <v>1</v>
      </c>
      <c r="Z913" s="7">
        <v>59</v>
      </c>
      <c r="AA913" s="7">
        <v>327.75</v>
      </c>
      <c r="AB913" s="7">
        <f t="shared" si="58"/>
        <v>268.75</v>
      </c>
      <c r="AC913" t="s">
        <v>66</v>
      </c>
      <c r="AD913" t="str">
        <f t="shared" si="59"/>
        <v>Non Cash Payment</v>
      </c>
    </row>
    <row r="914" spans="1:30" x14ac:dyDescent="0.2">
      <c r="A914">
        <v>75838</v>
      </c>
      <c r="B914" s="1">
        <v>43435</v>
      </c>
      <c r="C914" s="4">
        <f>VLOOKUP(B914, Dates!$A$1:$B$1463, 2, FALSE)</f>
        <v>7</v>
      </c>
      <c r="D914">
        <v>1</v>
      </c>
      <c r="E914" s="1">
        <f t="shared" si="56"/>
        <v>43437</v>
      </c>
      <c r="F914">
        <v>1</v>
      </c>
      <c r="G914" t="s">
        <v>187</v>
      </c>
      <c r="H914" t="str">
        <f t="shared" si="57"/>
        <v>Other</v>
      </c>
      <c r="I914">
        <v>73</v>
      </c>
      <c r="J914">
        <v>19391</v>
      </c>
      <c r="K914">
        <v>2</v>
      </c>
      <c r="L914" t="s">
        <v>136</v>
      </c>
      <c r="M914" t="s">
        <v>683</v>
      </c>
      <c r="N914" t="s">
        <v>836</v>
      </c>
      <c r="O914" t="s">
        <v>836</v>
      </c>
      <c r="Q914" t="s">
        <v>708</v>
      </c>
      <c r="R914" t="s">
        <v>700</v>
      </c>
      <c r="S914">
        <v>73</v>
      </c>
      <c r="T914" t="str">
        <f>VLOOKUP(S914, Products!$C$1:$D$60,2,FALSE)</f>
        <v>Sporting Goods</v>
      </c>
      <c r="U914">
        <v>1360</v>
      </c>
      <c r="V914" t="str">
        <f>VLOOKUP(U914, Products!$A$1:$B$60, 2, FALSE)</f>
        <v xml:space="preserve">Smart watch </v>
      </c>
      <c r="W914" s="7">
        <v>327.75</v>
      </c>
      <c r="X914" s="7">
        <v>297.07027734645828</v>
      </c>
      <c r="Y914">
        <v>1</v>
      </c>
      <c r="Z914" s="7">
        <v>65.550003050000001</v>
      </c>
      <c r="AA914" s="7">
        <v>327.75</v>
      </c>
      <c r="AB914" s="7">
        <f t="shared" si="58"/>
        <v>262.19999695000001</v>
      </c>
      <c r="AC914" t="s">
        <v>30</v>
      </c>
      <c r="AD914" t="str">
        <f t="shared" si="59"/>
        <v>Cash Over 200</v>
      </c>
    </row>
    <row r="915" spans="1:30" x14ac:dyDescent="0.2">
      <c r="A915">
        <v>75837</v>
      </c>
      <c r="B915" s="1">
        <v>43435</v>
      </c>
      <c r="C915" s="4">
        <f>VLOOKUP(B915, Dates!$A$1:$B$1463, 2, FALSE)</f>
        <v>7</v>
      </c>
      <c r="D915">
        <v>1</v>
      </c>
      <c r="E915" s="1">
        <f t="shared" si="56"/>
        <v>43437</v>
      </c>
      <c r="F915">
        <v>1</v>
      </c>
      <c r="G915" t="s">
        <v>187</v>
      </c>
      <c r="H915" t="str">
        <f t="shared" si="57"/>
        <v>Other</v>
      </c>
      <c r="I915">
        <v>73</v>
      </c>
      <c r="J915">
        <v>19390</v>
      </c>
      <c r="K915">
        <v>2</v>
      </c>
      <c r="L915" t="s">
        <v>136</v>
      </c>
      <c r="M915" t="s">
        <v>683</v>
      </c>
      <c r="N915" t="s">
        <v>770</v>
      </c>
      <c r="O915" t="s">
        <v>771</v>
      </c>
      <c r="Q915" t="s">
        <v>772</v>
      </c>
      <c r="R915" t="s">
        <v>687</v>
      </c>
      <c r="S915">
        <v>73</v>
      </c>
      <c r="T915" t="str">
        <f>VLOOKUP(S915, Products!$C$1:$D$60,2,FALSE)</f>
        <v>Sporting Goods</v>
      </c>
      <c r="U915">
        <v>1360</v>
      </c>
      <c r="V915" t="str">
        <f>VLOOKUP(U915, Products!$A$1:$B$60, 2, FALSE)</f>
        <v xml:space="preserve">Smart watch </v>
      </c>
      <c r="W915" s="7">
        <v>327.75</v>
      </c>
      <c r="X915" s="7">
        <v>297.07027734645828</v>
      </c>
      <c r="Y915">
        <v>1</v>
      </c>
      <c r="Z915" s="7">
        <v>81.940002440000001</v>
      </c>
      <c r="AA915" s="7">
        <v>327.75</v>
      </c>
      <c r="AB915" s="7">
        <f t="shared" si="58"/>
        <v>245.80999756</v>
      </c>
      <c r="AC915" t="s">
        <v>30</v>
      </c>
      <c r="AD915" t="str">
        <f t="shared" si="59"/>
        <v>Cash Over 200</v>
      </c>
    </row>
    <row r="916" spans="1:30" x14ac:dyDescent="0.2">
      <c r="A916">
        <v>75836</v>
      </c>
      <c r="B916" s="1">
        <v>43435</v>
      </c>
      <c r="C916" s="4">
        <f>VLOOKUP(B916, Dates!$A$1:$B$1463, 2, FALSE)</f>
        <v>7</v>
      </c>
      <c r="D916">
        <v>2</v>
      </c>
      <c r="E916" s="1">
        <f t="shared" si="56"/>
        <v>43438</v>
      </c>
      <c r="F916">
        <v>0</v>
      </c>
      <c r="G916" t="s">
        <v>23</v>
      </c>
      <c r="H916" t="str">
        <f t="shared" si="57"/>
        <v>Other</v>
      </c>
      <c r="I916">
        <v>73</v>
      </c>
      <c r="J916">
        <v>19389</v>
      </c>
      <c r="K916">
        <v>2</v>
      </c>
      <c r="L916" t="s">
        <v>136</v>
      </c>
      <c r="M916" t="s">
        <v>683</v>
      </c>
      <c r="N916" t="s">
        <v>770</v>
      </c>
      <c r="O916" t="s">
        <v>771</v>
      </c>
      <c r="Q916" t="s">
        <v>772</v>
      </c>
      <c r="R916" t="s">
        <v>687</v>
      </c>
      <c r="S916">
        <v>73</v>
      </c>
      <c r="T916" t="str">
        <f>VLOOKUP(S916, Products!$C$1:$D$60,2,FALSE)</f>
        <v>Sporting Goods</v>
      </c>
      <c r="U916">
        <v>1360</v>
      </c>
      <c r="V916" t="str">
        <f>VLOOKUP(U916, Products!$A$1:$B$60, 2, FALSE)</f>
        <v xml:space="preserve">Smart watch </v>
      </c>
      <c r="W916" s="7">
        <v>327.75</v>
      </c>
      <c r="X916" s="7">
        <v>297.07027734645828</v>
      </c>
      <c r="Y916">
        <v>1</v>
      </c>
      <c r="Z916" s="7">
        <v>0</v>
      </c>
      <c r="AA916" s="7">
        <v>327.75</v>
      </c>
      <c r="AB916" s="7">
        <f t="shared" si="58"/>
        <v>327.75</v>
      </c>
      <c r="AC916" t="s">
        <v>30</v>
      </c>
      <c r="AD916" t="str">
        <f t="shared" si="59"/>
        <v>Cash Over 200</v>
      </c>
    </row>
    <row r="917" spans="1:30" x14ac:dyDescent="0.2">
      <c r="A917">
        <v>75835</v>
      </c>
      <c r="B917" s="1">
        <v>43435</v>
      </c>
      <c r="C917" s="4">
        <f>VLOOKUP(B917, Dates!$A$1:$B$1463, 2, FALSE)</f>
        <v>7</v>
      </c>
      <c r="D917">
        <v>2</v>
      </c>
      <c r="E917" s="1">
        <f t="shared" si="56"/>
        <v>43438</v>
      </c>
      <c r="F917">
        <v>1</v>
      </c>
      <c r="G917" t="s">
        <v>23</v>
      </c>
      <c r="H917" t="str">
        <f t="shared" si="57"/>
        <v>Other</v>
      </c>
      <c r="I917">
        <v>73</v>
      </c>
      <c r="J917">
        <v>19388</v>
      </c>
      <c r="K917">
        <v>2</v>
      </c>
      <c r="L917" t="s">
        <v>136</v>
      </c>
      <c r="M917" t="s">
        <v>683</v>
      </c>
      <c r="N917" t="s">
        <v>837</v>
      </c>
      <c r="O917" t="s">
        <v>793</v>
      </c>
      <c r="Q917" t="s">
        <v>690</v>
      </c>
      <c r="R917" t="s">
        <v>691</v>
      </c>
      <c r="S917">
        <v>73</v>
      </c>
      <c r="T917" t="str">
        <f>VLOOKUP(S917, Products!$C$1:$D$60,2,FALSE)</f>
        <v>Sporting Goods</v>
      </c>
      <c r="U917">
        <v>1360</v>
      </c>
      <c r="V917" t="str">
        <f>VLOOKUP(U917, Products!$A$1:$B$60, 2, FALSE)</f>
        <v xml:space="preserve">Smart watch </v>
      </c>
      <c r="W917" s="7">
        <v>327.75</v>
      </c>
      <c r="X917" s="7">
        <v>297.07027734645828</v>
      </c>
      <c r="Y917">
        <v>1</v>
      </c>
      <c r="Z917" s="7">
        <v>3.2799999710000001</v>
      </c>
      <c r="AA917" s="7">
        <v>327.75</v>
      </c>
      <c r="AB917" s="7">
        <f t="shared" si="58"/>
        <v>324.470000029</v>
      </c>
      <c r="AC917" t="s">
        <v>45</v>
      </c>
      <c r="AD917" t="str">
        <f t="shared" si="59"/>
        <v>Non Cash Payment</v>
      </c>
    </row>
    <row r="918" spans="1:30" x14ac:dyDescent="0.2">
      <c r="A918">
        <v>75834</v>
      </c>
      <c r="B918" s="1">
        <v>43405</v>
      </c>
      <c r="C918" s="4">
        <f>VLOOKUP(B918, Dates!$A$1:$B$1463, 2, FALSE)</f>
        <v>5</v>
      </c>
      <c r="D918">
        <v>2</v>
      </c>
      <c r="E918" s="1">
        <f t="shared" si="56"/>
        <v>43409</v>
      </c>
      <c r="F918">
        <v>1</v>
      </c>
      <c r="G918" t="s">
        <v>23</v>
      </c>
      <c r="H918" t="str">
        <f t="shared" si="57"/>
        <v>Other</v>
      </c>
      <c r="I918">
        <v>73</v>
      </c>
      <c r="J918">
        <v>19387</v>
      </c>
      <c r="K918">
        <v>2</v>
      </c>
      <c r="L918" t="s">
        <v>136</v>
      </c>
      <c r="M918" t="s">
        <v>683</v>
      </c>
      <c r="N918" t="s">
        <v>837</v>
      </c>
      <c r="O918" t="s">
        <v>793</v>
      </c>
      <c r="Q918" t="s">
        <v>690</v>
      </c>
      <c r="R918" t="s">
        <v>691</v>
      </c>
      <c r="S918">
        <v>73</v>
      </c>
      <c r="T918" t="str">
        <f>VLOOKUP(S918, Products!$C$1:$D$60,2,FALSE)</f>
        <v>Sporting Goods</v>
      </c>
      <c r="U918">
        <v>1360</v>
      </c>
      <c r="V918" t="str">
        <f>VLOOKUP(U918, Products!$A$1:$B$60, 2, FALSE)</f>
        <v xml:space="preserve">Smart watch </v>
      </c>
      <c r="W918" s="7">
        <v>327.75</v>
      </c>
      <c r="X918" s="7">
        <v>297.07027734645828</v>
      </c>
      <c r="Y918">
        <v>1</v>
      </c>
      <c r="Z918" s="7">
        <v>6.5599999430000002</v>
      </c>
      <c r="AA918" s="7">
        <v>327.75</v>
      </c>
      <c r="AB918" s="7">
        <f t="shared" si="58"/>
        <v>321.19000005700002</v>
      </c>
      <c r="AC918" t="s">
        <v>30</v>
      </c>
      <c r="AD918" t="str">
        <f t="shared" si="59"/>
        <v>Cash Over 200</v>
      </c>
    </row>
    <row r="919" spans="1:30" x14ac:dyDescent="0.2">
      <c r="A919">
        <v>75833</v>
      </c>
      <c r="B919" s="1">
        <v>43405</v>
      </c>
      <c r="C919" s="4">
        <f>VLOOKUP(B919, Dates!$A$1:$B$1463, 2, FALSE)</f>
        <v>5</v>
      </c>
      <c r="D919">
        <v>1</v>
      </c>
      <c r="E919" s="1">
        <f t="shared" si="56"/>
        <v>43406</v>
      </c>
      <c r="F919">
        <v>1</v>
      </c>
      <c r="G919" t="s">
        <v>187</v>
      </c>
      <c r="H919" t="str">
        <f t="shared" si="57"/>
        <v>Other</v>
      </c>
      <c r="I919">
        <v>73</v>
      </c>
      <c r="J919">
        <v>19386</v>
      </c>
      <c r="K919">
        <v>2</v>
      </c>
      <c r="L919" t="s">
        <v>136</v>
      </c>
      <c r="M919" t="s">
        <v>683</v>
      </c>
      <c r="N919" t="s">
        <v>837</v>
      </c>
      <c r="O919" t="s">
        <v>793</v>
      </c>
      <c r="Q919" t="s">
        <v>690</v>
      </c>
      <c r="R919" t="s">
        <v>691</v>
      </c>
      <c r="S919">
        <v>73</v>
      </c>
      <c r="T919" t="str">
        <f>VLOOKUP(S919, Products!$C$1:$D$60,2,FALSE)</f>
        <v>Sporting Goods</v>
      </c>
      <c r="U919">
        <v>1360</v>
      </c>
      <c r="V919" t="str">
        <f>VLOOKUP(U919, Products!$A$1:$B$60, 2, FALSE)</f>
        <v xml:space="preserve">Smart watch </v>
      </c>
      <c r="W919" s="7">
        <v>327.75</v>
      </c>
      <c r="X919" s="7">
        <v>297.07027734645828</v>
      </c>
      <c r="Y919">
        <v>1</v>
      </c>
      <c r="Z919" s="7">
        <v>9.8299999239999991</v>
      </c>
      <c r="AA919" s="7">
        <v>327.75</v>
      </c>
      <c r="AB919" s="7">
        <f t="shared" si="58"/>
        <v>317.92000007600001</v>
      </c>
      <c r="AC919" t="s">
        <v>45</v>
      </c>
      <c r="AD919" t="str">
        <f t="shared" si="59"/>
        <v>Non Cash Payment</v>
      </c>
    </row>
    <row r="920" spans="1:30" x14ac:dyDescent="0.2">
      <c r="A920">
        <v>75832</v>
      </c>
      <c r="B920" s="1">
        <v>43405</v>
      </c>
      <c r="C920" s="4">
        <f>VLOOKUP(B920, Dates!$A$1:$B$1463, 2, FALSE)</f>
        <v>5</v>
      </c>
      <c r="D920">
        <v>1</v>
      </c>
      <c r="E920" s="1">
        <f t="shared" si="56"/>
        <v>43406</v>
      </c>
      <c r="F920">
        <v>1</v>
      </c>
      <c r="G920" t="s">
        <v>187</v>
      </c>
      <c r="H920" t="str">
        <f t="shared" si="57"/>
        <v>Other</v>
      </c>
      <c r="I920">
        <v>73</v>
      </c>
      <c r="J920">
        <v>19385</v>
      </c>
      <c r="K920">
        <v>2</v>
      </c>
      <c r="L920" t="s">
        <v>136</v>
      </c>
      <c r="M920" t="s">
        <v>683</v>
      </c>
      <c r="N920" t="s">
        <v>837</v>
      </c>
      <c r="O920" t="s">
        <v>793</v>
      </c>
      <c r="Q920" t="s">
        <v>690</v>
      </c>
      <c r="R920" t="s">
        <v>691</v>
      </c>
      <c r="S920">
        <v>73</v>
      </c>
      <c r="T920" t="str">
        <f>VLOOKUP(S920, Products!$C$1:$D$60,2,FALSE)</f>
        <v>Sporting Goods</v>
      </c>
      <c r="U920">
        <v>1360</v>
      </c>
      <c r="V920" t="str">
        <f>VLOOKUP(U920, Products!$A$1:$B$60, 2, FALSE)</f>
        <v xml:space="preserve">Smart watch </v>
      </c>
      <c r="W920" s="7">
        <v>327.75</v>
      </c>
      <c r="X920" s="7">
        <v>297.07027734645828</v>
      </c>
      <c r="Y920">
        <v>1</v>
      </c>
      <c r="Z920" s="7">
        <v>13.10999966</v>
      </c>
      <c r="AA920" s="7">
        <v>327.75</v>
      </c>
      <c r="AB920" s="7">
        <f t="shared" si="58"/>
        <v>314.64000034000003</v>
      </c>
      <c r="AC920" t="s">
        <v>30</v>
      </c>
      <c r="AD920" t="str">
        <f t="shared" si="59"/>
        <v>Cash Over 200</v>
      </c>
    </row>
    <row r="921" spans="1:30" x14ac:dyDescent="0.2">
      <c r="A921">
        <v>75831</v>
      </c>
      <c r="B921" s="1">
        <v>43405</v>
      </c>
      <c r="C921" s="4">
        <f>VLOOKUP(B921, Dates!$A$1:$B$1463, 2, FALSE)</f>
        <v>5</v>
      </c>
      <c r="D921">
        <v>1</v>
      </c>
      <c r="E921" s="1">
        <f t="shared" si="56"/>
        <v>43406</v>
      </c>
      <c r="F921">
        <v>1</v>
      </c>
      <c r="G921" t="s">
        <v>187</v>
      </c>
      <c r="H921" t="str">
        <f t="shared" si="57"/>
        <v>Other</v>
      </c>
      <c r="I921">
        <v>73</v>
      </c>
      <c r="J921">
        <v>19384</v>
      </c>
      <c r="K921">
        <v>2</v>
      </c>
      <c r="L921" t="s">
        <v>136</v>
      </c>
      <c r="M921" t="s">
        <v>683</v>
      </c>
      <c r="N921" t="s">
        <v>838</v>
      </c>
      <c r="O921" t="s">
        <v>839</v>
      </c>
      <c r="Q921" t="s">
        <v>690</v>
      </c>
      <c r="R921" t="s">
        <v>691</v>
      </c>
      <c r="S921">
        <v>73</v>
      </c>
      <c r="T921" t="str">
        <f>VLOOKUP(S921, Products!$C$1:$D$60,2,FALSE)</f>
        <v>Sporting Goods</v>
      </c>
      <c r="U921">
        <v>1360</v>
      </c>
      <c r="V921" t="str">
        <f>VLOOKUP(U921, Products!$A$1:$B$60, 2, FALSE)</f>
        <v xml:space="preserve">Smart watch </v>
      </c>
      <c r="W921" s="7">
        <v>327.75</v>
      </c>
      <c r="X921" s="7">
        <v>297.07027734645828</v>
      </c>
      <c r="Y921">
        <v>1</v>
      </c>
      <c r="Z921" s="7">
        <v>16.38999939</v>
      </c>
      <c r="AA921" s="7">
        <v>327.75</v>
      </c>
      <c r="AB921" s="7">
        <f t="shared" si="58"/>
        <v>311.36000060999999</v>
      </c>
      <c r="AC921" t="s">
        <v>30</v>
      </c>
      <c r="AD921" t="str">
        <f t="shared" si="59"/>
        <v>Cash Over 200</v>
      </c>
    </row>
    <row r="922" spans="1:30" x14ac:dyDescent="0.2">
      <c r="A922">
        <v>75830</v>
      </c>
      <c r="B922" s="1">
        <v>43405</v>
      </c>
      <c r="C922" s="4">
        <f>VLOOKUP(B922, Dates!$A$1:$B$1463, 2, FALSE)</f>
        <v>5</v>
      </c>
      <c r="D922">
        <v>4</v>
      </c>
      <c r="E922" s="1">
        <f t="shared" si="56"/>
        <v>43411</v>
      </c>
      <c r="F922">
        <v>1</v>
      </c>
      <c r="G922" t="s">
        <v>62</v>
      </c>
      <c r="H922" t="str">
        <f t="shared" si="57"/>
        <v>Other</v>
      </c>
      <c r="I922">
        <v>73</v>
      </c>
      <c r="J922">
        <v>19383</v>
      </c>
      <c r="K922">
        <v>2</v>
      </c>
      <c r="L922" t="s">
        <v>136</v>
      </c>
      <c r="M922" t="s">
        <v>683</v>
      </c>
      <c r="N922" t="s">
        <v>840</v>
      </c>
      <c r="O922" t="s">
        <v>832</v>
      </c>
      <c r="Q922" t="s">
        <v>686</v>
      </c>
      <c r="R922" t="s">
        <v>687</v>
      </c>
      <c r="S922">
        <v>73</v>
      </c>
      <c r="T922" t="str">
        <f>VLOOKUP(S922, Products!$C$1:$D$60,2,FALSE)</f>
        <v>Sporting Goods</v>
      </c>
      <c r="U922">
        <v>1360</v>
      </c>
      <c r="V922" t="str">
        <f>VLOOKUP(U922, Products!$A$1:$B$60, 2, FALSE)</f>
        <v xml:space="preserve">Smart watch </v>
      </c>
      <c r="W922" s="7">
        <v>327.75</v>
      </c>
      <c r="X922" s="7">
        <v>297.07027734645828</v>
      </c>
      <c r="Y922">
        <v>1</v>
      </c>
      <c r="Z922" s="7">
        <v>18.030000690000001</v>
      </c>
      <c r="AA922" s="7">
        <v>327.75</v>
      </c>
      <c r="AB922" s="7">
        <f t="shared" si="58"/>
        <v>309.71999930999999</v>
      </c>
      <c r="AC922" t="s">
        <v>30</v>
      </c>
      <c r="AD922" t="str">
        <f t="shared" si="59"/>
        <v>Cash Over 200</v>
      </c>
    </row>
    <row r="923" spans="1:30" x14ac:dyDescent="0.2">
      <c r="A923">
        <v>75829</v>
      </c>
      <c r="B923" s="1">
        <v>43405</v>
      </c>
      <c r="C923" s="4">
        <f>VLOOKUP(B923, Dates!$A$1:$B$1463, 2, FALSE)</f>
        <v>5</v>
      </c>
      <c r="D923">
        <v>4</v>
      </c>
      <c r="E923" s="1">
        <f t="shared" si="56"/>
        <v>43411</v>
      </c>
      <c r="F923">
        <v>1</v>
      </c>
      <c r="G923" t="s">
        <v>62</v>
      </c>
      <c r="H923" t="str">
        <f t="shared" si="57"/>
        <v>Other</v>
      </c>
      <c r="I923">
        <v>73</v>
      </c>
      <c r="J923">
        <v>19382</v>
      </c>
      <c r="K923">
        <v>2</v>
      </c>
      <c r="L923" t="s">
        <v>136</v>
      </c>
      <c r="M923" t="s">
        <v>683</v>
      </c>
      <c r="N923" t="s">
        <v>840</v>
      </c>
      <c r="O923" t="s">
        <v>832</v>
      </c>
      <c r="Q923" t="s">
        <v>686</v>
      </c>
      <c r="R923" t="s">
        <v>687</v>
      </c>
      <c r="S923">
        <v>73</v>
      </c>
      <c r="T923" t="str">
        <f>VLOOKUP(S923, Products!$C$1:$D$60,2,FALSE)</f>
        <v>Sporting Goods</v>
      </c>
      <c r="U923">
        <v>1360</v>
      </c>
      <c r="V923" t="str">
        <f>VLOOKUP(U923, Products!$A$1:$B$60, 2, FALSE)</f>
        <v xml:space="preserve">Smart watch </v>
      </c>
      <c r="W923" s="7">
        <v>327.75</v>
      </c>
      <c r="X923" s="7">
        <v>297.07027734645828</v>
      </c>
      <c r="Y923">
        <v>1</v>
      </c>
      <c r="Z923" s="7">
        <v>22.940000529999999</v>
      </c>
      <c r="AA923" s="7">
        <v>327.75</v>
      </c>
      <c r="AB923" s="7">
        <f t="shared" si="58"/>
        <v>304.80999946999998</v>
      </c>
      <c r="AC923" t="s">
        <v>30</v>
      </c>
      <c r="AD923" t="str">
        <f t="shared" si="59"/>
        <v>Cash Over 200</v>
      </c>
    </row>
    <row r="924" spans="1:30" x14ac:dyDescent="0.2">
      <c r="A924">
        <v>75828</v>
      </c>
      <c r="B924" s="1">
        <v>43405</v>
      </c>
      <c r="C924" s="4">
        <f>VLOOKUP(B924, Dates!$A$1:$B$1463, 2, FALSE)</f>
        <v>5</v>
      </c>
      <c r="D924">
        <v>4</v>
      </c>
      <c r="E924" s="1">
        <f t="shared" si="56"/>
        <v>43411</v>
      </c>
      <c r="F924">
        <v>0</v>
      </c>
      <c r="G924" t="s">
        <v>62</v>
      </c>
      <c r="H924" t="str">
        <f t="shared" si="57"/>
        <v>Other</v>
      </c>
      <c r="I924">
        <v>73</v>
      </c>
      <c r="J924">
        <v>19381</v>
      </c>
      <c r="K924">
        <v>2</v>
      </c>
      <c r="L924" t="s">
        <v>136</v>
      </c>
      <c r="M924" t="s">
        <v>683</v>
      </c>
      <c r="N924" t="s">
        <v>840</v>
      </c>
      <c r="O924" t="s">
        <v>832</v>
      </c>
      <c r="Q924" t="s">
        <v>686</v>
      </c>
      <c r="R924" t="s">
        <v>687</v>
      </c>
      <c r="S924">
        <v>73</v>
      </c>
      <c r="T924" t="str">
        <f>VLOOKUP(S924, Products!$C$1:$D$60,2,FALSE)</f>
        <v>Sporting Goods</v>
      </c>
      <c r="U924">
        <v>1360</v>
      </c>
      <c r="V924" t="str">
        <f>VLOOKUP(U924, Products!$A$1:$B$60, 2, FALSE)</f>
        <v xml:space="preserve">Smart watch </v>
      </c>
      <c r="W924" s="7">
        <v>327.75</v>
      </c>
      <c r="X924" s="7">
        <v>297.07027734645828</v>
      </c>
      <c r="Y924">
        <v>1</v>
      </c>
      <c r="Z924" s="7">
        <v>29.5</v>
      </c>
      <c r="AA924" s="7">
        <v>327.75</v>
      </c>
      <c r="AB924" s="7">
        <f t="shared" si="58"/>
        <v>298.25</v>
      </c>
      <c r="AC924" t="s">
        <v>45</v>
      </c>
      <c r="AD924" t="str">
        <f t="shared" si="59"/>
        <v>Non Cash Payment</v>
      </c>
    </row>
    <row r="925" spans="1:30" x14ac:dyDescent="0.2">
      <c r="A925">
        <v>75827</v>
      </c>
      <c r="B925" s="1">
        <v>43405</v>
      </c>
      <c r="C925" s="4">
        <f>VLOOKUP(B925, Dates!$A$1:$B$1463, 2, FALSE)</f>
        <v>5</v>
      </c>
      <c r="D925">
        <v>4</v>
      </c>
      <c r="E925" s="1">
        <f t="shared" si="56"/>
        <v>43411</v>
      </c>
      <c r="F925">
        <v>0</v>
      </c>
      <c r="G925" t="s">
        <v>62</v>
      </c>
      <c r="H925" t="str">
        <f t="shared" si="57"/>
        <v>Other</v>
      </c>
      <c r="I925">
        <v>73</v>
      </c>
      <c r="J925">
        <v>19380</v>
      </c>
      <c r="K925">
        <v>2</v>
      </c>
      <c r="L925" t="s">
        <v>136</v>
      </c>
      <c r="M925" t="s">
        <v>683</v>
      </c>
      <c r="N925" t="s">
        <v>713</v>
      </c>
      <c r="O925" t="s">
        <v>693</v>
      </c>
      <c r="Q925" t="s">
        <v>694</v>
      </c>
      <c r="R925" t="s">
        <v>695</v>
      </c>
      <c r="S925">
        <v>73</v>
      </c>
      <c r="T925" t="str">
        <f>VLOOKUP(S925, Products!$C$1:$D$60,2,FALSE)</f>
        <v>Sporting Goods</v>
      </c>
      <c r="U925">
        <v>1360</v>
      </c>
      <c r="V925" t="str">
        <f>VLOOKUP(U925, Products!$A$1:$B$60, 2, FALSE)</f>
        <v xml:space="preserve">Smart watch </v>
      </c>
      <c r="W925" s="7">
        <v>327.75</v>
      </c>
      <c r="X925" s="7">
        <v>297.07027734645828</v>
      </c>
      <c r="Y925">
        <v>1</v>
      </c>
      <c r="Z925" s="7">
        <v>32.77999878</v>
      </c>
      <c r="AA925" s="7">
        <v>327.75</v>
      </c>
      <c r="AB925" s="7">
        <f t="shared" si="58"/>
        <v>294.97000121999997</v>
      </c>
      <c r="AC925" t="s">
        <v>45</v>
      </c>
      <c r="AD925" t="str">
        <f t="shared" si="59"/>
        <v>Non Cash Payment</v>
      </c>
    </row>
    <row r="926" spans="1:30" x14ac:dyDescent="0.2">
      <c r="A926">
        <v>75826</v>
      </c>
      <c r="B926" s="1">
        <v>43405</v>
      </c>
      <c r="C926" s="4">
        <f>VLOOKUP(B926, Dates!$A$1:$B$1463, 2, FALSE)</f>
        <v>5</v>
      </c>
      <c r="D926">
        <v>4</v>
      </c>
      <c r="E926" s="1">
        <f t="shared" si="56"/>
        <v>43411</v>
      </c>
      <c r="F926">
        <v>0</v>
      </c>
      <c r="G926" t="s">
        <v>62</v>
      </c>
      <c r="H926" t="str">
        <f t="shared" si="57"/>
        <v>Other</v>
      </c>
      <c r="I926">
        <v>73</v>
      </c>
      <c r="J926">
        <v>19379</v>
      </c>
      <c r="K926">
        <v>2</v>
      </c>
      <c r="L926" t="s">
        <v>136</v>
      </c>
      <c r="M926" t="s">
        <v>683</v>
      </c>
      <c r="N926" t="s">
        <v>756</v>
      </c>
      <c r="O926" t="s">
        <v>756</v>
      </c>
      <c r="Q926" t="s">
        <v>757</v>
      </c>
      <c r="R926" t="s">
        <v>687</v>
      </c>
      <c r="S926">
        <v>73</v>
      </c>
      <c r="T926" t="str">
        <f>VLOOKUP(S926, Products!$C$1:$D$60,2,FALSE)</f>
        <v>Sporting Goods</v>
      </c>
      <c r="U926">
        <v>1360</v>
      </c>
      <c r="V926" t="str">
        <f>VLOOKUP(U926, Products!$A$1:$B$60, 2, FALSE)</f>
        <v xml:space="preserve">Smart watch </v>
      </c>
      <c r="W926" s="7">
        <v>327.75</v>
      </c>
      <c r="X926" s="7">
        <v>297.07027734645828</v>
      </c>
      <c r="Y926">
        <v>1</v>
      </c>
      <c r="Z926" s="7">
        <v>39.33000183</v>
      </c>
      <c r="AA926" s="7">
        <v>327.75</v>
      </c>
      <c r="AB926" s="7">
        <f t="shared" si="58"/>
        <v>288.41999816999999</v>
      </c>
      <c r="AC926" t="s">
        <v>30</v>
      </c>
      <c r="AD926" t="str">
        <f t="shared" si="59"/>
        <v>Cash Over 200</v>
      </c>
    </row>
    <row r="927" spans="1:30" x14ac:dyDescent="0.2">
      <c r="A927">
        <v>75825</v>
      </c>
      <c r="B927" s="1">
        <v>43405</v>
      </c>
      <c r="C927" s="4">
        <f>VLOOKUP(B927, Dates!$A$1:$B$1463, 2, FALSE)</f>
        <v>5</v>
      </c>
      <c r="D927">
        <v>4</v>
      </c>
      <c r="E927" s="1">
        <f t="shared" si="56"/>
        <v>43411</v>
      </c>
      <c r="F927">
        <v>1</v>
      </c>
      <c r="G927" t="s">
        <v>62</v>
      </c>
      <c r="H927" t="str">
        <f t="shared" si="57"/>
        <v>Other</v>
      </c>
      <c r="I927">
        <v>73</v>
      </c>
      <c r="J927">
        <v>19378</v>
      </c>
      <c r="K927">
        <v>2</v>
      </c>
      <c r="L927" t="s">
        <v>136</v>
      </c>
      <c r="M927" t="s">
        <v>683</v>
      </c>
      <c r="N927" t="s">
        <v>756</v>
      </c>
      <c r="O927" t="s">
        <v>756</v>
      </c>
      <c r="Q927" t="s">
        <v>757</v>
      </c>
      <c r="R927" t="s">
        <v>687</v>
      </c>
      <c r="S927">
        <v>73</v>
      </c>
      <c r="T927" t="str">
        <f>VLOOKUP(S927, Products!$C$1:$D$60,2,FALSE)</f>
        <v>Sporting Goods</v>
      </c>
      <c r="U927">
        <v>1360</v>
      </c>
      <c r="V927" t="str">
        <f>VLOOKUP(U927, Products!$A$1:$B$60, 2, FALSE)</f>
        <v xml:space="preserve">Smart watch </v>
      </c>
      <c r="W927" s="7">
        <v>327.75</v>
      </c>
      <c r="X927" s="7">
        <v>297.07027734645828</v>
      </c>
      <c r="Y927">
        <v>1</v>
      </c>
      <c r="Z927" s="7">
        <v>42.61000061</v>
      </c>
      <c r="AA927" s="7">
        <v>327.75</v>
      </c>
      <c r="AB927" s="7">
        <f t="shared" si="58"/>
        <v>285.13999939000001</v>
      </c>
      <c r="AC927" t="s">
        <v>45</v>
      </c>
      <c r="AD927" t="str">
        <f t="shared" si="59"/>
        <v>Non Cash Payment</v>
      </c>
    </row>
    <row r="928" spans="1:30" x14ac:dyDescent="0.2">
      <c r="A928">
        <v>75824</v>
      </c>
      <c r="B928" s="1">
        <v>43405</v>
      </c>
      <c r="C928" s="4">
        <f>VLOOKUP(B928, Dates!$A$1:$B$1463, 2, FALSE)</f>
        <v>5</v>
      </c>
      <c r="D928">
        <v>4</v>
      </c>
      <c r="E928" s="1">
        <f t="shared" si="56"/>
        <v>43411</v>
      </c>
      <c r="F928">
        <v>1</v>
      </c>
      <c r="G928" t="s">
        <v>62</v>
      </c>
      <c r="H928" t="str">
        <f t="shared" si="57"/>
        <v>Other</v>
      </c>
      <c r="I928">
        <v>73</v>
      </c>
      <c r="J928">
        <v>19377</v>
      </c>
      <c r="K928">
        <v>2</v>
      </c>
      <c r="L928" t="s">
        <v>136</v>
      </c>
      <c r="M928" t="s">
        <v>683</v>
      </c>
      <c r="N928" t="s">
        <v>753</v>
      </c>
      <c r="O928" t="s">
        <v>753</v>
      </c>
      <c r="Q928" t="s">
        <v>754</v>
      </c>
      <c r="R928" t="s">
        <v>691</v>
      </c>
      <c r="S928">
        <v>73</v>
      </c>
      <c r="T928" t="str">
        <f>VLOOKUP(S928, Products!$C$1:$D$60,2,FALSE)</f>
        <v>Sporting Goods</v>
      </c>
      <c r="U928">
        <v>1360</v>
      </c>
      <c r="V928" t="str">
        <f>VLOOKUP(U928, Products!$A$1:$B$60, 2, FALSE)</f>
        <v xml:space="preserve">Smart watch </v>
      </c>
      <c r="W928" s="7">
        <v>327.75</v>
      </c>
      <c r="X928" s="7">
        <v>297.07027734645828</v>
      </c>
      <c r="Y928">
        <v>1</v>
      </c>
      <c r="Z928" s="7">
        <v>49.159999849999998</v>
      </c>
      <c r="AA928" s="7">
        <v>327.75</v>
      </c>
      <c r="AB928" s="7">
        <f t="shared" si="58"/>
        <v>278.59000014999998</v>
      </c>
      <c r="AC928" t="s">
        <v>30</v>
      </c>
      <c r="AD928" t="str">
        <f t="shared" si="59"/>
        <v>Cash Over 200</v>
      </c>
    </row>
    <row r="929" spans="1:30" x14ac:dyDescent="0.2">
      <c r="A929">
        <v>75823</v>
      </c>
      <c r="B929" s="1">
        <v>43405</v>
      </c>
      <c r="C929" s="4">
        <f>VLOOKUP(B929, Dates!$A$1:$B$1463, 2, FALSE)</f>
        <v>5</v>
      </c>
      <c r="D929">
        <v>4</v>
      </c>
      <c r="E929" s="1">
        <f t="shared" si="56"/>
        <v>43411</v>
      </c>
      <c r="F929">
        <v>0</v>
      </c>
      <c r="G929" t="s">
        <v>62</v>
      </c>
      <c r="H929" t="str">
        <f t="shared" si="57"/>
        <v>Other</v>
      </c>
      <c r="I929">
        <v>73</v>
      </c>
      <c r="J929">
        <v>19376</v>
      </c>
      <c r="K929">
        <v>2</v>
      </c>
      <c r="L929" t="s">
        <v>136</v>
      </c>
      <c r="M929" t="s">
        <v>683</v>
      </c>
      <c r="N929" t="s">
        <v>753</v>
      </c>
      <c r="O929" t="s">
        <v>753</v>
      </c>
      <c r="Q929" t="s">
        <v>754</v>
      </c>
      <c r="R929" t="s">
        <v>691</v>
      </c>
      <c r="S929">
        <v>73</v>
      </c>
      <c r="T929" t="str">
        <f>VLOOKUP(S929, Products!$C$1:$D$60,2,FALSE)</f>
        <v>Sporting Goods</v>
      </c>
      <c r="U929">
        <v>1360</v>
      </c>
      <c r="V929" t="str">
        <f>VLOOKUP(U929, Products!$A$1:$B$60, 2, FALSE)</f>
        <v xml:space="preserve">Smart watch </v>
      </c>
      <c r="W929" s="7">
        <v>327.75</v>
      </c>
      <c r="X929" s="7">
        <v>297.07027734645828</v>
      </c>
      <c r="Y929">
        <v>1</v>
      </c>
      <c r="Z929" s="7">
        <v>52.439998629999998</v>
      </c>
      <c r="AA929" s="7">
        <v>327.75</v>
      </c>
      <c r="AB929" s="7">
        <f t="shared" si="58"/>
        <v>275.31000137000001</v>
      </c>
      <c r="AC929" t="s">
        <v>66</v>
      </c>
      <c r="AD929" t="str">
        <f t="shared" si="59"/>
        <v>Non Cash Payment</v>
      </c>
    </row>
    <row r="930" spans="1:30" x14ac:dyDescent="0.2">
      <c r="A930">
        <v>75822</v>
      </c>
      <c r="B930" s="1">
        <v>43405</v>
      </c>
      <c r="C930" s="4">
        <f>VLOOKUP(B930, Dates!$A$1:$B$1463, 2, FALSE)</f>
        <v>5</v>
      </c>
      <c r="D930">
        <v>4</v>
      </c>
      <c r="E930" s="1">
        <f t="shared" si="56"/>
        <v>43411</v>
      </c>
      <c r="F930">
        <v>0</v>
      </c>
      <c r="G930" t="s">
        <v>62</v>
      </c>
      <c r="H930" t="str">
        <f t="shared" si="57"/>
        <v>Other</v>
      </c>
      <c r="I930">
        <v>73</v>
      </c>
      <c r="J930">
        <v>19375</v>
      </c>
      <c r="K930">
        <v>2</v>
      </c>
      <c r="L930" t="s">
        <v>136</v>
      </c>
      <c r="M930" t="s">
        <v>683</v>
      </c>
      <c r="N930" t="s">
        <v>841</v>
      </c>
      <c r="O930" t="s">
        <v>706</v>
      </c>
      <c r="Q930" t="s">
        <v>690</v>
      </c>
      <c r="R930" t="s">
        <v>691</v>
      </c>
      <c r="S930">
        <v>73</v>
      </c>
      <c r="T930" t="str">
        <f>VLOOKUP(S930, Products!$C$1:$D$60,2,FALSE)</f>
        <v>Sporting Goods</v>
      </c>
      <c r="U930">
        <v>1360</v>
      </c>
      <c r="V930" t="str">
        <f>VLOOKUP(U930, Products!$A$1:$B$60, 2, FALSE)</f>
        <v xml:space="preserve">Smart watch </v>
      </c>
      <c r="W930" s="7">
        <v>327.75</v>
      </c>
      <c r="X930" s="7">
        <v>297.07027734645828</v>
      </c>
      <c r="Y930">
        <v>1</v>
      </c>
      <c r="Z930" s="7">
        <v>55.72000122</v>
      </c>
      <c r="AA930" s="7">
        <v>327.75</v>
      </c>
      <c r="AB930" s="7">
        <f t="shared" si="58"/>
        <v>272.02999878000003</v>
      </c>
      <c r="AC930" t="s">
        <v>45</v>
      </c>
      <c r="AD930" t="str">
        <f t="shared" si="59"/>
        <v>Non Cash Payment</v>
      </c>
    </row>
    <row r="931" spans="1:30" x14ac:dyDescent="0.2">
      <c r="A931">
        <v>75821</v>
      </c>
      <c r="B931" s="1">
        <v>43405</v>
      </c>
      <c r="C931" s="4">
        <f>VLOOKUP(B931, Dates!$A$1:$B$1463, 2, FALSE)</f>
        <v>5</v>
      </c>
      <c r="D931">
        <v>4</v>
      </c>
      <c r="E931" s="1">
        <f t="shared" si="56"/>
        <v>43411</v>
      </c>
      <c r="F931">
        <v>0</v>
      </c>
      <c r="G931" t="s">
        <v>62</v>
      </c>
      <c r="H931" t="str">
        <f t="shared" si="57"/>
        <v>Other</v>
      </c>
      <c r="I931">
        <v>73</v>
      </c>
      <c r="J931">
        <v>19374</v>
      </c>
      <c r="K931">
        <v>2</v>
      </c>
      <c r="L931" t="s">
        <v>136</v>
      </c>
      <c r="M931" t="s">
        <v>683</v>
      </c>
      <c r="N931" t="s">
        <v>841</v>
      </c>
      <c r="O931" t="s">
        <v>706</v>
      </c>
      <c r="Q931" t="s">
        <v>690</v>
      </c>
      <c r="R931" t="s">
        <v>691</v>
      </c>
      <c r="S931">
        <v>73</v>
      </c>
      <c r="T931" t="str">
        <f>VLOOKUP(S931, Products!$C$1:$D$60,2,FALSE)</f>
        <v>Sporting Goods</v>
      </c>
      <c r="U931">
        <v>1360</v>
      </c>
      <c r="V931" t="str">
        <f>VLOOKUP(U931, Products!$A$1:$B$60, 2, FALSE)</f>
        <v xml:space="preserve">Smart watch </v>
      </c>
      <c r="W931" s="7">
        <v>327.75</v>
      </c>
      <c r="X931" s="7">
        <v>297.07027734645828</v>
      </c>
      <c r="Y931">
        <v>1</v>
      </c>
      <c r="Z931" s="7">
        <v>59</v>
      </c>
      <c r="AA931" s="7">
        <v>327.75</v>
      </c>
      <c r="AB931" s="7">
        <f t="shared" si="58"/>
        <v>268.75</v>
      </c>
      <c r="AC931" t="s">
        <v>45</v>
      </c>
      <c r="AD931" t="str">
        <f t="shared" si="59"/>
        <v>Non Cash Payment</v>
      </c>
    </row>
    <row r="932" spans="1:30" x14ac:dyDescent="0.2">
      <c r="A932">
        <v>75820</v>
      </c>
      <c r="B932" s="1">
        <v>43405</v>
      </c>
      <c r="C932" s="4">
        <f>VLOOKUP(B932, Dates!$A$1:$B$1463, 2, FALSE)</f>
        <v>5</v>
      </c>
      <c r="D932">
        <v>4</v>
      </c>
      <c r="E932" s="1">
        <f t="shared" si="56"/>
        <v>43411</v>
      </c>
      <c r="F932">
        <v>1</v>
      </c>
      <c r="G932" t="s">
        <v>62</v>
      </c>
      <c r="H932" t="str">
        <f t="shared" si="57"/>
        <v>Other</v>
      </c>
      <c r="I932">
        <v>73</v>
      </c>
      <c r="J932">
        <v>19373</v>
      </c>
      <c r="K932">
        <v>2</v>
      </c>
      <c r="L932" t="s">
        <v>136</v>
      </c>
      <c r="M932" t="s">
        <v>683</v>
      </c>
      <c r="N932" t="s">
        <v>756</v>
      </c>
      <c r="O932" t="s">
        <v>756</v>
      </c>
      <c r="Q932" t="s">
        <v>757</v>
      </c>
      <c r="R932" t="s">
        <v>687</v>
      </c>
      <c r="S932">
        <v>73</v>
      </c>
      <c r="T932" t="str">
        <f>VLOOKUP(S932, Products!$C$1:$D$60,2,FALSE)</f>
        <v>Sporting Goods</v>
      </c>
      <c r="U932">
        <v>1360</v>
      </c>
      <c r="V932" t="str">
        <f>VLOOKUP(U932, Products!$A$1:$B$60, 2, FALSE)</f>
        <v xml:space="preserve">Smart watch </v>
      </c>
      <c r="W932" s="7">
        <v>327.75</v>
      </c>
      <c r="X932" s="7">
        <v>297.07027734645828</v>
      </c>
      <c r="Y932">
        <v>1</v>
      </c>
      <c r="Z932" s="7">
        <v>65.550003050000001</v>
      </c>
      <c r="AA932" s="7">
        <v>327.75</v>
      </c>
      <c r="AB932" s="7">
        <f t="shared" si="58"/>
        <v>262.19999695000001</v>
      </c>
      <c r="AC932" t="s">
        <v>45</v>
      </c>
      <c r="AD932" t="str">
        <f t="shared" si="59"/>
        <v>Non Cash Payment</v>
      </c>
    </row>
    <row r="933" spans="1:30" x14ac:dyDescent="0.2">
      <c r="A933">
        <v>75819</v>
      </c>
      <c r="B933" s="1">
        <v>43405</v>
      </c>
      <c r="C933" s="4">
        <f>VLOOKUP(B933, Dates!$A$1:$B$1463, 2, FALSE)</f>
        <v>5</v>
      </c>
      <c r="D933">
        <v>4</v>
      </c>
      <c r="E933" s="1">
        <f t="shared" si="56"/>
        <v>43411</v>
      </c>
      <c r="F933">
        <v>1</v>
      </c>
      <c r="G933" t="s">
        <v>62</v>
      </c>
      <c r="H933" t="str">
        <f t="shared" si="57"/>
        <v>Other</v>
      </c>
      <c r="I933">
        <v>73</v>
      </c>
      <c r="J933">
        <v>19372</v>
      </c>
      <c r="K933">
        <v>2</v>
      </c>
      <c r="L933" t="s">
        <v>136</v>
      </c>
      <c r="M933" t="s">
        <v>683</v>
      </c>
      <c r="N933" t="s">
        <v>842</v>
      </c>
      <c r="O933" t="s">
        <v>842</v>
      </c>
      <c r="Q933" t="s">
        <v>757</v>
      </c>
      <c r="R933" t="s">
        <v>687</v>
      </c>
      <c r="S933">
        <v>73</v>
      </c>
      <c r="T933" t="str">
        <f>VLOOKUP(S933, Products!$C$1:$D$60,2,FALSE)</f>
        <v>Sporting Goods</v>
      </c>
      <c r="U933">
        <v>1360</v>
      </c>
      <c r="V933" t="str">
        <f>VLOOKUP(U933, Products!$A$1:$B$60, 2, FALSE)</f>
        <v xml:space="preserve">Smart watch </v>
      </c>
      <c r="W933" s="7">
        <v>327.75</v>
      </c>
      <c r="X933" s="7">
        <v>297.07027734645828</v>
      </c>
      <c r="Y933">
        <v>1</v>
      </c>
      <c r="Z933" s="7">
        <v>81.940002440000001</v>
      </c>
      <c r="AA933" s="7">
        <v>327.75</v>
      </c>
      <c r="AB933" s="7">
        <f t="shared" si="58"/>
        <v>245.80999756</v>
      </c>
      <c r="AC933" t="s">
        <v>45</v>
      </c>
      <c r="AD933" t="str">
        <f t="shared" si="59"/>
        <v>Non Cash Payment</v>
      </c>
    </row>
    <row r="934" spans="1:30" x14ac:dyDescent="0.2">
      <c r="A934">
        <v>75818</v>
      </c>
      <c r="B934" s="1">
        <v>43405</v>
      </c>
      <c r="C934" s="4">
        <f>VLOOKUP(B934, Dates!$A$1:$B$1463, 2, FALSE)</f>
        <v>5</v>
      </c>
      <c r="D934">
        <v>4</v>
      </c>
      <c r="E934" s="1">
        <f t="shared" si="56"/>
        <v>43411</v>
      </c>
      <c r="F934">
        <v>0</v>
      </c>
      <c r="G934" t="s">
        <v>62</v>
      </c>
      <c r="H934" t="str">
        <f t="shared" si="57"/>
        <v>Other</v>
      </c>
      <c r="I934">
        <v>73</v>
      </c>
      <c r="J934">
        <v>19371</v>
      </c>
      <c r="K934">
        <v>2</v>
      </c>
      <c r="L934" t="s">
        <v>136</v>
      </c>
      <c r="M934" t="s">
        <v>683</v>
      </c>
      <c r="N934" t="s">
        <v>811</v>
      </c>
      <c r="O934" t="s">
        <v>725</v>
      </c>
      <c r="Q934" t="s">
        <v>694</v>
      </c>
      <c r="R934" t="s">
        <v>695</v>
      </c>
      <c r="S934">
        <v>73</v>
      </c>
      <c r="T934" t="str">
        <f>VLOOKUP(S934, Products!$C$1:$D$60,2,FALSE)</f>
        <v>Sporting Goods</v>
      </c>
      <c r="U934">
        <v>1360</v>
      </c>
      <c r="V934" t="str">
        <f>VLOOKUP(U934, Products!$A$1:$B$60, 2, FALSE)</f>
        <v xml:space="preserve">Smart watch </v>
      </c>
      <c r="W934" s="7">
        <v>327.75</v>
      </c>
      <c r="X934" s="7">
        <v>297.07027734645828</v>
      </c>
      <c r="Y934">
        <v>1</v>
      </c>
      <c r="Z934" s="7">
        <v>0</v>
      </c>
      <c r="AA934" s="7">
        <v>327.75</v>
      </c>
      <c r="AB934" s="7">
        <f t="shared" si="58"/>
        <v>327.75</v>
      </c>
      <c r="AC934" t="s">
        <v>66</v>
      </c>
      <c r="AD934" t="str">
        <f t="shared" si="59"/>
        <v>Non Cash Payment</v>
      </c>
    </row>
    <row r="935" spans="1:30" x14ac:dyDescent="0.2">
      <c r="A935">
        <v>75817</v>
      </c>
      <c r="B935" s="1">
        <v>43405</v>
      </c>
      <c r="C935" s="4">
        <f>VLOOKUP(B935, Dates!$A$1:$B$1463, 2, FALSE)</f>
        <v>5</v>
      </c>
      <c r="D935">
        <v>4</v>
      </c>
      <c r="E935" s="1">
        <f t="shared" si="56"/>
        <v>43411</v>
      </c>
      <c r="F935">
        <v>0</v>
      </c>
      <c r="G935" t="s">
        <v>62</v>
      </c>
      <c r="H935" t="str">
        <f t="shared" si="57"/>
        <v>Other</v>
      </c>
      <c r="I935">
        <v>73</v>
      </c>
      <c r="J935">
        <v>19370</v>
      </c>
      <c r="K935">
        <v>2</v>
      </c>
      <c r="L935" t="s">
        <v>136</v>
      </c>
      <c r="M935" t="s">
        <v>683</v>
      </c>
      <c r="N935" t="s">
        <v>811</v>
      </c>
      <c r="O935" t="s">
        <v>725</v>
      </c>
      <c r="Q935" t="s">
        <v>694</v>
      </c>
      <c r="R935" t="s">
        <v>695</v>
      </c>
      <c r="S935">
        <v>73</v>
      </c>
      <c r="T935" t="str">
        <f>VLOOKUP(S935, Products!$C$1:$D$60,2,FALSE)</f>
        <v>Sporting Goods</v>
      </c>
      <c r="U935">
        <v>1360</v>
      </c>
      <c r="V935" t="str">
        <f>VLOOKUP(U935, Products!$A$1:$B$60, 2, FALSE)</f>
        <v xml:space="preserve">Smart watch </v>
      </c>
      <c r="W935" s="7">
        <v>327.75</v>
      </c>
      <c r="X935" s="7">
        <v>297.07027734645828</v>
      </c>
      <c r="Y935">
        <v>1</v>
      </c>
      <c r="Z935" s="7">
        <v>3.2799999710000001</v>
      </c>
      <c r="AA935" s="7">
        <v>327.75</v>
      </c>
      <c r="AB935" s="7">
        <f t="shared" si="58"/>
        <v>324.470000029</v>
      </c>
      <c r="AC935" t="s">
        <v>30</v>
      </c>
      <c r="AD935" t="str">
        <f t="shared" si="59"/>
        <v>Cash Over 200</v>
      </c>
    </row>
    <row r="936" spans="1:30" x14ac:dyDescent="0.2">
      <c r="A936">
        <v>75816</v>
      </c>
      <c r="B936" s="1">
        <v>43405</v>
      </c>
      <c r="C936" s="4">
        <f>VLOOKUP(B936, Dates!$A$1:$B$1463, 2, FALSE)</f>
        <v>5</v>
      </c>
      <c r="D936">
        <v>4</v>
      </c>
      <c r="E936" s="1">
        <f t="shared" si="56"/>
        <v>43411</v>
      </c>
      <c r="F936">
        <v>0</v>
      </c>
      <c r="G936" t="s">
        <v>62</v>
      </c>
      <c r="H936" t="str">
        <f t="shared" si="57"/>
        <v>Other</v>
      </c>
      <c r="I936">
        <v>73</v>
      </c>
      <c r="J936">
        <v>19369</v>
      </c>
      <c r="K936">
        <v>2</v>
      </c>
      <c r="L936" t="s">
        <v>136</v>
      </c>
      <c r="M936" t="s">
        <v>683</v>
      </c>
      <c r="N936" t="s">
        <v>843</v>
      </c>
      <c r="O936" t="s">
        <v>844</v>
      </c>
      <c r="Q936" t="s">
        <v>845</v>
      </c>
      <c r="R936" t="s">
        <v>687</v>
      </c>
      <c r="S936">
        <v>73</v>
      </c>
      <c r="T936" t="str">
        <f>VLOOKUP(S936, Products!$C$1:$D$60,2,FALSE)</f>
        <v>Sporting Goods</v>
      </c>
      <c r="U936">
        <v>1360</v>
      </c>
      <c r="V936" t="str">
        <f>VLOOKUP(U936, Products!$A$1:$B$60, 2, FALSE)</f>
        <v xml:space="preserve">Smart watch </v>
      </c>
      <c r="W936" s="7">
        <v>327.75</v>
      </c>
      <c r="X936" s="7">
        <v>297.07027734645828</v>
      </c>
      <c r="Y936">
        <v>1</v>
      </c>
      <c r="Z936" s="7">
        <v>6.5599999430000002</v>
      </c>
      <c r="AA936" s="7">
        <v>327.75</v>
      </c>
      <c r="AB936" s="7">
        <f t="shared" si="58"/>
        <v>321.19000005700002</v>
      </c>
      <c r="AC936" t="s">
        <v>66</v>
      </c>
      <c r="AD936" t="str">
        <f t="shared" si="59"/>
        <v>Non Cash Payment</v>
      </c>
    </row>
    <row r="937" spans="1:30" x14ac:dyDescent="0.2">
      <c r="A937">
        <v>75815</v>
      </c>
      <c r="B937" s="1">
        <v>43405</v>
      </c>
      <c r="C937" s="4">
        <f>VLOOKUP(B937, Dates!$A$1:$B$1463, 2, FALSE)</f>
        <v>5</v>
      </c>
      <c r="D937">
        <v>4</v>
      </c>
      <c r="E937" s="1">
        <f t="shared" si="56"/>
        <v>43411</v>
      </c>
      <c r="F937">
        <v>1</v>
      </c>
      <c r="G937" t="s">
        <v>62</v>
      </c>
      <c r="H937" t="str">
        <f t="shared" si="57"/>
        <v>Other</v>
      </c>
      <c r="I937">
        <v>73</v>
      </c>
      <c r="J937">
        <v>19368</v>
      </c>
      <c r="K937">
        <v>2</v>
      </c>
      <c r="L937" t="s">
        <v>136</v>
      </c>
      <c r="M937" t="s">
        <v>683</v>
      </c>
      <c r="N937" t="s">
        <v>846</v>
      </c>
      <c r="O937" t="s">
        <v>823</v>
      </c>
      <c r="Q937" t="s">
        <v>699</v>
      </c>
      <c r="R937" t="s">
        <v>700</v>
      </c>
      <c r="S937">
        <v>73</v>
      </c>
      <c r="T937" t="str">
        <f>VLOOKUP(S937, Products!$C$1:$D$60,2,FALSE)</f>
        <v>Sporting Goods</v>
      </c>
      <c r="U937">
        <v>1360</v>
      </c>
      <c r="V937" t="str">
        <f>VLOOKUP(U937, Products!$A$1:$B$60, 2, FALSE)</f>
        <v xml:space="preserve">Smart watch </v>
      </c>
      <c r="W937" s="7">
        <v>327.75</v>
      </c>
      <c r="X937" s="7">
        <v>297.07027734645828</v>
      </c>
      <c r="Y937">
        <v>1</v>
      </c>
      <c r="Z937" s="7">
        <v>9.8299999239999991</v>
      </c>
      <c r="AA937" s="7">
        <v>327.75</v>
      </c>
      <c r="AB937" s="7">
        <f t="shared" si="58"/>
        <v>317.92000007600001</v>
      </c>
      <c r="AC937" t="s">
        <v>45</v>
      </c>
      <c r="AD937" t="str">
        <f t="shared" si="59"/>
        <v>Non Cash Payment</v>
      </c>
    </row>
    <row r="938" spans="1:30" x14ac:dyDescent="0.2">
      <c r="A938">
        <v>75814</v>
      </c>
      <c r="B938" s="1">
        <v>43405</v>
      </c>
      <c r="C938" s="4">
        <f>VLOOKUP(B938, Dates!$A$1:$B$1463, 2, FALSE)</f>
        <v>5</v>
      </c>
      <c r="D938">
        <v>4</v>
      </c>
      <c r="E938" s="1">
        <f t="shared" si="56"/>
        <v>43411</v>
      </c>
      <c r="F938">
        <v>1</v>
      </c>
      <c r="G938" t="s">
        <v>62</v>
      </c>
      <c r="H938" t="str">
        <f t="shared" si="57"/>
        <v>Other</v>
      </c>
      <c r="I938">
        <v>73</v>
      </c>
      <c r="J938">
        <v>19367</v>
      </c>
      <c r="K938">
        <v>2</v>
      </c>
      <c r="L938" t="s">
        <v>136</v>
      </c>
      <c r="M938" t="s">
        <v>683</v>
      </c>
      <c r="N938" t="s">
        <v>846</v>
      </c>
      <c r="O938" t="s">
        <v>823</v>
      </c>
      <c r="Q938" t="s">
        <v>699</v>
      </c>
      <c r="R938" t="s">
        <v>700</v>
      </c>
      <c r="S938">
        <v>73</v>
      </c>
      <c r="T938" t="str">
        <f>VLOOKUP(S938, Products!$C$1:$D$60,2,FALSE)</f>
        <v>Sporting Goods</v>
      </c>
      <c r="U938">
        <v>1360</v>
      </c>
      <c r="V938" t="str">
        <f>VLOOKUP(U938, Products!$A$1:$B$60, 2, FALSE)</f>
        <v xml:space="preserve">Smart watch </v>
      </c>
      <c r="W938" s="7">
        <v>327.75</v>
      </c>
      <c r="X938" s="7">
        <v>297.07027734645828</v>
      </c>
      <c r="Y938">
        <v>1</v>
      </c>
      <c r="Z938" s="7">
        <v>13.10999966</v>
      </c>
      <c r="AA938" s="7">
        <v>327.75</v>
      </c>
      <c r="AB938" s="7">
        <f t="shared" si="58"/>
        <v>314.64000034000003</v>
      </c>
      <c r="AC938" t="s">
        <v>30</v>
      </c>
      <c r="AD938" t="str">
        <f t="shared" si="59"/>
        <v>Cash Over 200</v>
      </c>
    </row>
    <row r="939" spans="1:30" x14ac:dyDescent="0.2">
      <c r="A939">
        <v>75813</v>
      </c>
      <c r="B939" s="1">
        <v>43405</v>
      </c>
      <c r="C939" s="4">
        <f>VLOOKUP(B939, Dates!$A$1:$B$1463, 2, FALSE)</f>
        <v>5</v>
      </c>
      <c r="D939">
        <v>2</v>
      </c>
      <c r="E939" s="1">
        <f t="shared" si="56"/>
        <v>43409</v>
      </c>
      <c r="F939">
        <v>1</v>
      </c>
      <c r="G939" t="s">
        <v>23</v>
      </c>
      <c r="H939" t="str">
        <f t="shared" si="57"/>
        <v>Other</v>
      </c>
      <c r="I939">
        <v>73</v>
      </c>
      <c r="J939">
        <v>19366</v>
      </c>
      <c r="K939">
        <v>2</v>
      </c>
      <c r="L939" t="s">
        <v>136</v>
      </c>
      <c r="M939" t="s">
        <v>683</v>
      </c>
      <c r="N939" t="s">
        <v>721</v>
      </c>
      <c r="O939" t="s">
        <v>721</v>
      </c>
      <c r="Q939" t="s">
        <v>721</v>
      </c>
      <c r="R939" t="s">
        <v>687</v>
      </c>
      <c r="S939">
        <v>73</v>
      </c>
      <c r="T939" t="str">
        <f>VLOOKUP(S939, Products!$C$1:$D$60,2,FALSE)</f>
        <v>Sporting Goods</v>
      </c>
      <c r="U939">
        <v>1360</v>
      </c>
      <c r="V939" t="str">
        <f>VLOOKUP(U939, Products!$A$1:$B$60, 2, FALSE)</f>
        <v xml:space="preserve">Smart watch </v>
      </c>
      <c r="W939" s="7">
        <v>327.75</v>
      </c>
      <c r="X939" s="7">
        <v>297.07027734645828</v>
      </c>
      <c r="Y939">
        <v>1</v>
      </c>
      <c r="Z939" s="7">
        <v>16.38999939</v>
      </c>
      <c r="AA939" s="7">
        <v>327.75</v>
      </c>
      <c r="AB939" s="7">
        <f t="shared" si="58"/>
        <v>311.36000060999999</v>
      </c>
      <c r="AC939" t="s">
        <v>30</v>
      </c>
      <c r="AD939" t="str">
        <f t="shared" si="59"/>
        <v>Cash Over 200</v>
      </c>
    </row>
    <row r="940" spans="1:30" x14ac:dyDescent="0.2">
      <c r="A940">
        <v>75812</v>
      </c>
      <c r="B940" s="1">
        <v>43405</v>
      </c>
      <c r="C940" s="4">
        <f>VLOOKUP(B940, Dates!$A$1:$B$1463, 2, FALSE)</f>
        <v>5</v>
      </c>
      <c r="D940">
        <v>2</v>
      </c>
      <c r="E940" s="1">
        <f t="shared" si="56"/>
        <v>43409</v>
      </c>
      <c r="F940">
        <v>1</v>
      </c>
      <c r="G940" t="s">
        <v>23</v>
      </c>
      <c r="H940" t="str">
        <f t="shared" si="57"/>
        <v>Other</v>
      </c>
      <c r="I940">
        <v>73</v>
      </c>
      <c r="J940">
        <v>19365</v>
      </c>
      <c r="K940">
        <v>2</v>
      </c>
      <c r="L940" t="s">
        <v>136</v>
      </c>
      <c r="M940" t="s">
        <v>683</v>
      </c>
      <c r="N940" t="s">
        <v>713</v>
      </c>
      <c r="O940" t="s">
        <v>693</v>
      </c>
      <c r="Q940" t="s">
        <v>694</v>
      </c>
      <c r="R940" t="s">
        <v>695</v>
      </c>
      <c r="S940">
        <v>73</v>
      </c>
      <c r="T940" t="str">
        <f>VLOOKUP(S940, Products!$C$1:$D$60,2,FALSE)</f>
        <v>Sporting Goods</v>
      </c>
      <c r="U940">
        <v>1360</v>
      </c>
      <c r="V940" t="str">
        <f>VLOOKUP(U940, Products!$A$1:$B$60, 2, FALSE)</f>
        <v xml:space="preserve">Smart watch </v>
      </c>
      <c r="W940" s="7">
        <v>327.75</v>
      </c>
      <c r="X940" s="7">
        <v>297.07027734645828</v>
      </c>
      <c r="Y940">
        <v>1</v>
      </c>
      <c r="Z940" s="7">
        <v>18.030000690000001</v>
      </c>
      <c r="AA940" s="7">
        <v>327.75</v>
      </c>
      <c r="AB940" s="7">
        <f t="shared" si="58"/>
        <v>309.71999930999999</v>
      </c>
      <c r="AC940" t="s">
        <v>30</v>
      </c>
      <c r="AD940" t="str">
        <f t="shared" si="59"/>
        <v>Cash Over 200</v>
      </c>
    </row>
    <row r="941" spans="1:30" x14ac:dyDescent="0.2">
      <c r="A941">
        <v>75811</v>
      </c>
      <c r="B941" s="1">
        <v>43405</v>
      </c>
      <c r="C941" s="4">
        <f>VLOOKUP(B941, Dates!$A$1:$B$1463, 2, FALSE)</f>
        <v>5</v>
      </c>
      <c r="D941">
        <v>1</v>
      </c>
      <c r="E941" s="1">
        <f t="shared" si="56"/>
        <v>43406</v>
      </c>
      <c r="F941">
        <v>1</v>
      </c>
      <c r="G941" t="s">
        <v>187</v>
      </c>
      <c r="H941" t="str">
        <f t="shared" si="57"/>
        <v>Other</v>
      </c>
      <c r="I941">
        <v>73</v>
      </c>
      <c r="J941">
        <v>19364</v>
      </c>
      <c r="K941">
        <v>2</v>
      </c>
      <c r="L941" t="s">
        <v>136</v>
      </c>
      <c r="M941" t="s">
        <v>683</v>
      </c>
      <c r="N941" t="s">
        <v>847</v>
      </c>
      <c r="O941" t="s">
        <v>698</v>
      </c>
      <c r="Q941" t="s">
        <v>699</v>
      </c>
      <c r="R941" t="s">
        <v>700</v>
      </c>
      <c r="S941">
        <v>73</v>
      </c>
      <c r="T941" t="str">
        <f>VLOOKUP(S941, Products!$C$1:$D$60,2,FALSE)</f>
        <v>Sporting Goods</v>
      </c>
      <c r="U941">
        <v>1360</v>
      </c>
      <c r="V941" t="str">
        <f>VLOOKUP(U941, Products!$A$1:$B$60, 2, FALSE)</f>
        <v xml:space="preserve">Smart watch </v>
      </c>
      <c r="W941" s="7">
        <v>327.75</v>
      </c>
      <c r="X941" s="7">
        <v>297.07027734645828</v>
      </c>
      <c r="Y941">
        <v>1</v>
      </c>
      <c r="Z941" s="7">
        <v>22.940000529999999</v>
      </c>
      <c r="AA941" s="7">
        <v>327.75</v>
      </c>
      <c r="AB941" s="7">
        <f t="shared" si="58"/>
        <v>304.80999946999998</v>
      </c>
      <c r="AC941" t="s">
        <v>30</v>
      </c>
      <c r="AD941" t="str">
        <f t="shared" si="59"/>
        <v>Cash Over 200</v>
      </c>
    </row>
    <row r="942" spans="1:30" x14ac:dyDescent="0.2">
      <c r="A942">
        <v>75810</v>
      </c>
      <c r="B942" s="1">
        <v>43405</v>
      </c>
      <c r="C942" s="4">
        <f>VLOOKUP(B942, Dates!$A$1:$B$1463, 2, FALSE)</f>
        <v>5</v>
      </c>
      <c r="D942">
        <v>2</v>
      </c>
      <c r="E942" s="1">
        <f t="shared" si="56"/>
        <v>43409</v>
      </c>
      <c r="F942">
        <v>1</v>
      </c>
      <c r="G942" t="s">
        <v>23</v>
      </c>
      <c r="H942" t="str">
        <f t="shared" si="57"/>
        <v>Other</v>
      </c>
      <c r="I942">
        <v>73</v>
      </c>
      <c r="J942">
        <v>19363</v>
      </c>
      <c r="K942">
        <v>2</v>
      </c>
      <c r="L942" t="s">
        <v>136</v>
      </c>
      <c r="M942" t="s">
        <v>683</v>
      </c>
      <c r="N942" t="s">
        <v>847</v>
      </c>
      <c r="O942" t="s">
        <v>698</v>
      </c>
      <c r="Q942" t="s">
        <v>699</v>
      </c>
      <c r="R942" t="s">
        <v>700</v>
      </c>
      <c r="S942">
        <v>73</v>
      </c>
      <c r="T942" t="str">
        <f>VLOOKUP(S942, Products!$C$1:$D$60,2,FALSE)</f>
        <v>Sporting Goods</v>
      </c>
      <c r="U942">
        <v>1360</v>
      </c>
      <c r="V942" t="str">
        <f>VLOOKUP(U942, Products!$A$1:$B$60, 2, FALSE)</f>
        <v xml:space="preserve">Smart watch </v>
      </c>
      <c r="W942" s="7">
        <v>327.75</v>
      </c>
      <c r="X942" s="7">
        <v>297.07027734645828</v>
      </c>
      <c r="Y942">
        <v>1</v>
      </c>
      <c r="Z942" s="7">
        <v>29.5</v>
      </c>
      <c r="AA942" s="7">
        <v>327.75</v>
      </c>
      <c r="AB942" s="7">
        <f t="shared" si="58"/>
        <v>298.25</v>
      </c>
      <c r="AC942" t="s">
        <v>45</v>
      </c>
      <c r="AD942" t="str">
        <f t="shared" si="59"/>
        <v>Non Cash Payment</v>
      </c>
    </row>
    <row r="943" spans="1:30" x14ac:dyDescent="0.2">
      <c r="A943">
        <v>75809</v>
      </c>
      <c r="B943" s="1">
        <v>43405</v>
      </c>
      <c r="C943" s="4">
        <f>VLOOKUP(B943, Dates!$A$1:$B$1463, 2, FALSE)</f>
        <v>5</v>
      </c>
      <c r="D943">
        <v>2</v>
      </c>
      <c r="E943" s="1">
        <f t="shared" si="56"/>
        <v>43409</v>
      </c>
      <c r="F943">
        <v>1</v>
      </c>
      <c r="G943" t="s">
        <v>23</v>
      </c>
      <c r="H943" t="str">
        <f t="shared" si="57"/>
        <v>Other</v>
      </c>
      <c r="I943">
        <v>73</v>
      </c>
      <c r="J943">
        <v>19362</v>
      </c>
      <c r="K943">
        <v>2</v>
      </c>
      <c r="L943" t="s">
        <v>136</v>
      </c>
      <c r="M943" t="s">
        <v>683</v>
      </c>
      <c r="N943" t="s">
        <v>847</v>
      </c>
      <c r="O943" t="s">
        <v>698</v>
      </c>
      <c r="Q943" t="s">
        <v>699</v>
      </c>
      <c r="R943" t="s">
        <v>700</v>
      </c>
      <c r="S943">
        <v>73</v>
      </c>
      <c r="T943" t="str">
        <f>VLOOKUP(S943, Products!$C$1:$D$60,2,FALSE)</f>
        <v>Sporting Goods</v>
      </c>
      <c r="U943">
        <v>1360</v>
      </c>
      <c r="V943" t="str">
        <f>VLOOKUP(U943, Products!$A$1:$B$60, 2, FALSE)</f>
        <v xml:space="preserve">Smart watch </v>
      </c>
      <c r="W943" s="7">
        <v>327.75</v>
      </c>
      <c r="X943" s="7">
        <v>297.07027734645828</v>
      </c>
      <c r="Y943">
        <v>1</v>
      </c>
      <c r="Z943" s="7">
        <v>32.77999878</v>
      </c>
      <c r="AA943" s="7">
        <v>327.75</v>
      </c>
      <c r="AB943" s="7">
        <f t="shared" si="58"/>
        <v>294.97000121999997</v>
      </c>
      <c r="AC943" t="s">
        <v>45</v>
      </c>
      <c r="AD943" t="str">
        <f t="shared" si="59"/>
        <v>Non Cash Payment</v>
      </c>
    </row>
    <row r="944" spans="1:30" x14ac:dyDescent="0.2">
      <c r="A944">
        <v>75808</v>
      </c>
      <c r="B944" s="1">
        <v>43405</v>
      </c>
      <c r="C944" s="4">
        <f>VLOOKUP(B944, Dates!$A$1:$B$1463, 2, FALSE)</f>
        <v>5</v>
      </c>
      <c r="D944">
        <v>2</v>
      </c>
      <c r="E944" s="1">
        <f t="shared" si="56"/>
        <v>43409</v>
      </c>
      <c r="F944">
        <v>1</v>
      </c>
      <c r="G944" t="s">
        <v>23</v>
      </c>
      <c r="H944" t="str">
        <f t="shared" si="57"/>
        <v>Other</v>
      </c>
      <c r="I944">
        <v>73</v>
      </c>
      <c r="J944">
        <v>19361</v>
      </c>
      <c r="K944">
        <v>2</v>
      </c>
      <c r="L944" t="s">
        <v>136</v>
      </c>
      <c r="M944" t="s">
        <v>683</v>
      </c>
      <c r="N944" t="s">
        <v>847</v>
      </c>
      <c r="O944" t="s">
        <v>698</v>
      </c>
      <c r="Q944" t="s">
        <v>699</v>
      </c>
      <c r="R944" t="s">
        <v>700</v>
      </c>
      <c r="S944">
        <v>73</v>
      </c>
      <c r="T944" t="str">
        <f>VLOOKUP(S944, Products!$C$1:$D$60,2,FALSE)</f>
        <v>Sporting Goods</v>
      </c>
      <c r="U944">
        <v>1360</v>
      </c>
      <c r="V944" t="str">
        <f>VLOOKUP(U944, Products!$A$1:$B$60, 2, FALSE)</f>
        <v xml:space="preserve">Smart watch </v>
      </c>
      <c r="W944" s="7">
        <v>327.75</v>
      </c>
      <c r="X944" s="7">
        <v>297.07027734645828</v>
      </c>
      <c r="Y944">
        <v>1</v>
      </c>
      <c r="Z944" s="7">
        <v>39.33000183</v>
      </c>
      <c r="AA944" s="7">
        <v>327.75</v>
      </c>
      <c r="AB944" s="7">
        <f t="shared" si="58"/>
        <v>288.41999816999999</v>
      </c>
      <c r="AC944" t="s">
        <v>45</v>
      </c>
      <c r="AD944" t="str">
        <f t="shared" si="59"/>
        <v>Non Cash Payment</v>
      </c>
    </row>
    <row r="945" spans="1:30" x14ac:dyDescent="0.2">
      <c r="A945">
        <v>75807</v>
      </c>
      <c r="B945" s="1">
        <v>43405</v>
      </c>
      <c r="C945" s="4">
        <f>VLOOKUP(B945, Dates!$A$1:$B$1463, 2, FALSE)</f>
        <v>5</v>
      </c>
      <c r="D945">
        <v>0</v>
      </c>
      <c r="E945" s="1">
        <f t="shared" si="56"/>
        <v>43405</v>
      </c>
      <c r="F945">
        <v>1</v>
      </c>
      <c r="G945" t="s">
        <v>214</v>
      </c>
      <c r="H945" t="str">
        <f t="shared" si="57"/>
        <v>Other</v>
      </c>
      <c r="I945">
        <v>73</v>
      </c>
      <c r="J945">
        <v>19360</v>
      </c>
      <c r="K945">
        <v>2</v>
      </c>
      <c r="L945" t="s">
        <v>136</v>
      </c>
      <c r="M945" t="s">
        <v>683</v>
      </c>
      <c r="N945" t="s">
        <v>847</v>
      </c>
      <c r="O945" t="s">
        <v>698</v>
      </c>
      <c r="Q945" t="s">
        <v>699</v>
      </c>
      <c r="R945" t="s">
        <v>700</v>
      </c>
      <c r="S945">
        <v>73</v>
      </c>
      <c r="T945" t="str">
        <f>VLOOKUP(S945, Products!$C$1:$D$60,2,FALSE)</f>
        <v>Sporting Goods</v>
      </c>
      <c r="U945">
        <v>1360</v>
      </c>
      <c r="V945" t="str">
        <f>VLOOKUP(U945, Products!$A$1:$B$60, 2, FALSE)</f>
        <v xml:space="preserve">Smart watch </v>
      </c>
      <c r="W945" s="7">
        <v>327.75</v>
      </c>
      <c r="X945" s="7">
        <v>297.07027734645828</v>
      </c>
      <c r="Y945">
        <v>1</v>
      </c>
      <c r="Z945" s="7">
        <v>42.61000061</v>
      </c>
      <c r="AA945" s="7">
        <v>327.75</v>
      </c>
      <c r="AB945" s="7">
        <f t="shared" si="58"/>
        <v>285.13999939000001</v>
      </c>
      <c r="AC945" t="s">
        <v>30</v>
      </c>
      <c r="AD945" t="str">
        <f t="shared" si="59"/>
        <v>Cash Over 200</v>
      </c>
    </row>
    <row r="946" spans="1:30" x14ac:dyDescent="0.2">
      <c r="A946">
        <v>75806</v>
      </c>
      <c r="B946" s="1">
        <v>43405</v>
      </c>
      <c r="C946" s="4">
        <f>VLOOKUP(B946, Dates!$A$1:$B$1463, 2, FALSE)</f>
        <v>5</v>
      </c>
      <c r="D946">
        <v>0</v>
      </c>
      <c r="E946" s="1">
        <f t="shared" si="56"/>
        <v>43405</v>
      </c>
      <c r="F946">
        <v>1</v>
      </c>
      <c r="G946" t="s">
        <v>214</v>
      </c>
      <c r="H946" t="str">
        <f t="shared" si="57"/>
        <v>Other</v>
      </c>
      <c r="I946">
        <v>73</v>
      </c>
      <c r="J946">
        <v>19359</v>
      </c>
      <c r="K946">
        <v>2</v>
      </c>
      <c r="L946" t="s">
        <v>136</v>
      </c>
      <c r="M946" t="s">
        <v>683</v>
      </c>
      <c r="N946" t="s">
        <v>847</v>
      </c>
      <c r="O946" t="s">
        <v>698</v>
      </c>
      <c r="Q946" t="s">
        <v>699</v>
      </c>
      <c r="R946" t="s">
        <v>700</v>
      </c>
      <c r="S946">
        <v>73</v>
      </c>
      <c r="T946" t="str">
        <f>VLOOKUP(S946, Products!$C$1:$D$60,2,FALSE)</f>
        <v>Sporting Goods</v>
      </c>
      <c r="U946">
        <v>1360</v>
      </c>
      <c r="V946" t="str">
        <f>VLOOKUP(U946, Products!$A$1:$B$60, 2, FALSE)</f>
        <v xml:space="preserve">Smart watch </v>
      </c>
      <c r="W946" s="7">
        <v>327.75</v>
      </c>
      <c r="X946" s="7">
        <v>297.07027734645828</v>
      </c>
      <c r="Y946">
        <v>1</v>
      </c>
      <c r="Z946" s="7">
        <v>49.159999849999998</v>
      </c>
      <c r="AA946" s="7">
        <v>327.75</v>
      </c>
      <c r="AB946" s="7">
        <f t="shared" si="58"/>
        <v>278.59000014999998</v>
      </c>
      <c r="AC946" t="s">
        <v>45</v>
      </c>
      <c r="AD946" t="str">
        <f t="shared" si="59"/>
        <v>Non Cash Payment</v>
      </c>
    </row>
    <row r="947" spans="1:30" x14ac:dyDescent="0.2">
      <c r="A947">
        <v>75805</v>
      </c>
      <c r="B947" s="1">
        <v>43405</v>
      </c>
      <c r="C947" s="4">
        <f>VLOOKUP(B947, Dates!$A$1:$B$1463, 2, FALSE)</f>
        <v>5</v>
      </c>
      <c r="D947">
        <v>0</v>
      </c>
      <c r="E947" s="1">
        <f t="shared" si="56"/>
        <v>43405</v>
      </c>
      <c r="F947">
        <v>1</v>
      </c>
      <c r="G947" t="s">
        <v>214</v>
      </c>
      <c r="H947" t="str">
        <f t="shared" si="57"/>
        <v>Other</v>
      </c>
      <c r="I947">
        <v>73</v>
      </c>
      <c r="J947">
        <v>19358</v>
      </c>
      <c r="K947">
        <v>2</v>
      </c>
      <c r="L947" t="s">
        <v>136</v>
      </c>
      <c r="M947" t="s">
        <v>683</v>
      </c>
      <c r="N947" t="s">
        <v>848</v>
      </c>
      <c r="O947" t="s">
        <v>693</v>
      </c>
      <c r="Q947" t="s">
        <v>694</v>
      </c>
      <c r="R947" t="s">
        <v>695</v>
      </c>
      <c r="S947">
        <v>73</v>
      </c>
      <c r="T947" t="str">
        <f>VLOOKUP(S947, Products!$C$1:$D$60,2,FALSE)</f>
        <v>Sporting Goods</v>
      </c>
      <c r="U947">
        <v>1360</v>
      </c>
      <c r="V947" t="str">
        <f>VLOOKUP(U947, Products!$A$1:$B$60, 2, FALSE)</f>
        <v xml:space="preserve">Smart watch </v>
      </c>
      <c r="W947" s="7">
        <v>327.75</v>
      </c>
      <c r="X947" s="7">
        <v>297.07027734645828</v>
      </c>
      <c r="Y947">
        <v>1</v>
      </c>
      <c r="Z947" s="7">
        <v>52.439998629999998</v>
      </c>
      <c r="AA947" s="7">
        <v>327.75</v>
      </c>
      <c r="AB947" s="7">
        <f t="shared" si="58"/>
        <v>275.31000137000001</v>
      </c>
      <c r="AC947" t="s">
        <v>45</v>
      </c>
      <c r="AD947" t="str">
        <f t="shared" si="59"/>
        <v>Non Cash Payment</v>
      </c>
    </row>
    <row r="948" spans="1:30" x14ac:dyDescent="0.2">
      <c r="A948">
        <v>75804</v>
      </c>
      <c r="B948" s="1">
        <v>43405</v>
      </c>
      <c r="C948" s="4">
        <f>VLOOKUP(B948, Dates!$A$1:$B$1463, 2, FALSE)</f>
        <v>5</v>
      </c>
      <c r="D948">
        <v>0</v>
      </c>
      <c r="E948" s="1">
        <f t="shared" si="56"/>
        <v>43405</v>
      </c>
      <c r="F948">
        <v>1</v>
      </c>
      <c r="G948" t="s">
        <v>214</v>
      </c>
      <c r="H948" t="str">
        <f t="shared" si="57"/>
        <v>Other</v>
      </c>
      <c r="I948">
        <v>73</v>
      </c>
      <c r="J948">
        <v>19357</v>
      </c>
      <c r="K948">
        <v>2</v>
      </c>
      <c r="L948" t="s">
        <v>136</v>
      </c>
      <c r="M948" t="s">
        <v>683</v>
      </c>
      <c r="N948" t="s">
        <v>848</v>
      </c>
      <c r="O948" t="s">
        <v>693</v>
      </c>
      <c r="Q948" t="s">
        <v>694</v>
      </c>
      <c r="R948" t="s">
        <v>695</v>
      </c>
      <c r="S948">
        <v>73</v>
      </c>
      <c r="T948" t="str">
        <f>VLOOKUP(S948, Products!$C$1:$D$60,2,FALSE)</f>
        <v>Sporting Goods</v>
      </c>
      <c r="U948">
        <v>1360</v>
      </c>
      <c r="V948" t="str">
        <f>VLOOKUP(U948, Products!$A$1:$B$60, 2, FALSE)</f>
        <v xml:space="preserve">Smart watch </v>
      </c>
      <c r="W948" s="7">
        <v>327.75</v>
      </c>
      <c r="X948" s="7">
        <v>297.07027734645828</v>
      </c>
      <c r="Y948">
        <v>1</v>
      </c>
      <c r="Z948" s="7">
        <v>55.72000122</v>
      </c>
      <c r="AA948" s="7">
        <v>327.75</v>
      </c>
      <c r="AB948" s="7">
        <f t="shared" si="58"/>
        <v>272.02999878000003</v>
      </c>
      <c r="AC948" t="s">
        <v>45</v>
      </c>
      <c r="AD948" t="str">
        <f t="shared" si="59"/>
        <v>Non Cash Payment</v>
      </c>
    </row>
    <row r="949" spans="1:30" x14ac:dyDescent="0.2">
      <c r="A949">
        <v>75803</v>
      </c>
      <c r="B949" s="1">
        <v>43405</v>
      </c>
      <c r="C949" s="4">
        <f>VLOOKUP(B949, Dates!$A$1:$B$1463, 2, FALSE)</f>
        <v>5</v>
      </c>
      <c r="D949">
        <v>0</v>
      </c>
      <c r="E949" s="1">
        <f t="shared" si="56"/>
        <v>43405</v>
      </c>
      <c r="F949">
        <v>1</v>
      </c>
      <c r="G949" t="s">
        <v>214</v>
      </c>
      <c r="H949" t="str">
        <f t="shared" si="57"/>
        <v>Other</v>
      </c>
      <c r="I949">
        <v>73</v>
      </c>
      <c r="J949">
        <v>19356</v>
      </c>
      <c r="K949">
        <v>2</v>
      </c>
      <c r="L949" t="s">
        <v>136</v>
      </c>
      <c r="M949" t="s">
        <v>683</v>
      </c>
      <c r="N949" t="s">
        <v>713</v>
      </c>
      <c r="O949" t="s">
        <v>693</v>
      </c>
      <c r="Q949" t="s">
        <v>694</v>
      </c>
      <c r="R949" t="s">
        <v>695</v>
      </c>
      <c r="S949">
        <v>73</v>
      </c>
      <c r="T949" t="str">
        <f>VLOOKUP(S949, Products!$C$1:$D$60,2,FALSE)</f>
        <v>Sporting Goods</v>
      </c>
      <c r="U949">
        <v>1360</v>
      </c>
      <c r="V949" t="str">
        <f>VLOOKUP(U949, Products!$A$1:$B$60, 2, FALSE)</f>
        <v xml:space="preserve">Smart watch </v>
      </c>
      <c r="W949" s="7">
        <v>327.75</v>
      </c>
      <c r="X949" s="7">
        <v>297.07027734645828</v>
      </c>
      <c r="Y949">
        <v>1</v>
      </c>
      <c r="Z949" s="7">
        <v>59</v>
      </c>
      <c r="AA949" s="7">
        <v>327.75</v>
      </c>
      <c r="AB949" s="7">
        <f t="shared" si="58"/>
        <v>268.75</v>
      </c>
      <c r="AC949" t="s">
        <v>30</v>
      </c>
      <c r="AD949" t="str">
        <f t="shared" si="59"/>
        <v>Cash Over 200</v>
      </c>
    </row>
    <row r="950" spans="1:30" x14ac:dyDescent="0.2">
      <c r="A950">
        <v>75802</v>
      </c>
      <c r="B950" s="1">
        <v>43405</v>
      </c>
      <c r="C950" s="4">
        <f>VLOOKUP(B950, Dates!$A$1:$B$1463, 2, FALSE)</f>
        <v>5</v>
      </c>
      <c r="D950">
        <v>0</v>
      </c>
      <c r="E950" s="1">
        <f t="shared" si="56"/>
        <v>43405</v>
      </c>
      <c r="F950">
        <v>0</v>
      </c>
      <c r="G950" t="s">
        <v>214</v>
      </c>
      <c r="H950" t="str">
        <f t="shared" si="57"/>
        <v>Same Day - On Time</v>
      </c>
      <c r="I950">
        <v>73</v>
      </c>
      <c r="J950">
        <v>19355</v>
      </c>
      <c r="K950">
        <v>2</v>
      </c>
      <c r="L950" t="s">
        <v>136</v>
      </c>
      <c r="M950" t="s">
        <v>683</v>
      </c>
      <c r="N950" t="s">
        <v>713</v>
      </c>
      <c r="O950" t="s">
        <v>693</v>
      </c>
      <c r="Q950" t="s">
        <v>694</v>
      </c>
      <c r="R950" t="s">
        <v>695</v>
      </c>
      <c r="S950">
        <v>73</v>
      </c>
      <c r="T950" t="str">
        <f>VLOOKUP(S950, Products!$C$1:$D$60,2,FALSE)</f>
        <v>Sporting Goods</v>
      </c>
      <c r="U950">
        <v>1360</v>
      </c>
      <c r="V950" t="str">
        <f>VLOOKUP(U950, Products!$A$1:$B$60, 2, FALSE)</f>
        <v xml:space="preserve">Smart watch </v>
      </c>
      <c r="W950" s="7">
        <v>327.75</v>
      </c>
      <c r="X950" s="7">
        <v>297.07027734645828</v>
      </c>
      <c r="Y950">
        <v>1</v>
      </c>
      <c r="Z950" s="7">
        <v>65.550003050000001</v>
      </c>
      <c r="AA950" s="7">
        <v>327.75</v>
      </c>
      <c r="AB950" s="7">
        <f t="shared" si="58"/>
        <v>262.19999695000001</v>
      </c>
      <c r="AC950" t="s">
        <v>66</v>
      </c>
      <c r="AD950" t="str">
        <f t="shared" si="59"/>
        <v>Non Cash Payment</v>
      </c>
    </row>
    <row r="951" spans="1:30" x14ac:dyDescent="0.2">
      <c r="A951">
        <v>75801</v>
      </c>
      <c r="B951" s="1">
        <v>43405</v>
      </c>
      <c r="C951" s="4">
        <f>VLOOKUP(B951, Dates!$A$1:$B$1463, 2, FALSE)</f>
        <v>5</v>
      </c>
      <c r="D951">
        <v>0</v>
      </c>
      <c r="E951" s="1">
        <f t="shared" si="56"/>
        <v>43405</v>
      </c>
      <c r="F951">
        <v>1</v>
      </c>
      <c r="G951" t="s">
        <v>214</v>
      </c>
      <c r="H951" t="str">
        <f t="shared" si="57"/>
        <v>Other</v>
      </c>
      <c r="I951">
        <v>73</v>
      </c>
      <c r="J951">
        <v>19354</v>
      </c>
      <c r="K951">
        <v>2</v>
      </c>
      <c r="L951" t="s">
        <v>136</v>
      </c>
      <c r="M951" t="s">
        <v>683</v>
      </c>
      <c r="N951" t="s">
        <v>849</v>
      </c>
      <c r="O951" t="s">
        <v>689</v>
      </c>
      <c r="Q951" t="s">
        <v>690</v>
      </c>
      <c r="R951" t="s">
        <v>691</v>
      </c>
      <c r="S951">
        <v>73</v>
      </c>
      <c r="T951" t="str">
        <f>VLOOKUP(S951, Products!$C$1:$D$60,2,FALSE)</f>
        <v>Sporting Goods</v>
      </c>
      <c r="U951">
        <v>1360</v>
      </c>
      <c r="V951" t="str">
        <f>VLOOKUP(U951, Products!$A$1:$B$60, 2, FALSE)</f>
        <v xml:space="preserve">Smart watch </v>
      </c>
      <c r="W951" s="7">
        <v>327.75</v>
      </c>
      <c r="X951" s="7">
        <v>297.07027734645828</v>
      </c>
      <c r="Y951">
        <v>1</v>
      </c>
      <c r="Z951" s="7">
        <v>81.940002440000001</v>
      </c>
      <c r="AA951" s="7">
        <v>327.75</v>
      </c>
      <c r="AB951" s="7">
        <f t="shared" si="58"/>
        <v>245.80999756</v>
      </c>
      <c r="AC951" t="s">
        <v>45</v>
      </c>
      <c r="AD951" t="str">
        <f t="shared" si="59"/>
        <v>Non Cash Payment</v>
      </c>
    </row>
    <row r="952" spans="1:30" x14ac:dyDescent="0.2">
      <c r="A952">
        <v>75800</v>
      </c>
      <c r="B952" s="1">
        <v>43405</v>
      </c>
      <c r="C952" s="4">
        <f>VLOOKUP(B952, Dates!$A$1:$B$1463, 2, FALSE)</f>
        <v>5</v>
      </c>
      <c r="D952">
        <v>4</v>
      </c>
      <c r="E952" s="1">
        <f t="shared" si="56"/>
        <v>43411</v>
      </c>
      <c r="F952">
        <v>1</v>
      </c>
      <c r="G952" t="s">
        <v>62</v>
      </c>
      <c r="H952" t="str">
        <f t="shared" si="57"/>
        <v>Other</v>
      </c>
      <c r="I952">
        <v>73</v>
      </c>
      <c r="J952">
        <v>19353</v>
      </c>
      <c r="K952">
        <v>2</v>
      </c>
      <c r="L952" t="s">
        <v>136</v>
      </c>
      <c r="M952" t="s">
        <v>683</v>
      </c>
      <c r="N952" t="s">
        <v>849</v>
      </c>
      <c r="O952" t="s">
        <v>689</v>
      </c>
      <c r="Q952" t="s">
        <v>690</v>
      </c>
      <c r="R952" t="s">
        <v>691</v>
      </c>
      <c r="S952">
        <v>73</v>
      </c>
      <c r="T952" t="str">
        <f>VLOOKUP(S952, Products!$C$1:$D$60,2,FALSE)</f>
        <v>Sporting Goods</v>
      </c>
      <c r="U952">
        <v>1360</v>
      </c>
      <c r="V952" t="str">
        <f>VLOOKUP(U952, Products!$A$1:$B$60, 2, FALSE)</f>
        <v xml:space="preserve">Smart watch </v>
      </c>
      <c r="W952" s="7">
        <v>327.75</v>
      </c>
      <c r="X952" s="7">
        <v>297.07027734645828</v>
      </c>
      <c r="Y952">
        <v>1</v>
      </c>
      <c r="Z952" s="7">
        <v>0</v>
      </c>
      <c r="AA952" s="7">
        <v>327.75</v>
      </c>
      <c r="AB952" s="7">
        <f t="shared" si="58"/>
        <v>327.75</v>
      </c>
      <c r="AC952" t="s">
        <v>45</v>
      </c>
      <c r="AD952" t="str">
        <f t="shared" si="59"/>
        <v>Non Cash Payment</v>
      </c>
    </row>
    <row r="953" spans="1:30" x14ac:dyDescent="0.2">
      <c r="A953">
        <v>75799</v>
      </c>
      <c r="B953" s="1">
        <v>43405</v>
      </c>
      <c r="C953" s="4">
        <f>VLOOKUP(B953, Dates!$A$1:$B$1463, 2, FALSE)</f>
        <v>5</v>
      </c>
      <c r="D953">
        <v>4</v>
      </c>
      <c r="E953" s="1">
        <f t="shared" si="56"/>
        <v>43411</v>
      </c>
      <c r="F953">
        <v>1</v>
      </c>
      <c r="G953" t="s">
        <v>62</v>
      </c>
      <c r="H953" t="str">
        <f t="shared" si="57"/>
        <v>Other</v>
      </c>
      <c r="I953">
        <v>73</v>
      </c>
      <c r="J953">
        <v>19352</v>
      </c>
      <c r="K953">
        <v>2</v>
      </c>
      <c r="L953" t="s">
        <v>136</v>
      </c>
      <c r="M953" t="s">
        <v>683</v>
      </c>
      <c r="N953" t="s">
        <v>833</v>
      </c>
      <c r="O953" t="s">
        <v>833</v>
      </c>
      <c r="Q953" t="s">
        <v>834</v>
      </c>
      <c r="R953" t="s">
        <v>687</v>
      </c>
      <c r="S953">
        <v>73</v>
      </c>
      <c r="T953" t="str">
        <f>VLOOKUP(S953, Products!$C$1:$D$60,2,FALSE)</f>
        <v>Sporting Goods</v>
      </c>
      <c r="U953">
        <v>1360</v>
      </c>
      <c r="V953" t="str">
        <f>VLOOKUP(U953, Products!$A$1:$B$60, 2, FALSE)</f>
        <v xml:space="preserve">Smart watch </v>
      </c>
      <c r="W953" s="7">
        <v>327.75</v>
      </c>
      <c r="X953" s="7">
        <v>297.07027734645828</v>
      </c>
      <c r="Y953">
        <v>1</v>
      </c>
      <c r="Z953" s="7">
        <v>3.2799999710000001</v>
      </c>
      <c r="AA953" s="7">
        <v>327.75</v>
      </c>
      <c r="AB953" s="7">
        <f t="shared" si="58"/>
        <v>324.470000029</v>
      </c>
      <c r="AC953" t="s">
        <v>45</v>
      </c>
      <c r="AD953" t="str">
        <f t="shared" si="59"/>
        <v>Non Cash Payment</v>
      </c>
    </row>
    <row r="954" spans="1:30" x14ac:dyDescent="0.2">
      <c r="A954">
        <v>75798</v>
      </c>
      <c r="B954" s="1">
        <v>43405</v>
      </c>
      <c r="C954" s="4">
        <f>VLOOKUP(B954, Dates!$A$1:$B$1463, 2, FALSE)</f>
        <v>5</v>
      </c>
      <c r="D954">
        <v>4</v>
      </c>
      <c r="E954" s="1">
        <f t="shared" si="56"/>
        <v>43411</v>
      </c>
      <c r="F954">
        <v>0</v>
      </c>
      <c r="G954" t="s">
        <v>62</v>
      </c>
      <c r="H954" t="str">
        <f t="shared" si="57"/>
        <v>Other</v>
      </c>
      <c r="I954">
        <v>73</v>
      </c>
      <c r="J954">
        <v>19351</v>
      </c>
      <c r="K954">
        <v>2</v>
      </c>
      <c r="L954" t="s">
        <v>136</v>
      </c>
      <c r="M954" t="s">
        <v>683</v>
      </c>
      <c r="N954" t="s">
        <v>745</v>
      </c>
      <c r="O954" t="s">
        <v>807</v>
      </c>
      <c r="Q954" t="s">
        <v>690</v>
      </c>
      <c r="R954" t="s">
        <v>691</v>
      </c>
      <c r="S954">
        <v>73</v>
      </c>
      <c r="T954" t="str">
        <f>VLOOKUP(S954, Products!$C$1:$D$60,2,FALSE)</f>
        <v>Sporting Goods</v>
      </c>
      <c r="U954">
        <v>1360</v>
      </c>
      <c r="V954" t="str">
        <f>VLOOKUP(U954, Products!$A$1:$B$60, 2, FALSE)</f>
        <v xml:space="preserve">Smart watch </v>
      </c>
      <c r="W954" s="7">
        <v>327.75</v>
      </c>
      <c r="X954" s="7">
        <v>297.07027734645828</v>
      </c>
      <c r="Y954">
        <v>1</v>
      </c>
      <c r="Z954" s="7">
        <v>6.5599999430000002</v>
      </c>
      <c r="AA954" s="7">
        <v>327.75</v>
      </c>
      <c r="AB954" s="7">
        <f t="shared" si="58"/>
        <v>321.19000005700002</v>
      </c>
      <c r="AC954" t="s">
        <v>66</v>
      </c>
      <c r="AD954" t="str">
        <f t="shared" si="59"/>
        <v>Non Cash Payment</v>
      </c>
    </row>
    <row r="955" spans="1:30" x14ac:dyDescent="0.2">
      <c r="A955">
        <v>75797</v>
      </c>
      <c r="B955" s="1">
        <v>43405</v>
      </c>
      <c r="C955" s="4">
        <f>VLOOKUP(B955, Dates!$A$1:$B$1463, 2, FALSE)</f>
        <v>5</v>
      </c>
      <c r="D955">
        <v>4</v>
      </c>
      <c r="E955" s="1">
        <f t="shared" si="56"/>
        <v>43411</v>
      </c>
      <c r="F955">
        <v>0</v>
      </c>
      <c r="G955" t="s">
        <v>62</v>
      </c>
      <c r="H955" t="str">
        <f t="shared" si="57"/>
        <v>Other</v>
      </c>
      <c r="I955">
        <v>73</v>
      </c>
      <c r="J955">
        <v>19350</v>
      </c>
      <c r="K955">
        <v>2</v>
      </c>
      <c r="L955" t="s">
        <v>136</v>
      </c>
      <c r="M955" t="s">
        <v>683</v>
      </c>
      <c r="N955" t="s">
        <v>850</v>
      </c>
      <c r="O955" t="s">
        <v>785</v>
      </c>
      <c r="Q955" t="s">
        <v>699</v>
      </c>
      <c r="R955" t="s">
        <v>700</v>
      </c>
      <c r="S955">
        <v>73</v>
      </c>
      <c r="T955" t="str">
        <f>VLOOKUP(S955, Products!$C$1:$D$60,2,FALSE)</f>
        <v>Sporting Goods</v>
      </c>
      <c r="U955">
        <v>1360</v>
      </c>
      <c r="V955" t="str">
        <f>VLOOKUP(U955, Products!$A$1:$B$60, 2, FALSE)</f>
        <v xml:space="preserve">Smart watch </v>
      </c>
      <c r="W955" s="7">
        <v>327.75</v>
      </c>
      <c r="X955" s="7">
        <v>297.07027734645828</v>
      </c>
      <c r="Y955">
        <v>1</v>
      </c>
      <c r="Z955" s="7">
        <v>9.8299999239999991</v>
      </c>
      <c r="AA955" s="7">
        <v>327.75</v>
      </c>
      <c r="AB955" s="7">
        <f t="shared" si="58"/>
        <v>317.92000007600001</v>
      </c>
      <c r="AC955" t="s">
        <v>66</v>
      </c>
      <c r="AD955" t="str">
        <f t="shared" si="59"/>
        <v>Non Cash Payment</v>
      </c>
    </row>
    <row r="956" spans="1:30" x14ac:dyDescent="0.2">
      <c r="A956">
        <v>49521</v>
      </c>
      <c r="B956" s="1">
        <v>42727</v>
      </c>
      <c r="C956" s="4">
        <f>VLOOKUP(B956, Dates!$A$1:$B$1463, 2, FALSE)</f>
        <v>6</v>
      </c>
      <c r="D956">
        <v>2</v>
      </c>
      <c r="E956" s="1">
        <f t="shared" si="56"/>
        <v>42731</v>
      </c>
      <c r="F956">
        <v>0</v>
      </c>
      <c r="G956" t="s">
        <v>23</v>
      </c>
      <c r="H956" t="str">
        <f t="shared" si="57"/>
        <v>Other</v>
      </c>
      <c r="I956">
        <v>9</v>
      </c>
      <c r="J956">
        <v>9597</v>
      </c>
      <c r="K956">
        <v>3</v>
      </c>
      <c r="L956" t="s">
        <v>24</v>
      </c>
      <c r="M956" t="s">
        <v>683</v>
      </c>
      <c r="N956" t="s">
        <v>851</v>
      </c>
      <c r="O956" t="s">
        <v>851</v>
      </c>
      <c r="Q956" t="s">
        <v>762</v>
      </c>
      <c r="R956" t="s">
        <v>737</v>
      </c>
      <c r="S956">
        <v>9</v>
      </c>
      <c r="T956" t="str">
        <f>VLOOKUP(S956, Products!$C$1:$D$60,2,FALSE)</f>
        <v>Cardio Equipment</v>
      </c>
      <c r="U956">
        <v>191</v>
      </c>
      <c r="V956" t="str">
        <f>VLOOKUP(U956, Products!$A$1:$B$60, 2, FALSE)</f>
        <v>Nike Men's Free 5.0+ Running Shoe</v>
      </c>
      <c r="W956" s="7">
        <v>99.989997860000003</v>
      </c>
      <c r="X956" s="7">
        <v>95.114003926871064</v>
      </c>
      <c r="Y956">
        <v>3</v>
      </c>
      <c r="Z956" s="7">
        <v>45</v>
      </c>
      <c r="AA956" s="7">
        <v>299.96999357999999</v>
      </c>
      <c r="AB956" s="7">
        <f t="shared" si="58"/>
        <v>254.96999357999999</v>
      </c>
      <c r="AC956" t="s">
        <v>30</v>
      </c>
      <c r="AD956" t="str">
        <f t="shared" si="59"/>
        <v>Cash Over 200</v>
      </c>
    </row>
    <row r="957" spans="1:30" x14ac:dyDescent="0.2">
      <c r="A957">
        <v>30305</v>
      </c>
      <c r="B957" s="1">
        <v>42447</v>
      </c>
      <c r="C957" s="4">
        <f>VLOOKUP(B957, Dates!$A$1:$B$1463, 2, FALSE)</f>
        <v>6</v>
      </c>
      <c r="D957">
        <v>2</v>
      </c>
      <c r="E957" s="1">
        <f t="shared" si="56"/>
        <v>42451</v>
      </c>
      <c r="F957">
        <v>1</v>
      </c>
      <c r="G957" t="s">
        <v>23</v>
      </c>
      <c r="H957" t="str">
        <f t="shared" si="57"/>
        <v>Other</v>
      </c>
      <c r="I957">
        <v>29</v>
      </c>
      <c r="J957">
        <v>9702</v>
      </c>
      <c r="K957">
        <v>5</v>
      </c>
      <c r="L957" t="s">
        <v>31</v>
      </c>
      <c r="M957" t="s">
        <v>683</v>
      </c>
      <c r="N957" t="s">
        <v>852</v>
      </c>
      <c r="O957" t="s">
        <v>853</v>
      </c>
      <c r="Q957" t="s">
        <v>751</v>
      </c>
      <c r="R957" t="s">
        <v>695</v>
      </c>
      <c r="S957">
        <v>29</v>
      </c>
      <c r="T957" t="str">
        <f>VLOOKUP(S957, Products!$C$1:$D$60,2,FALSE)</f>
        <v>Shop By Sport</v>
      </c>
      <c r="U957">
        <v>627</v>
      </c>
      <c r="V957" t="str">
        <f>VLOOKUP(U957, Products!$A$1:$B$60, 2, FALSE)</f>
        <v>Under Armour Girls' Toddler Spine Surge Runni</v>
      </c>
      <c r="W957" s="7">
        <v>39.990001679999999</v>
      </c>
      <c r="X957" s="7">
        <v>34.198098313835338</v>
      </c>
      <c r="Y957">
        <v>3</v>
      </c>
      <c r="Z957" s="7">
        <v>6</v>
      </c>
      <c r="AA957" s="7">
        <v>119.97000503999999</v>
      </c>
      <c r="AB957" s="7">
        <f t="shared" si="58"/>
        <v>113.97000503999999</v>
      </c>
      <c r="AC957" t="s">
        <v>30</v>
      </c>
      <c r="AD957" t="str">
        <f t="shared" si="59"/>
        <v>Cash Not Over 200</v>
      </c>
    </row>
    <row r="958" spans="1:30" x14ac:dyDescent="0.2">
      <c r="A958">
        <v>50054</v>
      </c>
      <c r="B958" s="1">
        <v>42735</v>
      </c>
      <c r="C958" s="4">
        <f>VLOOKUP(B958, Dates!$A$1:$B$1463, 2, FALSE)</f>
        <v>7</v>
      </c>
      <c r="D958">
        <v>2</v>
      </c>
      <c r="E958" s="1">
        <f t="shared" si="56"/>
        <v>42738</v>
      </c>
      <c r="F958">
        <v>1</v>
      </c>
      <c r="G958" t="s">
        <v>23</v>
      </c>
      <c r="H958" t="str">
        <f t="shared" si="57"/>
        <v>Other</v>
      </c>
      <c r="I958">
        <v>9</v>
      </c>
      <c r="J958">
        <v>1362</v>
      </c>
      <c r="K958">
        <v>3</v>
      </c>
      <c r="L958" t="s">
        <v>24</v>
      </c>
      <c r="M958" t="s">
        <v>683</v>
      </c>
      <c r="N958" t="s">
        <v>741</v>
      </c>
      <c r="O958" t="s">
        <v>741</v>
      </c>
      <c r="Q958" t="s">
        <v>736</v>
      </c>
      <c r="R958" t="s">
        <v>737</v>
      </c>
      <c r="S958">
        <v>9</v>
      </c>
      <c r="T958" t="str">
        <f>VLOOKUP(S958, Products!$C$1:$D$60,2,FALSE)</f>
        <v>Cardio Equipment</v>
      </c>
      <c r="U958">
        <v>191</v>
      </c>
      <c r="V958" t="str">
        <f>VLOOKUP(U958, Products!$A$1:$B$60, 2, FALSE)</f>
        <v>Nike Men's Free 5.0+ Running Shoe</v>
      </c>
      <c r="W958" s="7">
        <v>99.989997860000003</v>
      </c>
      <c r="X958" s="7">
        <v>95.114003926871064</v>
      </c>
      <c r="Y958">
        <v>3</v>
      </c>
      <c r="Z958" s="7">
        <v>45</v>
      </c>
      <c r="AA958" s="7">
        <v>299.96999357999999</v>
      </c>
      <c r="AB958" s="7">
        <f t="shared" si="58"/>
        <v>254.96999357999999</v>
      </c>
      <c r="AC958" t="s">
        <v>30</v>
      </c>
      <c r="AD958" t="str">
        <f t="shared" si="59"/>
        <v>Cash Over 200</v>
      </c>
    </row>
    <row r="959" spans="1:30" x14ac:dyDescent="0.2">
      <c r="A959">
        <v>27772</v>
      </c>
      <c r="B959" s="1">
        <v>42645</v>
      </c>
      <c r="C959" s="4">
        <f>VLOOKUP(B959, Dates!$A$1:$B$1463, 2, FALSE)</f>
        <v>1</v>
      </c>
      <c r="D959">
        <v>2</v>
      </c>
      <c r="E959" s="1">
        <f t="shared" si="56"/>
        <v>42647</v>
      </c>
      <c r="F959">
        <v>1</v>
      </c>
      <c r="G959" t="s">
        <v>23</v>
      </c>
      <c r="H959" t="str">
        <f t="shared" si="57"/>
        <v>Other</v>
      </c>
      <c r="I959">
        <v>17</v>
      </c>
      <c r="J959">
        <v>9467</v>
      </c>
      <c r="K959">
        <v>4</v>
      </c>
      <c r="L959" t="s">
        <v>46</v>
      </c>
      <c r="M959" t="s">
        <v>683</v>
      </c>
      <c r="N959" t="s">
        <v>854</v>
      </c>
      <c r="O959" t="s">
        <v>854</v>
      </c>
      <c r="Q959" t="s">
        <v>686</v>
      </c>
      <c r="R959" t="s">
        <v>687</v>
      </c>
      <c r="S959">
        <v>17</v>
      </c>
      <c r="T959" t="str">
        <f>VLOOKUP(S959, Products!$C$1:$D$60,2,FALSE)</f>
        <v>Cleats</v>
      </c>
      <c r="U959">
        <v>365</v>
      </c>
      <c r="V959" t="str">
        <f>VLOOKUP(U959, Products!$A$1:$B$60, 2, FALSE)</f>
        <v>Perfect Fitness Perfect Rip Deck</v>
      </c>
      <c r="W959" s="7">
        <v>59.990001679999999</v>
      </c>
      <c r="X959" s="7">
        <v>54.488929209402009</v>
      </c>
      <c r="Y959">
        <v>3</v>
      </c>
      <c r="Z959" s="7">
        <v>1.7999999520000001</v>
      </c>
      <c r="AA959" s="7">
        <v>179.97000503999999</v>
      </c>
      <c r="AB959" s="7">
        <f t="shared" si="58"/>
        <v>178.17000508799998</v>
      </c>
      <c r="AC959" t="s">
        <v>30</v>
      </c>
      <c r="AD959" t="str">
        <f t="shared" si="59"/>
        <v>Cash Not Over 200</v>
      </c>
    </row>
    <row r="960" spans="1:30" x14ac:dyDescent="0.2">
      <c r="A960">
        <v>47752</v>
      </c>
      <c r="B960" s="1">
        <v>42702</v>
      </c>
      <c r="C960" s="4">
        <f>VLOOKUP(B960, Dates!$A$1:$B$1463, 2, FALSE)</f>
        <v>2</v>
      </c>
      <c r="D960">
        <v>2</v>
      </c>
      <c r="E960" s="1">
        <f t="shared" si="56"/>
        <v>42704</v>
      </c>
      <c r="F960">
        <v>1</v>
      </c>
      <c r="G960" t="s">
        <v>23</v>
      </c>
      <c r="H960" t="str">
        <f t="shared" si="57"/>
        <v>Other</v>
      </c>
      <c r="I960">
        <v>17</v>
      </c>
      <c r="J960">
        <v>9114</v>
      </c>
      <c r="K960">
        <v>4</v>
      </c>
      <c r="L960" t="s">
        <v>46</v>
      </c>
      <c r="M960" t="s">
        <v>683</v>
      </c>
      <c r="N960" t="s">
        <v>742</v>
      </c>
      <c r="O960" t="s">
        <v>743</v>
      </c>
      <c r="Q960" t="s">
        <v>744</v>
      </c>
      <c r="R960" t="s">
        <v>700</v>
      </c>
      <c r="S960">
        <v>17</v>
      </c>
      <c r="T960" t="str">
        <f>VLOOKUP(S960, Products!$C$1:$D$60,2,FALSE)</f>
        <v>Cleats</v>
      </c>
      <c r="U960">
        <v>365</v>
      </c>
      <c r="V960" t="str">
        <f>VLOOKUP(U960, Products!$A$1:$B$60, 2, FALSE)</f>
        <v>Perfect Fitness Perfect Rip Deck</v>
      </c>
      <c r="W960" s="7">
        <v>59.990001679999999</v>
      </c>
      <c r="X960" s="7">
        <v>54.488929209402009</v>
      </c>
      <c r="Y960">
        <v>3</v>
      </c>
      <c r="Z960" s="7">
        <v>7.1999998090000004</v>
      </c>
      <c r="AA960" s="7">
        <v>179.97000503999999</v>
      </c>
      <c r="AB960" s="7">
        <f t="shared" si="58"/>
        <v>172.770005231</v>
      </c>
      <c r="AC960" t="s">
        <v>30</v>
      </c>
      <c r="AD960" t="str">
        <f t="shared" si="59"/>
        <v>Cash Not Over 200</v>
      </c>
    </row>
    <row r="961" spans="1:30" x14ac:dyDescent="0.2">
      <c r="A961">
        <v>31296</v>
      </c>
      <c r="B961" s="1">
        <v>42373</v>
      </c>
      <c r="C961" s="4">
        <f>VLOOKUP(B961, Dates!$A$1:$B$1463, 2, FALSE)</f>
        <v>2</v>
      </c>
      <c r="D961">
        <v>2</v>
      </c>
      <c r="E961" s="1">
        <f t="shared" si="56"/>
        <v>42375</v>
      </c>
      <c r="F961">
        <v>0</v>
      </c>
      <c r="G961" t="s">
        <v>23</v>
      </c>
      <c r="H961" t="str">
        <f t="shared" si="57"/>
        <v>Other</v>
      </c>
      <c r="I961">
        <v>17</v>
      </c>
      <c r="J961">
        <v>2546</v>
      </c>
      <c r="K961">
        <v>4</v>
      </c>
      <c r="L961" t="s">
        <v>46</v>
      </c>
      <c r="M961" t="s">
        <v>683</v>
      </c>
      <c r="N961" t="s">
        <v>855</v>
      </c>
      <c r="O961" t="s">
        <v>685</v>
      </c>
      <c r="Q961" t="s">
        <v>686</v>
      </c>
      <c r="R961" t="s">
        <v>687</v>
      </c>
      <c r="S961">
        <v>17</v>
      </c>
      <c r="T961" t="str">
        <f>VLOOKUP(S961, Products!$C$1:$D$60,2,FALSE)</f>
        <v>Cleats</v>
      </c>
      <c r="U961">
        <v>365</v>
      </c>
      <c r="V961" t="str">
        <f>VLOOKUP(U961, Products!$A$1:$B$60, 2, FALSE)</f>
        <v>Perfect Fitness Perfect Rip Deck</v>
      </c>
      <c r="W961" s="7">
        <v>59.990001679999999</v>
      </c>
      <c r="X961" s="7">
        <v>54.488929209402009</v>
      </c>
      <c r="Y961">
        <v>3</v>
      </c>
      <c r="Z961" s="7">
        <v>9.8999996190000008</v>
      </c>
      <c r="AA961" s="7">
        <v>179.97000503999999</v>
      </c>
      <c r="AB961" s="7">
        <f t="shared" si="58"/>
        <v>170.07000542099999</v>
      </c>
      <c r="AC961" t="s">
        <v>30</v>
      </c>
      <c r="AD961" t="str">
        <f t="shared" si="59"/>
        <v>Cash Not Over 200</v>
      </c>
    </row>
    <row r="962" spans="1:30" x14ac:dyDescent="0.2">
      <c r="A962">
        <v>22076</v>
      </c>
      <c r="B962" s="1">
        <v>42327</v>
      </c>
      <c r="C962" s="4">
        <f>VLOOKUP(B962, Dates!$A$1:$B$1463, 2, FALSE)</f>
        <v>5</v>
      </c>
      <c r="D962">
        <v>2</v>
      </c>
      <c r="E962" s="1">
        <f t="shared" si="56"/>
        <v>42331</v>
      </c>
      <c r="F962">
        <v>0</v>
      </c>
      <c r="G962" t="s">
        <v>23</v>
      </c>
      <c r="H962" t="str">
        <f t="shared" si="57"/>
        <v>Other</v>
      </c>
      <c r="I962">
        <v>17</v>
      </c>
      <c r="J962">
        <v>2240</v>
      </c>
      <c r="K962">
        <v>4</v>
      </c>
      <c r="L962" t="s">
        <v>46</v>
      </c>
      <c r="M962" t="s">
        <v>683</v>
      </c>
      <c r="N962" t="s">
        <v>763</v>
      </c>
      <c r="O962" t="s">
        <v>698</v>
      </c>
      <c r="Q962" t="s">
        <v>699</v>
      </c>
      <c r="R962" t="s">
        <v>700</v>
      </c>
      <c r="S962">
        <v>17</v>
      </c>
      <c r="T962" t="str">
        <f>VLOOKUP(S962, Products!$C$1:$D$60,2,FALSE)</f>
        <v>Cleats</v>
      </c>
      <c r="U962">
        <v>365</v>
      </c>
      <c r="V962" t="str">
        <f>VLOOKUP(U962, Products!$A$1:$B$60, 2, FALSE)</f>
        <v>Perfect Fitness Perfect Rip Deck</v>
      </c>
      <c r="W962" s="7">
        <v>59.990001679999999</v>
      </c>
      <c r="X962" s="7">
        <v>54.488929209402009</v>
      </c>
      <c r="Y962">
        <v>3</v>
      </c>
      <c r="Z962" s="7">
        <v>16.200000760000002</v>
      </c>
      <c r="AA962" s="7">
        <v>179.97000503999999</v>
      </c>
      <c r="AB962" s="7">
        <f t="shared" si="58"/>
        <v>163.77000427999999</v>
      </c>
      <c r="AC962" t="s">
        <v>30</v>
      </c>
      <c r="AD962" t="str">
        <f t="shared" si="59"/>
        <v>Cash Not Over 200</v>
      </c>
    </row>
    <row r="963" spans="1:30" x14ac:dyDescent="0.2">
      <c r="A963">
        <v>25665</v>
      </c>
      <c r="B963" s="1">
        <v>42644</v>
      </c>
      <c r="C963" s="4">
        <f>VLOOKUP(B963, Dates!$A$1:$B$1463, 2, FALSE)</f>
        <v>7</v>
      </c>
      <c r="D963">
        <v>2</v>
      </c>
      <c r="E963" s="1">
        <f t="shared" ref="E963:E1026" si="60">WORKDAY(B963, D963)</f>
        <v>42647</v>
      </c>
      <c r="F963">
        <v>1</v>
      </c>
      <c r="G963" t="s">
        <v>23</v>
      </c>
      <c r="H963" t="str">
        <f t="shared" ref="H963:H1026" si="61">IF(AND(F963=0,G963="Same Day"), "Same Day - On Time", "Other")</f>
        <v>Other</v>
      </c>
      <c r="I963">
        <v>17</v>
      </c>
      <c r="J963">
        <v>11650</v>
      </c>
      <c r="K963">
        <v>4</v>
      </c>
      <c r="L963" t="s">
        <v>46</v>
      </c>
      <c r="M963" t="s">
        <v>683</v>
      </c>
      <c r="N963" t="s">
        <v>713</v>
      </c>
      <c r="O963" t="s">
        <v>693</v>
      </c>
      <c r="Q963" t="s">
        <v>694</v>
      </c>
      <c r="R963" t="s">
        <v>695</v>
      </c>
      <c r="S963">
        <v>17</v>
      </c>
      <c r="T963" t="str">
        <f>VLOOKUP(S963, Products!$C$1:$D$60,2,FALSE)</f>
        <v>Cleats</v>
      </c>
      <c r="U963">
        <v>365</v>
      </c>
      <c r="V963" t="str">
        <f>VLOOKUP(U963, Products!$A$1:$B$60, 2, FALSE)</f>
        <v>Perfect Fitness Perfect Rip Deck</v>
      </c>
      <c r="W963" s="7">
        <v>59.990001679999999</v>
      </c>
      <c r="X963" s="7">
        <v>54.488929209402009</v>
      </c>
      <c r="Y963">
        <v>3</v>
      </c>
      <c r="Z963" s="7">
        <v>27</v>
      </c>
      <c r="AA963" s="7">
        <v>179.97000503999999</v>
      </c>
      <c r="AB963" s="7">
        <f t="shared" ref="AB963:AB1026" si="62">AA963-Z963</f>
        <v>152.97000503999999</v>
      </c>
      <c r="AC963" t="s">
        <v>30</v>
      </c>
      <c r="AD963" t="str">
        <f t="shared" ref="AD963:AD1026" si="63">IF(AND(AC963="CASH",AB963&gt;200),"Cash Over 200",IF(AC963&lt;&gt;"CASH","Non Cash Payment","Cash Not Over 200"))</f>
        <v>Cash Not Over 200</v>
      </c>
    </row>
    <row r="964" spans="1:30" x14ac:dyDescent="0.2">
      <c r="A964">
        <v>31296</v>
      </c>
      <c r="B964" s="1">
        <v>42373</v>
      </c>
      <c r="C964" s="4">
        <f>VLOOKUP(B964, Dates!$A$1:$B$1463, 2, FALSE)</f>
        <v>2</v>
      </c>
      <c r="D964">
        <v>2</v>
      </c>
      <c r="E964" s="1">
        <f t="shared" si="60"/>
        <v>42375</v>
      </c>
      <c r="F964">
        <v>0</v>
      </c>
      <c r="G964" t="s">
        <v>23</v>
      </c>
      <c r="H964" t="str">
        <f t="shared" si="61"/>
        <v>Other</v>
      </c>
      <c r="I964">
        <v>24</v>
      </c>
      <c r="J964">
        <v>2546</v>
      </c>
      <c r="K964">
        <v>5</v>
      </c>
      <c r="L964" t="s">
        <v>31</v>
      </c>
      <c r="M964" t="s">
        <v>683</v>
      </c>
      <c r="N964" t="s">
        <v>855</v>
      </c>
      <c r="O964" t="s">
        <v>685</v>
      </c>
      <c r="Q964" t="s">
        <v>686</v>
      </c>
      <c r="R964" t="s">
        <v>687</v>
      </c>
      <c r="S964">
        <v>24</v>
      </c>
      <c r="T964" t="str">
        <f>VLOOKUP(S964, Products!$C$1:$D$60,2,FALSE)</f>
        <v>Women's Apparel</v>
      </c>
      <c r="U964">
        <v>502</v>
      </c>
      <c r="V964" t="str">
        <f>VLOOKUP(U964, Products!$A$1:$B$60, 2, FALSE)</f>
        <v>Nike Men's Dri-FIT Victory Golf Polo</v>
      </c>
      <c r="W964" s="7">
        <v>50</v>
      </c>
      <c r="X964" s="7">
        <v>43.678035218757444</v>
      </c>
      <c r="Y964">
        <v>3</v>
      </c>
      <c r="Z964" s="7">
        <v>0</v>
      </c>
      <c r="AA964" s="7">
        <v>150</v>
      </c>
      <c r="AB964" s="7">
        <f t="shared" si="62"/>
        <v>150</v>
      </c>
      <c r="AC964" t="s">
        <v>30</v>
      </c>
      <c r="AD964" t="str">
        <f t="shared" si="63"/>
        <v>Cash Not Over 200</v>
      </c>
    </row>
    <row r="965" spans="1:30" x14ac:dyDescent="0.2">
      <c r="A965">
        <v>22819</v>
      </c>
      <c r="B965" s="1">
        <v>42338</v>
      </c>
      <c r="C965" s="4">
        <f>VLOOKUP(B965, Dates!$A$1:$B$1463, 2, FALSE)</f>
        <v>2</v>
      </c>
      <c r="D965">
        <v>2</v>
      </c>
      <c r="E965" s="1">
        <f t="shared" si="60"/>
        <v>42340</v>
      </c>
      <c r="F965">
        <v>1</v>
      </c>
      <c r="G965" t="s">
        <v>23</v>
      </c>
      <c r="H965" t="str">
        <f t="shared" si="61"/>
        <v>Other</v>
      </c>
      <c r="I965">
        <v>29</v>
      </c>
      <c r="J965">
        <v>10368</v>
      </c>
      <c r="K965">
        <v>5</v>
      </c>
      <c r="L965" t="s">
        <v>31</v>
      </c>
      <c r="M965" t="s">
        <v>683</v>
      </c>
      <c r="N965" t="s">
        <v>811</v>
      </c>
      <c r="O965" t="s">
        <v>725</v>
      </c>
      <c r="Q965" t="s">
        <v>694</v>
      </c>
      <c r="R965" t="s">
        <v>695</v>
      </c>
      <c r="S965">
        <v>29</v>
      </c>
      <c r="T965" t="str">
        <f>VLOOKUP(S965, Products!$C$1:$D$60,2,FALSE)</f>
        <v>Shop By Sport</v>
      </c>
      <c r="U965">
        <v>627</v>
      </c>
      <c r="V965" t="str">
        <f>VLOOKUP(U965, Products!$A$1:$B$60, 2, FALSE)</f>
        <v>Under Armour Girls' Toddler Spine Surge Runni</v>
      </c>
      <c r="W965" s="7">
        <v>39.990001679999999</v>
      </c>
      <c r="X965" s="7">
        <v>34.198098313835338</v>
      </c>
      <c r="Y965">
        <v>3</v>
      </c>
      <c r="Z965" s="7">
        <v>23.989999770000001</v>
      </c>
      <c r="AA965" s="7">
        <v>119.97000503999999</v>
      </c>
      <c r="AB965" s="7">
        <f t="shared" si="62"/>
        <v>95.980005269999992</v>
      </c>
      <c r="AC965" t="s">
        <v>30</v>
      </c>
      <c r="AD965" t="str">
        <f t="shared" si="63"/>
        <v>Cash Not Over 200</v>
      </c>
    </row>
    <row r="966" spans="1:30" x14ac:dyDescent="0.2">
      <c r="A966">
        <v>27099</v>
      </c>
      <c r="B966" s="1">
        <v>42400</v>
      </c>
      <c r="C966" s="4">
        <f>VLOOKUP(B966, Dates!$A$1:$B$1463, 2, FALSE)</f>
        <v>1</v>
      </c>
      <c r="D966">
        <v>2</v>
      </c>
      <c r="E966" s="1">
        <f t="shared" si="60"/>
        <v>42402</v>
      </c>
      <c r="F966">
        <v>1</v>
      </c>
      <c r="G966" t="s">
        <v>23</v>
      </c>
      <c r="H966" t="str">
        <f t="shared" si="61"/>
        <v>Other</v>
      </c>
      <c r="I966">
        <v>41</v>
      </c>
      <c r="J966">
        <v>6489</v>
      </c>
      <c r="K966">
        <v>6</v>
      </c>
      <c r="L966" t="s">
        <v>35</v>
      </c>
      <c r="M966" t="s">
        <v>683</v>
      </c>
      <c r="N966" t="s">
        <v>105</v>
      </c>
      <c r="O966" t="s">
        <v>725</v>
      </c>
      <c r="Q966" t="s">
        <v>694</v>
      </c>
      <c r="R966" t="s">
        <v>695</v>
      </c>
      <c r="S966">
        <v>41</v>
      </c>
      <c r="T966" t="str">
        <f>VLOOKUP(S966, Products!$C$1:$D$60,2,FALSE)</f>
        <v>Trade-In</v>
      </c>
      <c r="U966">
        <v>917</v>
      </c>
      <c r="V966" t="str">
        <f>VLOOKUP(U966, Products!$A$1:$B$60, 2, FALSE)</f>
        <v>Glove It Women's Mod Oval 3-Zip Carry All Gol</v>
      </c>
      <c r="W966" s="7">
        <v>21.989999770000001</v>
      </c>
      <c r="X966" s="7">
        <v>20.391999720066668</v>
      </c>
      <c r="Y966">
        <v>3</v>
      </c>
      <c r="Z966" s="7">
        <v>0.66000002599999996</v>
      </c>
      <c r="AA966" s="7">
        <v>65.969999310000006</v>
      </c>
      <c r="AB966" s="7">
        <f t="shared" si="62"/>
        <v>65.309999284</v>
      </c>
      <c r="AC966" t="s">
        <v>30</v>
      </c>
      <c r="AD966" t="str">
        <f t="shared" si="63"/>
        <v>Cash Not Over 200</v>
      </c>
    </row>
    <row r="967" spans="1:30" x14ac:dyDescent="0.2">
      <c r="A967">
        <v>28292</v>
      </c>
      <c r="B967" s="1">
        <v>42417</v>
      </c>
      <c r="C967" s="4">
        <f>VLOOKUP(B967, Dates!$A$1:$B$1463, 2, FALSE)</f>
        <v>4</v>
      </c>
      <c r="D967">
        <v>2</v>
      </c>
      <c r="E967" s="1">
        <f t="shared" si="60"/>
        <v>42419</v>
      </c>
      <c r="F967">
        <v>1</v>
      </c>
      <c r="G967" t="s">
        <v>23</v>
      </c>
      <c r="H967" t="str">
        <f t="shared" si="61"/>
        <v>Other</v>
      </c>
      <c r="I967">
        <v>41</v>
      </c>
      <c r="J967">
        <v>10533</v>
      </c>
      <c r="K967">
        <v>6</v>
      </c>
      <c r="L967" t="s">
        <v>35</v>
      </c>
      <c r="M967" t="s">
        <v>683</v>
      </c>
      <c r="N967" t="s">
        <v>856</v>
      </c>
      <c r="O967" t="s">
        <v>857</v>
      </c>
      <c r="Q967" t="s">
        <v>690</v>
      </c>
      <c r="R967" t="s">
        <v>691</v>
      </c>
      <c r="S967">
        <v>41</v>
      </c>
      <c r="T967" t="str">
        <f>VLOOKUP(S967, Products!$C$1:$D$60,2,FALSE)</f>
        <v>Trade-In</v>
      </c>
      <c r="U967">
        <v>924</v>
      </c>
      <c r="V967" t="str">
        <f>VLOOKUP(U967, Products!$A$1:$B$60, 2, FALSE)</f>
        <v>Glove It Urban Brick Golf Towel</v>
      </c>
      <c r="W967" s="7">
        <v>15.989999770000001</v>
      </c>
      <c r="X967" s="7">
        <v>16.143866608000003</v>
      </c>
      <c r="Y967">
        <v>3</v>
      </c>
      <c r="Z967" s="7">
        <v>11.989999770000001</v>
      </c>
      <c r="AA967" s="7">
        <v>47.969999310000006</v>
      </c>
      <c r="AB967" s="7">
        <f t="shared" si="62"/>
        <v>35.979999540000009</v>
      </c>
      <c r="AC967" t="s">
        <v>30</v>
      </c>
      <c r="AD967" t="str">
        <f t="shared" si="63"/>
        <v>Cash Not Over 200</v>
      </c>
    </row>
    <row r="968" spans="1:30" x14ac:dyDescent="0.2">
      <c r="A968">
        <v>21244</v>
      </c>
      <c r="B968" s="1">
        <v>42196</v>
      </c>
      <c r="C968" s="4">
        <f>VLOOKUP(B968, Dates!$A$1:$B$1463, 2, FALSE)</f>
        <v>7</v>
      </c>
      <c r="D968">
        <v>2</v>
      </c>
      <c r="E968" s="1">
        <f t="shared" si="60"/>
        <v>42199</v>
      </c>
      <c r="F968">
        <v>1</v>
      </c>
      <c r="G968" t="s">
        <v>23</v>
      </c>
      <c r="H968" t="str">
        <f t="shared" si="61"/>
        <v>Other</v>
      </c>
      <c r="I968">
        <v>40</v>
      </c>
      <c r="J968">
        <v>6491</v>
      </c>
      <c r="K968">
        <v>6</v>
      </c>
      <c r="L968" t="s">
        <v>35</v>
      </c>
      <c r="M968" t="s">
        <v>683</v>
      </c>
      <c r="N968" t="s">
        <v>804</v>
      </c>
      <c r="O968" t="s">
        <v>805</v>
      </c>
      <c r="Q968" t="s">
        <v>699</v>
      </c>
      <c r="R968" t="s">
        <v>700</v>
      </c>
      <c r="S968">
        <v>40</v>
      </c>
      <c r="T968" t="str">
        <f>VLOOKUP(S968, Products!$C$1:$D$60,2,FALSE)</f>
        <v>Accessories</v>
      </c>
      <c r="U968">
        <v>885</v>
      </c>
      <c r="V968" t="str">
        <f>VLOOKUP(U968, Products!$A$1:$B$60, 2, FALSE)</f>
        <v>Team Golf St. Louis Cardinals Putter Grip</v>
      </c>
      <c r="W968" s="7">
        <v>24.989999770000001</v>
      </c>
      <c r="X968" s="7">
        <v>29.483249567625002</v>
      </c>
      <c r="Y968">
        <v>4</v>
      </c>
      <c r="Z968" s="7">
        <v>5.5</v>
      </c>
      <c r="AA968" s="7">
        <v>99.959999080000003</v>
      </c>
      <c r="AB968" s="7">
        <f t="shared" si="62"/>
        <v>94.459999080000003</v>
      </c>
      <c r="AC968" t="s">
        <v>30</v>
      </c>
      <c r="AD968" t="str">
        <f t="shared" si="63"/>
        <v>Cash Not Over 200</v>
      </c>
    </row>
    <row r="969" spans="1:30" x14ac:dyDescent="0.2">
      <c r="A969">
        <v>47752</v>
      </c>
      <c r="B969" s="1">
        <v>42702</v>
      </c>
      <c r="C969" s="4">
        <f>VLOOKUP(B969, Dates!$A$1:$B$1463, 2, FALSE)</f>
        <v>2</v>
      </c>
      <c r="D969">
        <v>2</v>
      </c>
      <c r="E969" s="1">
        <f t="shared" si="60"/>
        <v>42704</v>
      </c>
      <c r="F969">
        <v>1</v>
      </c>
      <c r="G969" t="s">
        <v>23</v>
      </c>
      <c r="H969" t="str">
        <f t="shared" si="61"/>
        <v>Other</v>
      </c>
      <c r="I969">
        <v>17</v>
      </c>
      <c r="J969">
        <v>9114</v>
      </c>
      <c r="K969">
        <v>4</v>
      </c>
      <c r="L969" t="s">
        <v>46</v>
      </c>
      <c r="M969" t="s">
        <v>683</v>
      </c>
      <c r="N969" t="s">
        <v>742</v>
      </c>
      <c r="O969" t="s">
        <v>743</v>
      </c>
      <c r="Q969" t="s">
        <v>744</v>
      </c>
      <c r="R969" t="s">
        <v>700</v>
      </c>
      <c r="S969">
        <v>17</v>
      </c>
      <c r="T969" t="str">
        <f>VLOOKUP(S969, Products!$C$1:$D$60,2,FALSE)</f>
        <v>Cleats</v>
      </c>
      <c r="U969">
        <v>365</v>
      </c>
      <c r="V969" t="str">
        <f>VLOOKUP(U969, Products!$A$1:$B$60, 2, FALSE)</f>
        <v>Perfect Fitness Perfect Rip Deck</v>
      </c>
      <c r="W969" s="7">
        <v>59.990001679999999</v>
      </c>
      <c r="X969" s="7">
        <v>54.488929209402009</v>
      </c>
      <c r="Y969">
        <v>4</v>
      </c>
      <c r="Z969" s="7">
        <v>12</v>
      </c>
      <c r="AA969" s="7">
        <v>239.96000672</v>
      </c>
      <c r="AB969" s="7">
        <f t="shared" si="62"/>
        <v>227.96000672</v>
      </c>
      <c r="AC969" t="s">
        <v>30</v>
      </c>
      <c r="AD969" t="str">
        <f t="shared" si="63"/>
        <v>Cash Over 200</v>
      </c>
    </row>
    <row r="970" spans="1:30" x14ac:dyDescent="0.2">
      <c r="A970">
        <v>31239</v>
      </c>
      <c r="B970" s="1">
        <v>42373</v>
      </c>
      <c r="C970" s="4">
        <f>VLOOKUP(B970, Dates!$A$1:$B$1463, 2, FALSE)</f>
        <v>2</v>
      </c>
      <c r="D970">
        <v>2</v>
      </c>
      <c r="E970" s="1">
        <f t="shared" si="60"/>
        <v>42375</v>
      </c>
      <c r="F970">
        <v>1</v>
      </c>
      <c r="G970" t="s">
        <v>23</v>
      </c>
      <c r="H970" t="str">
        <f t="shared" si="61"/>
        <v>Other</v>
      </c>
      <c r="I970">
        <v>17</v>
      </c>
      <c r="J970">
        <v>5564</v>
      </c>
      <c r="K970">
        <v>4</v>
      </c>
      <c r="L970" t="s">
        <v>46</v>
      </c>
      <c r="M970" t="s">
        <v>683</v>
      </c>
      <c r="N970" t="s">
        <v>852</v>
      </c>
      <c r="O970" t="s">
        <v>853</v>
      </c>
      <c r="Q970" t="s">
        <v>751</v>
      </c>
      <c r="R970" t="s">
        <v>695</v>
      </c>
      <c r="S970">
        <v>17</v>
      </c>
      <c r="T970" t="str">
        <f>VLOOKUP(S970, Products!$C$1:$D$60,2,FALSE)</f>
        <v>Cleats</v>
      </c>
      <c r="U970">
        <v>365</v>
      </c>
      <c r="V970" t="str">
        <f>VLOOKUP(U970, Products!$A$1:$B$60, 2, FALSE)</f>
        <v>Perfect Fitness Perfect Rip Deck</v>
      </c>
      <c r="W970" s="7">
        <v>59.990001679999999</v>
      </c>
      <c r="X970" s="7">
        <v>54.488929209402009</v>
      </c>
      <c r="Y970">
        <v>4</v>
      </c>
      <c r="Z970" s="7">
        <v>24</v>
      </c>
      <c r="AA970" s="7">
        <v>239.96000672</v>
      </c>
      <c r="AB970" s="7">
        <f t="shared" si="62"/>
        <v>215.96000672</v>
      </c>
      <c r="AC970" t="s">
        <v>30</v>
      </c>
      <c r="AD970" t="str">
        <f t="shared" si="63"/>
        <v>Cash Over 200</v>
      </c>
    </row>
    <row r="971" spans="1:30" x14ac:dyDescent="0.2">
      <c r="A971">
        <v>45772</v>
      </c>
      <c r="B971" s="1">
        <v>42673</v>
      </c>
      <c r="C971" s="4">
        <f>VLOOKUP(B971, Dates!$A$1:$B$1463, 2, FALSE)</f>
        <v>1</v>
      </c>
      <c r="D971">
        <v>2</v>
      </c>
      <c r="E971" s="1">
        <f t="shared" si="60"/>
        <v>42675</v>
      </c>
      <c r="F971">
        <v>1</v>
      </c>
      <c r="G971" t="s">
        <v>23</v>
      </c>
      <c r="H971" t="str">
        <f t="shared" si="61"/>
        <v>Other</v>
      </c>
      <c r="I971">
        <v>17</v>
      </c>
      <c r="J971">
        <v>7955</v>
      </c>
      <c r="K971">
        <v>4</v>
      </c>
      <c r="L971" t="s">
        <v>46</v>
      </c>
      <c r="M971" t="s">
        <v>683</v>
      </c>
      <c r="N971" t="s">
        <v>858</v>
      </c>
      <c r="O971" t="s">
        <v>858</v>
      </c>
      <c r="Q971" t="s">
        <v>791</v>
      </c>
      <c r="R971" t="s">
        <v>691</v>
      </c>
      <c r="S971">
        <v>17</v>
      </c>
      <c r="T971" t="str">
        <f>VLOOKUP(S971, Products!$C$1:$D$60,2,FALSE)</f>
        <v>Cleats</v>
      </c>
      <c r="U971">
        <v>365</v>
      </c>
      <c r="V971" t="str">
        <f>VLOOKUP(U971, Products!$A$1:$B$60, 2, FALSE)</f>
        <v>Perfect Fitness Perfect Rip Deck</v>
      </c>
      <c r="W971" s="7">
        <v>59.990001679999999</v>
      </c>
      <c r="X971" s="7">
        <v>54.488929209402009</v>
      </c>
      <c r="Y971">
        <v>4</v>
      </c>
      <c r="Z971" s="7">
        <v>43.189998629999998</v>
      </c>
      <c r="AA971" s="7">
        <v>239.96000672</v>
      </c>
      <c r="AB971" s="7">
        <f t="shared" si="62"/>
        <v>196.77000809</v>
      </c>
      <c r="AC971" t="s">
        <v>30</v>
      </c>
      <c r="AD971" t="str">
        <f t="shared" si="63"/>
        <v>Cash Not Over 200</v>
      </c>
    </row>
    <row r="972" spans="1:30" x14ac:dyDescent="0.2">
      <c r="A972">
        <v>24661</v>
      </c>
      <c r="B972" s="1">
        <v>42364</v>
      </c>
      <c r="C972" s="4">
        <f>VLOOKUP(B972, Dates!$A$1:$B$1463, 2, FALSE)</f>
        <v>7</v>
      </c>
      <c r="D972">
        <v>2</v>
      </c>
      <c r="E972" s="1">
        <f t="shared" si="60"/>
        <v>42367</v>
      </c>
      <c r="F972">
        <v>0</v>
      </c>
      <c r="G972" t="s">
        <v>23</v>
      </c>
      <c r="H972" t="str">
        <f t="shared" si="61"/>
        <v>Other</v>
      </c>
      <c r="I972">
        <v>29</v>
      </c>
      <c r="J972">
        <v>5728</v>
      </c>
      <c r="K972">
        <v>5</v>
      </c>
      <c r="L972" t="s">
        <v>31</v>
      </c>
      <c r="M972" t="s">
        <v>683</v>
      </c>
      <c r="N972" t="s">
        <v>768</v>
      </c>
      <c r="O972" t="s">
        <v>712</v>
      </c>
      <c r="Q972" t="s">
        <v>694</v>
      </c>
      <c r="R972" t="s">
        <v>695</v>
      </c>
      <c r="S972">
        <v>29</v>
      </c>
      <c r="T972" t="str">
        <f>VLOOKUP(S972, Products!$C$1:$D$60,2,FALSE)</f>
        <v>Shop By Sport</v>
      </c>
      <c r="U972">
        <v>627</v>
      </c>
      <c r="V972" t="str">
        <f>VLOOKUP(U972, Products!$A$1:$B$60, 2, FALSE)</f>
        <v>Under Armour Girls' Toddler Spine Surge Runni</v>
      </c>
      <c r="W972" s="7">
        <v>39.990001679999999</v>
      </c>
      <c r="X972" s="7">
        <v>34.198098313835338</v>
      </c>
      <c r="Y972">
        <v>4</v>
      </c>
      <c r="Z972" s="7">
        <v>6.4000000950000002</v>
      </c>
      <c r="AA972" s="7">
        <v>159.96000672</v>
      </c>
      <c r="AB972" s="7">
        <f t="shared" si="62"/>
        <v>153.560006625</v>
      </c>
      <c r="AC972" t="s">
        <v>30</v>
      </c>
      <c r="AD972" t="str">
        <f t="shared" si="63"/>
        <v>Cash Not Over 200</v>
      </c>
    </row>
    <row r="973" spans="1:30" x14ac:dyDescent="0.2">
      <c r="A973">
        <v>50054</v>
      </c>
      <c r="B973" s="1">
        <v>42735</v>
      </c>
      <c r="C973" s="4">
        <f>VLOOKUP(B973, Dates!$A$1:$B$1463, 2, FALSE)</f>
        <v>7</v>
      </c>
      <c r="D973">
        <v>2</v>
      </c>
      <c r="E973" s="1">
        <f t="shared" si="60"/>
        <v>42738</v>
      </c>
      <c r="F973">
        <v>1</v>
      </c>
      <c r="G973" t="s">
        <v>23</v>
      </c>
      <c r="H973" t="str">
        <f t="shared" si="61"/>
        <v>Other</v>
      </c>
      <c r="I973">
        <v>24</v>
      </c>
      <c r="J973">
        <v>1362</v>
      </c>
      <c r="K973">
        <v>5</v>
      </c>
      <c r="L973" t="s">
        <v>31</v>
      </c>
      <c r="M973" t="s">
        <v>683</v>
      </c>
      <c r="N973" t="s">
        <v>741</v>
      </c>
      <c r="O973" t="s">
        <v>741</v>
      </c>
      <c r="Q973" t="s">
        <v>736</v>
      </c>
      <c r="R973" t="s">
        <v>737</v>
      </c>
      <c r="S973">
        <v>24</v>
      </c>
      <c r="T973" t="str">
        <f>VLOOKUP(S973, Products!$C$1:$D$60,2,FALSE)</f>
        <v>Women's Apparel</v>
      </c>
      <c r="U973">
        <v>502</v>
      </c>
      <c r="V973" t="str">
        <f>VLOOKUP(U973, Products!$A$1:$B$60, 2, FALSE)</f>
        <v>Nike Men's Dri-FIT Victory Golf Polo</v>
      </c>
      <c r="W973" s="7">
        <v>50</v>
      </c>
      <c r="X973" s="7">
        <v>43.678035218757444</v>
      </c>
      <c r="Y973">
        <v>4</v>
      </c>
      <c r="Z973" s="7">
        <v>8</v>
      </c>
      <c r="AA973" s="7">
        <v>200</v>
      </c>
      <c r="AB973" s="7">
        <f t="shared" si="62"/>
        <v>192</v>
      </c>
      <c r="AC973" t="s">
        <v>30</v>
      </c>
      <c r="AD973" t="str">
        <f t="shared" si="63"/>
        <v>Cash Not Over 200</v>
      </c>
    </row>
    <row r="974" spans="1:30" x14ac:dyDescent="0.2">
      <c r="A974">
        <v>22924</v>
      </c>
      <c r="B974" s="1">
        <v>42016</v>
      </c>
      <c r="C974" s="4">
        <f>VLOOKUP(B974, Dates!$A$1:$B$1463, 2, FALSE)</f>
        <v>2</v>
      </c>
      <c r="D974">
        <v>2</v>
      </c>
      <c r="E974" s="1">
        <f t="shared" si="60"/>
        <v>42018</v>
      </c>
      <c r="F974">
        <v>1</v>
      </c>
      <c r="G974" t="s">
        <v>23</v>
      </c>
      <c r="H974" t="str">
        <f t="shared" si="61"/>
        <v>Other</v>
      </c>
      <c r="I974">
        <v>29</v>
      </c>
      <c r="J974">
        <v>9704</v>
      </c>
      <c r="K974">
        <v>5</v>
      </c>
      <c r="L974" t="s">
        <v>31</v>
      </c>
      <c r="M974" t="s">
        <v>683</v>
      </c>
      <c r="N974" t="s">
        <v>833</v>
      </c>
      <c r="O974" t="s">
        <v>833</v>
      </c>
      <c r="Q974" t="s">
        <v>834</v>
      </c>
      <c r="R974" t="s">
        <v>687</v>
      </c>
      <c r="S974">
        <v>29</v>
      </c>
      <c r="T974" t="str">
        <f>VLOOKUP(S974, Products!$C$1:$D$60,2,FALSE)</f>
        <v>Shop By Sport</v>
      </c>
      <c r="U974">
        <v>627</v>
      </c>
      <c r="V974" t="str">
        <f>VLOOKUP(U974, Products!$A$1:$B$60, 2, FALSE)</f>
        <v>Under Armour Girls' Toddler Spine Surge Runni</v>
      </c>
      <c r="W974" s="7">
        <v>39.990001679999999</v>
      </c>
      <c r="X974" s="7">
        <v>34.198098313835338</v>
      </c>
      <c r="Y974">
        <v>4</v>
      </c>
      <c r="Z974" s="7">
        <v>8</v>
      </c>
      <c r="AA974" s="7">
        <v>159.96000672</v>
      </c>
      <c r="AB974" s="7">
        <f t="shared" si="62"/>
        <v>151.96000672</v>
      </c>
      <c r="AC974" t="s">
        <v>30</v>
      </c>
      <c r="AD974" t="str">
        <f t="shared" si="63"/>
        <v>Cash Not Over 200</v>
      </c>
    </row>
    <row r="975" spans="1:30" x14ac:dyDescent="0.2">
      <c r="A975">
        <v>21902</v>
      </c>
      <c r="B975" s="1">
        <v>42324</v>
      </c>
      <c r="C975" s="4">
        <f>VLOOKUP(B975, Dates!$A$1:$B$1463, 2, FALSE)</f>
        <v>2</v>
      </c>
      <c r="D975">
        <v>2</v>
      </c>
      <c r="E975" s="1">
        <f t="shared" si="60"/>
        <v>42326</v>
      </c>
      <c r="F975">
        <v>1</v>
      </c>
      <c r="G975" t="s">
        <v>23</v>
      </c>
      <c r="H975" t="str">
        <f t="shared" si="61"/>
        <v>Other</v>
      </c>
      <c r="I975">
        <v>24</v>
      </c>
      <c r="J975">
        <v>8485</v>
      </c>
      <c r="K975">
        <v>5</v>
      </c>
      <c r="L975" t="s">
        <v>31</v>
      </c>
      <c r="M975" t="s">
        <v>683</v>
      </c>
      <c r="N975" t="s">
        <v>797</v>
      </c>
      <c r="O975" t="s">
        <v>797</v>
      </c>
      <c r="Q975" t="s">
        <v>798</v>
      </c>
      <c r="R975" t="s">
        <v>687</v>
      </c>
      <c r="S975">
        <v>24</v>
      </c>
      <c r="T975" t="str">
        <f>VLOOKUP(S975, Products!$C$1:$D$60,2,FALSE)</f>
        <v>Women's Apparel</v>
      </c>
      <c r="U975">
        <v>502</v>
      </c>
      <c r="V975" t="str">
        <f>VLOOKUP(U975, Products!$A$1:$B$60, 2, FALSE)</f>
        <v>Nike Men's Dri-FIT Victory Golf Polo</v>
      </c>
      <c r="W975" s="7">
        <v>50</v>
      </c>
      <c r="X975" s="7">
        <v>43.678035218757444</v>
      </c>
      <c r="Y975">
        <v>4</v>
      </c>
      <c r="Z975" s="7">
        <v>11</v>
      </c>
      <c r="AA975" s="7">
        <v>200</v>
      </c>
      <c r="AB975" s="7">
        <f t="shared" si="62"/>
        <v>189</v>
      </c>
      <c r="AC975" t="s">
        <v>30</v>
      </c>
      <c r="AD975" t="str">
        <f t="shared" si="63"/>
        <v>Cash Not Over 200</v>
      </c>
    </row>
    <row r="976" spans="1:30" x14ac:dyDescent="0.2">
      <c r="A976">
        <v>21534</v>
      </c>
      <c r="B976" s="1">
        <v>42319</v>
      </c>
      <c r="C976" s="4">
        <f>VLOOKUP(B976, Dates!$A$1:$B$1463, 2, FALSE)</f>
        <v>4</v>
      </c>
      <c r="D976">
        <v>2</v>
      </c>
      <c r="E976" s="1">
        <f t="shared" si="60"/>
        <v>42321</v>
      </c>
      <c r="F976">
        <v>1</v>
      </c>
      <c r="G976" t="s">
        <v>23</v>
      </c>
      <c r="H976" t="str">
        <f t="shared" si="61"/>
        <v>Other</v>
      </c>
      <c r="I976">
        <v>29</v>
      </c>
      <c r="J976">
        <v>11216</v>
      </c>
      <c r="K976">
        <v>5</v>
      </c>
      <c r="L976" t="s">
        <v>31</v>
      </c>
      <c r="M976" t="s">
        <v>683</v>
      </c>
      <c r="N976" t="s">
        <v>701</v>
      </c>
      <c r="O976" t="s">
        <v>701</v>
      </c>
      <c r="Q976" t="s">
        <v>702</v>
      </c>
      <c r="R976" t="s">
        <v>700</v>
      </c>
      <c r="S976">
        <v>29</v>
      </c>
      <c r="T976" t="str">
        <f>VLOOKUP(S976, Products!$C$1:$D$60,2,FALSE)</f>
        <v>Shop By Sport</v>
      </c>
      <c r="U976">
        <v>627</v>
      </c>
      <c r="V976" t="str">
        <f>VLOOKUP(U976, Products!$A$1:$B$60, 2, FALSE)</f>
        <v>Under Armour Girls' Toddler Spine Surge Runni</v>
      </c>
      <c r="W976" s="7">
        <v>39.990001679999999</v>
      </c>
      <c r="X976" s="7">
        <v>34.198098313835338</v>
      </c>
      <c r="Y976">
        <v>4</v>
      </c>
      <c r="Z976" s="7">
        <v>28.790000920000001</v>
      </c>
      <c r="AA976" s="7">
        <v>159.96000672</v>
      </c>
      <c r="AB976" s="7">
        <f t="shared" si="62"/>
        <v>131.17000579999998</v>
      </c>
      <c r="AC976" t="s">
        <v>30</v>
      </c>
      <c r="AD976" t="str">
        <f t="shared" si="63"/>
        <v>Cash Not Over 200</v>
      </c>
    </row>
    <row r="977" spans="1:30" x14ac:dyDescent="0.2">
      <c r="A977">
        <v>45461</v>
      </c>
      <c r="B977" s="1">
        <v>42668</v>
      </c>
      <c r="C977" s="4">
        <f>VLOOKUP(B977, Dates!$A$1:$B$1463, 2, FALSE)</f>
        <v>3</v>
      </c>
      <c r="D977">
        <v>2</v>
      </c>
      <c r="E977" s="1">
        <f t="shared" si="60"/>
        <v>42670</v>
      </c>
      <c r="F977">
        <v>0</v>
      </c>
      <c r="G977" t="s">
        <v>23</v>
      </c>
      <c r="H977" t="str">
        <f t="shared" si="61"/>
        <v>Other</v>
      </c>
      <c r="I977">
        <v>24</v>
      </c>
      <c r="J977">
        <v>4741</v>
      </c>
      <c r="K977">
        <v>5</v>
      </c>
      <c r="L977" t="s">
        <v>31</v>
      </c>
      <c r="M977" t="s">
        <v>683</v>
      </c>
      <c r="N977" t="s">
        <v>735</v>
      </c>
      <c r="O977" t="s">
        <v>735</v>
      </c>
      <c r="Q977" t="s">
        <v>736</v>
      </c>
      <c r="R977" t="s">
        <v>737</v>
      </c>
      <c r="S977">
        <v>24</v>
      </c>
      <c r="T977" t="str">
        <f>VLOOKUP(S977, Products!$C$1:$D$60,2,FALSE)</f>
        <v>Women's Apparel</v>
      </c>
      <c r="U977">
        <v>502</v>
      </c>
      <c r="V977" t="str">
        <f>VLOOKUP(U977, Products!$A$1:$B$60, 2, FALSE)</f>
        <v>Nike Men's Dri-FIT Victory Golf Polo</v>
      </c>
      <c r="W977" s="7">
        <v>50</v>
      </c>
      <c r="X977" s="7">
        <v>43.678035218757444</v>
      </c>
      <c r="Y977">
        <v>4</v>
      </c>
      <c r="Z977" s="7">
        <v>36</v>
      </c>
      <c r="AA977" s="7">
        <v>200</v>
      </c>
      <c r="AB977" s="7">
        <f t="shared" si="62"/>
        <v>164</v>
      </c>
      <c r="AC977" t="s">
        <v>30</v>
      </c>
      <c r="AD977" t="str">
        <f t="shared" si="63"/>
        <v>Cash Not Over 200</v>
      </c>
    </row>
    <row r="978" spans="1:30" x14ac:dyDescent="0.2">
      <c r="A978">
        <v>24160</v>
      </c>
      <c r="B978" s="1">
        <v>42357</v>
      </c>
      <c r="C978" s="4">
        <f>VLOOKUP(B978, Dates!$A$1:$B$1463, 2, FALSE)</f>
        <v>7</v>
      </c>
      <c r="D978">
        <v>2</v>
      </c>
      <c r="E978" s="1">
        <f t="shared" si="60"/>
        <v>42360</v>
      </c>
      <c r="F978">
        <v>1</v>
      </c>
      <c r="G978" t="s">
        <v>23</v>
      </c>
      <c r="H978" t="str">
        <f t="shared" si="61"/>
        <v>Other</v>
      </c>
      <c r="I978">
        <v>40</v>
      </c>
      <c r="J978">
        <v>12160</v>
      </c>
      <c r="K978">
        <v>6</v>
      </c>
      <c r="L978" t="s">
        <v>35</v>
      </c>
      <c r="M978" t="s">
        <v>683</v>
      </c>
      <c r="N978" t="s">
        <v>765</v>
      </c>
      <c r="O978" t="s">
        <v>715</v>
      </c>
      <c r="Q978" t="s">
        <v>694</v>
      </c>
      <c r="R978" t="s">
        <v>695</v>
      </c>
      <c r="S978">
        <v>40</v>
      </c>
      <c r="T978" t="str">
        <f>VLOOKUP(S978, Products!$C$1:$D$60,2,FALSE)</f>
        <v>Accessories</v>
      </c>
      <c r="U978">
        <v>885</v>
      </c>
      <c r="V978" t="str">
        <f>VLOOKUP(U978, Products!$A$1:$B$60, 2, FALSE)</f>
        <v>Team Golf St. Louis Cardinals Putter Grip</v>
      </c>
      <c r="W978" s="7">
        <v>24.989999770000001</v>
      </c>
      <c r="X978" s="7">
        <v>29.483249567625002</v>
      </c>
      <c r="Y978">
        <v>4</v>
      </c>
      <c r="Z978" s="7">
        <v>4</v>
      </c>
      <c r="AA978" s="7">
        <v>99.959999080000003</v>
      </c>
      <c r="AB978" s="7">
        <f t="shared" si="62"/>
        <v>95.959999080000003</v>
      </c>
      <c r="AC978" t="s">
        <v>30</v>
      </c>
      <c r="AD978" t="str">
        <f t="shared" si="63"/>
        <v>Cash Not Over 200</v>
      </c>
    </row>
    <row r="979" spans="1:30" x14ac:dyDescent="0.2">
      <c r="A979">
        <v>27742</v>
      </c>
      <c r="B979" s="1">
        <v>42615</v>
      </c>
      <c r="C979" s="4">
        <f>VLOOKUP(B979, Dates!$A$1:$B$1463, 2, FALSE)</f>
        <v>6</v>
      </c>
      <c r="D979">
        <v>4</v>
      </c>
      <c r="E979" s="1">
        <f t="shared" si="60"/>
        <v>42621</v>
      </c>
      <c r="F979">
        <v>0</v>
      </c>
      <c r="G979" t="s">
        <v>62</v>
      </c>
      <c r="H979" t="str">
        <f t="shared" si="61"/>
        <v>Other</v>
      </c>
      <c r="I979">
        <v>9</v>
      </c>
      <c r="J979">
        <v>9495</v>
      </c>
      <c r="K979">
        <v>3</v>
      </c>
      <c r="L979" t="s">
        <v>24</v>
      </c>
      <c r="M979" t="s">
        <v>683</v>
      </c>
      <c r="N979" t="s">
        <v>859</v>
      </c>
      <c r="O979" t="s">
        <v>860</v>
      </c>
      <c r="Q979" t="s">
        <v>690</v>
      </c>
      <c r="R979" t="s">
        <v>691</v>
      </c>
      <c r="S979">
        <v>9</v>
      </c>
      <c r="T979" t="str">
        <f>VLOOKUP(S979, Products!$C$1:$D$60,2,FALSE)</f>
        <v>Cardio Equipment</v>
      </c>
      <c r="U979">
        <v>191</v>
      </c>
      <c r="V979" t="str">
        <f>VLOOKUP(U979, Products!$A$1:$B$60, 2, FALSE)</f>
        <v>Nike Men's Free 5.0+ Running Shoe</v>
      </c>
      <c r="W979" s="7">
        <v>99.989997860000003</v>
      </c>
      <c r="X979" s="7">
        <v>95.114003926871064</v>
      </c>
      <c r="Y979">
        <v>5</v>
      </c>
      <c r="Z979" s="7">
        <v>50</v>
      </c>
      <c r="AA979" s="7">
        <v>499.94998930000003</v>
      </c>
      <c r="AB979" s="7">
        <f t="shared" si="62"/>
        <v>449.94998930000003</v>
      </c>
      <c r="AC979" t="s">
        <v>66</v>
      </c>
      <c r="AD979" t="str">
        <f t="shared" si="63"/>
        <v>Non Cash Payment</v>
      </c>
    </row>
    <row r="980" spans="1:30" x14ac:dyDescent="0.2">
      <c r="A980">
        <v>24453</v>
      </c>
      <c r="B980" s="1">
        <v>42361</v>
      </c>
      <c r="C980" s="4">
        <f>VLOOKUP(B980, Dates!$A$1:$B$1463, 2, FALSE)</f>
        <v>4</v>
      </c>
      <c r="D980">
        <v>4</v>
      </c>
      <c r="E980" s="1">
        <f t="shared" si="60"/>
        <v>42367</v>
      </c>
      <c r="F980">
        <v>0</v>
      </c>
      <c r="G980" t="s">
        <v>62</v>
      </c>
      <c r="H980" t="str">
        <f t="shared" si="61"/>
        <v>Other</v>
      </c>
      <c r="I980">
        <v>9</v>
      </c>
      <c r="J980">
        <v>4841</v>
      </c>
      <c r="K980">
        <v>3</v>
      </c>
      <c r="L980" t="s">
        <v>24</v>
      </c>
      <c r="M980" t="s">
        <v>683</v>
      </c>
      <c r="N980" t="s">
        <v>861</v>
      </c>
      <c r="O980" t="s">
        <v>781</v>
      </c>
      <c r="Q980" t="s">
        <v>699</v>
      </c>
      <c r="R980" t="s">
        <v>700</v>
      </c>
      <c r="S980">
        <v>9</v>
      </c>
      <c r="T980" t="str">
        <f>VLOOKUP(S980, Products!$C$1:$D$60,2,FALSE)</f>
        <v>Cardio Equipment</v>
      </c>
      <c r="U980">
        <v>191</v>
      </c>
      <c r="V980" t="str">
        <f>VLOOKUP(U980, Products!$A$1:$B$60, 2, FALSE)</f>
        <v>Nike Men's Free 5.0+ Running Shoe</v>
      </c>
      <c r="W980" s="7">
        <v>99.989997860000003</v>
      </c>
      <c r="X980" s="7">
        <v>95.114003926871064</v>
      </c>
      <c r="Y980">
        <v>5</v>
      </c>
      <c r="Z980" s="7">
        <v>74.989997860000003</v>
      </c>
      <c r="AA980" s="7">
        <v>499.94998930000003</v>
      </c>
      <c r="AB980" s="7">
        <f t="shared" si="62"/>
        <v>424.95999144000001</v>
      </c>
      <c r="AC980" t="s">
        <v>66</v>
      </c>
      <c r="AD980" t="str">
        <f t="shared" si="63"/>
        <v>Non Cash Payment</v>
      </c>
    </row>
    <row r="981" spans="1:30" x14ac:dyDescent="0.2">
      <c r="A981">
        <v>31145</v>
      </c>
      <c r="B981" s="1">
        <v>42459</v>
      </c>
      <c r="C981" s="4">
        <f>VLOOKUP(B981, Dates!$A$1:$B$1463, 2, FALSE)</f>
        <v>4</v>
      </c>
      <c r="D981">
        <v>4</v>
      </c>
      <c r="E981" s="1">
        <f t="shared" si="60"/>
        <v>42465</v>
      </c>
      <c r="F981">
        <v>0</v>
      </c>
      <c r="G981" t="s">
        <v>62</v>
      </c>
      <c r="H981" t="str">
        <f t="shared" si="61"/>
        <v>Other</v>
      </c>
      <c r="I981">
        <v>9</v>
      </c>
      <c r="J981">
        <v>9803</v>
      </c>
      <c r="K981">
        <v>3</v>
      </c>
      <c r="L981" t="s">
        <v>24</v>
      </c>
      <c r="M981" t="s">
        <v>683</v>
      </c>
      <c r="N981" t="s">
        <v>862</v>
      </c>
      <c r="O981" t="s">
        <v>863</v>
      </c>
      <c r="Q981" t="s">
        <v>751</v>
      </c>
      <c r="R981" t="s">
        <v>695</v>
      </c>
      <c r="S981">
        <v>9</v>
      </c>
      <c r="T981" t="str">
        <f>VLOOKUP(S981, Products!$C$1:$D$60,2,FALSE)</f>
        <v>Cardio Equipment</v>
      </c>
      <c r="U981">
        <v>191</v>
      </c>
      <c r="V981" t="str">
        <f>VLOOKUP(U981, Products!$A$1:$B$60, 2, FALSE)</f>
        <v>Nike Men's Free 5.0+ Running Shoe</v>
      </c>
      <c r="W981" s="7">
        <v>99.989997860000003</v>
      </c>
      <c r="X981" s="7">
        <v>95.114003926871064</v>
      </c>
      <c r="Y981">
        <v>5</v>
      </c>
      <c r="Z981" s="7">
        <v>124.98999790000001</v>
      </c>
      <c r="AA981" s="7">
        <v>499.94998930000003</v>
      </c>
      <c r="AB981" s="7">
        <f t="shared" si="62"/>
        <v>374.95999140000004</v>
      </c>
      <c r="AC981" t="s">
        <v>66</v>
      </c>
      <c r="AD981" t="str">
        <f t="shared" si="63"/>
        <v>Non Cash Payment</v>
      </c>
    </row>
    <row r="982" spans="1:30" x14ac:dyDescent="0.2">
      <c r="A982">
        <v>30802</v>
      </c>
      <c r="B982" s="1">
        <v>42454</v>
      </c>
      <c r="C982" s="4">
        <f>VLOOKUP(B982, Dates!$A$1:$B$1463, 2, FALSE)</f>
        <v>6</v>
      </c>
      <c r="D982">
        <v>4</v>
      </c>
      <c r="E982" s="1">
        <f t="shared" si="60"/>
        <v>42460</v>
      </c>
      <c r="F982">
        <v>0</v>
      </c>
      <c r="G982" t="s">
        <v>62</v>
      </c>
      <c r="H982" t="str">
        <f t="shared" si="61"/>
        <v>Other</v>
      </c>
      <c r="I982">
        <v>3</v>
      </c>
      <c r="J982">
        <v>8422</v>
      </c>
      <c r="K982">
        <v>2</v>
      </c>
      <c r="L982" t="s">
        <v>136</v>
      </c>
      <c r="M982" t="s">
        <v>683</v>
      </c>
      <c r="N982" t="s">
        <v>864</v>
      </c>
      <c r="O982" t="s">
        <v>750</v>
      </c>
      <c r="Q982" t="s">
        <v>751</v>
      </c>
      <c r="R982" t="s">
        <v>695</v>
      </c>
      <c r="S982">
        <v>3</v>
      </c>
      <c r="T982" t="str">
        <f>VLOOKUP(S982, Products!$C$1:$D$60,2,FALSE)</f>
        <v>Baseball &amp; Softball</v>
      </c>
      <c r="U982">
        <v>37</v>
      </c>
      <c r="V982" t="str">
        <f>VLOOKUP(U982, Products!$A$1:$B$60, 2, FALSE)</f>
        <v>adidas Kids' F5 Messi FG Soccer Cleat</v>
      </c>
      <c r="W982" s="7">
        <v>34.990001679999999</v>
      </c>
      <c r="X982" s="7">
        <v>40.283001997</v>
      </c>
      <c r="Y982">
        <v>5</v>
      </c>
      <c r="Z982" s="7">
        <v>20.989999770000001</v>
      </c>
      <c r="AA982" s="7">
        <v>174.9500084</v>
      </c>
      <c r="AB982" s="7">
        <f t="shared" si="62"/>
        <v>153.96000863</v>
      </c>
      <c r="AC982" t="s">
        <v>66</v>
      </c>
      <c r="AD982" t="str">
        <f t="shared" si="63"/>
        <v>Non Cash Payment</v>
      </c>
    </row>
    <row r="983" spans="1:30" x14ac:dyDescent="0.2">
      <c r="A983">
        <v>25875</v>
      </c>
      <c r="B983" s="1">
        <v>42382</v>
      </c>
      <c r="C983" s="4">
        <f>VLOOKUP(B983, Dates!$A$1:$B$1463, 2, FALSE)</f>
        <v>4</v>
      </c>
      <c r="D983">
        <v>4</v>
      </c>
      <c r="E983" s="1">
        <f t="shared" si="60"/>
        <v>42388</v>
      </c>
      <c r="F983">
        <v>1</v>
      </c>
      <c r="G983" t="s">
        <v>62</v>
      </c>
      <c r="H983" t="str">
        <f t="shared" si="61"/>
        <v>Other</v>
      </c>
      <c r="I983">
        <v>13</v>
      </c>
      <c r="J983">
        <v>7391</v>
      </c>
      <c r="K983">
        <v>3</v>
      </c>
      <c r="L983" t="s">
        <v>24</v>
      </c>
      <c r="M983" t="s">
        <v>683</v>
      </c>
      <c r="N983" t="s">
        <v>865</v>
      </c>
      <c r="O983" t="s">
        <v>805</v>
      </c>
      <c r="Q983" t="s">
        <v>699</v>
      </c>
      <c r="R983" t="s">
        <v>700</v>
      </c>
      <c r="S983">
        <v>13</v>
      </c>
      <c r="T983" t="str">
        <f>VLOOKUP(S983, Products!$C$1:$D$60,2,FALSE)</f>
        <v>Electronics</v>
      </c>
      <c r="U983">
        <v>282</v>
      </c>
      <c r="V983" t="str">
        <f>VLOOKUP(U983, Products!$A$1:$B$60, 2, FALSE)</f>
        <v>Under Armour Women's Ignite PIP VI Slide</v>
      </c>
      <c r="W983" s="7">
        <v>31.989999770000001</v>
      </c>
      <c r="X983" s="7">
        <v>27.763856872771434</v>
      </c>
      <c r="Y983">
        <v>5</v>
      </c>
      <c r="Z983" s="7">
        <v>0</v>
      </c>
      <c r="AA983" s="7">
        <v>159.94999885000001</v>
      </c>
      <c r="AB983" s="7">
        <f t="shared" si="62"/>
        <v>159.94999885000001</v>
      </c>
      <c r="AC983" t="s">
        <v>66</v>
      </c>
      <c r="AD983" t="str">
        <f t="shared" si="63"/>
        <v>Non Cash Payment</v>
      </c>
    </row>
    <row r="984" spans="1:30" x14ac:dyDescent="0.2">
      <c r="A984">
        <v>30589</v>
      </c>
      <c r="B984" s="1">
        <v>42451</v>
      </c>
      <c r="C984" s="4">
        <f>VLOOKUP(B984, Dates!$A$1:$B$1463, 2, FALSE)</f>
        <v>3</v>
      </c>
      <c r="D984">
        <v>4</v>
      </c>
      <c r="E984" s="1">
        <f t="shared" si="60"/>
        <v>42457</v>
      </c>
      <c r="F984">
        <v>1</v>
      </c>
      <c r="G984" t="s">
        <v>62</v>
      </c>
      <c r="H984" t="str">
        <f t="shared" si="61"/>
        <v>Other</v>
      </c>
      <c r="I984">
        <v>9</v>
      </c>
      <c r="J984">
        <v>11426</v>
      </c>
      <c r="K984">
        <v>3</v>
      </c>
      <c r="L984" t="s">
        <v>24</v>
      </c>
      <c r="M984" t="s">
        <v>683</v>
      </c>
      <c r="N984" t="s">
        <v>866</v>
      </c>
      <c r="O984" t="s">
        <v>725</v>
      </c>
      <c r="Q984" t="s">
        <v>694</v>
      </c>
      <c r="R984" t="s">
        <v>695</v>
      </c>
      <c r="S984">
        <v>9</v>
      </c>
      <c r="T984" t="str">
        <f>VLOOKUP(S984, Products!$C$1:$D$60,2,FALSE)</f>
        <v>Cardio Equipment</v>
      </c>
      <c r="U984">
        <v>172</v>
      </c>
      <c r="V984" t="str">
        <f>VLOOKUP(U984, Products!$A$1:$B$60, 2, FALSE)</f>
        <v>Nike Women's Tempo Shorts</v>
      </c>
      <c r="W984" s="7">
        <v>30</v>
      </c>
      <c r="X984" s="7">
        <v>34.094166694333332</v>
      </c>
      <c r="Y984">
        <v>5</v>
      </c>
      <c r="Z984" s="7">
        <v>0</v>
      </c>
      <c r="AA984" s="7">
        <v>150</v>
      </c>
      <c r="AB984" s="7">
        <f t="shared" si="62"/>
        <v>150</v>
      </c>
      <c r="AC984" t="s">
        <v>66</v>
      </c>
      <c r="AD984" t="str">
        <f t="shared" si="63"/>
        <v>Non Cash Payment</v>
      </c>
    </row>
    <row r="985" spans="1:30" x14ac:dyDescent="0.2">
      <c r="A985">
        <v>20931</v>
      </c>
      <c r="B985" s="1">
        <v>42046</v>
      </c>
      <c r="C985" s="4">
        <f>VLOOKUP(B985, Dates!$A$1:$B$1463, 2, FALSE)</f>
        <v>4</v>
      </c>
      <c r="D985">
        <v>4</v>
      </c>
      <c r="E985" s="1">
        <f t="shared" si="60"/>
        <v>42052</v>
      </c>
      <c r="F985">
        <v>0</v>
      </c>
      <c r="G985" t="s">
        <v>62</v>
      </c>
      <c r="H985" t="str">
        <f t="shared" si="61"/>
        <v>Other</v>
      </c>
      <c r="I985">
        <v>9</v>
      </c>
      <c r="J985">
        <v>11664</v>
      </c>
      <c r="K985">
        <v>3</v>
      </c>
      <c r="L985" t="s">
        <v>24</v>
      </c>
      <c r="M985" t="s">
        <v>683</v>
      </c>
      <c r="N985" t="s">
        <v>770</v>
      </c>
      <c r="O985" t="s">
        <v>771</v>
      </c>
      <c r="Q985" t="s">
        <v>772</v>
      </c>
      <c r="R985" t="s">
        <v>687</v>
      </c>
      <c r="S985">
        <v>9</v>
      </c>
      <c r="T985" t="str">
        <f>VLOOKUP(S985, Products!$C$1:$D$60,2,FALSE)</f>
        <v>Cardio Equipment</v>
      </c>
      <c r="U985">
        <v>191</v>
      </c>
      <c r="V985" t="str">
        <f>VLOOKUP(U985, Products!$A$1:$B$60, 2, FALSE)</f>
        <v>Nike Men's Free 5.0+ Running Shoe</v>
      </c>
      <c r="W985" s="7">
        <v>99.989997860000003</v>
      </c>
      <c r="X985" s="7">
        <v>95.114003926871064</v>
      </c>
      <c r="Y985">
        <v>5</v>
      </c>
      <c r="Z985" s="7">
        <v>25</v>
      </c>
      <c r="AA985" s="7">
        <v>499.94998930000003</v>
      </c>
      <c r="AB985" s="7">
        <f t="shared" si="62"/>
        <v>474.94998930000003</v>
      </c>
      <c r="AC985" t="s">
        <v>66</v>
      </c>
      <c r="AD985" t="str">
        <f t="shared" si="63"/>
        <v>Non Cash Payment</v>
      </c>
    </row>
    <row r="986" spans="1:30" x14ac:dyDescent="0.2">
      <c r="A986">
        <v>45646</v>
      </c>
      <c r="B986" s="1">
        <v>42671</v>
      </c>
      <c r="C986" s="4">
        <f>VLOOKUP(B986, Dates!$A$1:$B$1463, 2, FALSE)</f>
        <v>6</v>
      </c>
      <c r="D986">
        <v>4</v>
      </c>
      <c r="E986" s="1">
        <f t="shared" si="60"/>
        <v>42677</v>
      </c>
      <c r="F986">
        <v>0</v>
      </c>
      <c r="G986" t="s">
        <v>62</v>
      </c>
      <c r="H986" t="str">
        <f t="shared" si="61"/>
        <v>Other</v>
      </c>
      <c r="I986">
        <v>9</v>
      </c>
      <c r="J986">
        <v>5339</v>
      </c>
      <c r="K986">
        <v>3</v>
      </c>
      <c r="L986" t="s">
        <v>24</v>
      </c>
      <c r="M986" t="s">
        <v>683</v>
      </c>
      <c r="N986" t="s">
        <v>758</v>
      </c>
      <c r="O986" t="s">
        <v>758</v>
      </c>
      <c r="Q986" t="s">
        <v>759</v>
      </c>
      <c r="R986" t="s">
        <v>737</v>
      </c>
      <c r="S986">
        <v>9</v>
      </c>
      <c r="T986" t="str">
        <f>VLOOKUP(S986, Products!$C$1:$D$60,2,FALSE)</f>
        <v>Cardio Equipment</v>
      </c>
      <c r="U986">
        <v>191</v>
      </c>
      <c r="V986" t="str">
        <f>VLOOKUP(U986, Products!$A$1:$B$60, 2, FALSE)</f>
        <v>Nike Men's Free 5.0+ Running Shoe</v>
      </c>
      <c r="W986" s="7">
        <v>99.989997860000003</v>
      </c>
      <c r="X986" s="7">
        <v>95.114003926871064</v>
      </c>
      <c r="Y986">
        <v>5</v>
      </c>
      <c r="Z986" s="7">
        <v>27.5</v>
      </c>
      <c r="AA986" s="7">
        <v>499.94998930000003</v>
      </c>
      <c r="AB986" s="7">
        <f t="shared" si="62"/>
        <v>472.44998930000003</v>
      </c>
      <c r="AC986" t="s">
        <v>66</v>
      </c>
      <c r="AD986" t="str">
        <f t="shared" si="63"/>
        <v>Non Cash Payment</v>
      </c>
    </row>
    <row r="987" spans="1:30" x14ac:dyDescent="0.2">
      <c r="A987">
        <v>29731</v>
      </c>
      <c r="B987" s="1">
        <v>42616</v>
      </c>
      <c r="C987" s="4">
        <f>VLOOKUP(B987, Dates!$A$1:$B$1463, 2, FALSE)</f>
        <v>7</v>
      </c>
      <c r="D987">
        <v>4</v>
      </c>
      <c r="E987" s="1">
        <f t="shared" si="60"/>
        <v>42621</v>
      </c>
      <c r="F987">
        <v>0</v>
      </c>
      <c r="G987" t="s">
        <v>62</v>
      </c>
      <c r="H987" t="str">
        <f t="shared" si="61"/>
        <v>Other</v>
      </c>
      <c r="I987">
        <v>9</v>
      </c>
      <c r="J987">
        <v>3204</v>
      </c>
      <c r="K987">
        <v>3</v>
      </c>
      <c r="L987" t="s">
        <v>24</v>
      </c>
      <c r="M987" t="s">
        <v>683</v>
      </c>
      <c r="N987" t="s">
        <v>867</v>
      </c>
      <c r="O987" t="s">
        <v>771</v>
      </c>
      <c r="Q987" t="s">
        <v>772</v>
      </c>
      <c r="R987" t="s">
        <v>687</v>
      </c>
      <c r="S987">
        <v>9</v>
      </c>
      <c r="T987" t="str">
        <f>VLOOKUP(S987, Products!$C$1:$D$60,2,FALSE)</f>
        <v>Cardio Equipment</v>
      </c>
      <c r="U987">
        <v>191</v>
      </c>
      <c r="V987" t="str">
        <f>VLOOKUP(U987, Products!$A$1:$B$60, 2, FALSE)</f>
        <v>Nike Men's Free 5.0+ Running Shoe</v>
      </c>
      <c r="W987" s="7">
        <v>99.989997860000003</v>
      </c>
      <c r="X987" s="7">
        <v>95.114003926871064</v>
      </c>
      <c r="Y987">
        <v>5</v>
      </c>
      <c r="Z987" s="7">
        <v>35</v>
      </c>
      <c r="AA987" s="7">
        <v>499.94998930000003</v>
      </c>
      <c r="AB987" s="7">
        <f t="shared" si="62"/>
        <v>464.94998930000003</v>
      </c>
      <c r="AC987" t="s">
        <v>66</v>
      </c>
      <c r="AD987" t="str">
        <f t="shared" si="63"/>
        <v>Non Cash Payment</v>
      </c>
    </row>
    <row r="988" spans="1:30" x14ac:dyDescent="0.2">
      <c r="A988">
        <v>42777</v>
      </c>
      <c r="B988" s="1">
        <v>42629</v>
      </c>
      <c r="C988" s="4">
        <f>VLOOKUP(B988, Dates!$A$1:$B$1463, 2, FALSE)</f>
        <v>6</v>
      </c>
      <c r="D988">
        <v>4</v>
      </c>
      <c r="E988" s="1">
        <f t="shared" si="60"/>
        <v>42635</v>
      </c>
      <c r="F988">
        <v>0</v>
      </c>
      <c r="G988" t="s">
        <v>62</v>
      </c>
      <c r="H988" t="str">
        <f t="shared" si="61"/>
        <v>Other</v>
      </c>
      <c r="I988">
        <v>9</v>
      </c>
      <c r="J988">
        <v>4438</v>
      </c>
      <c r="K988">
        <v>3</v>
      </c>
      <c r="L988" t="s">
        <v>24</v>
      </c>
      <c r="M988" t="s">
        <v>683</v>
      </c>
      <c r="N988" t="s">
        <v>773</v>
      </c>
      <c r="O988" t="s">
        <v>773</v>
      </c>
      <c r="Q988" t="s">
        <v>736</v>
      </c>
      <c r="R988" t="s">
        <v>737</v>
      </c>
      <c r="S988">
        <v>9</v>
      </c>
      <c r="T988" t="str">
        <f>VLOOKUP(S988, Products!$C$1:$D$60,2,FALSE)</f>
        <v>Cardio Equipment</v>
      </c>
      <c r="U988">
        <v>191</v>
      </c>
      <c r="V988" t="str">
        <f>VLOOKUP(U988, Products!$A$1:$B$60, 2, FALSE)</f>
        <v>Nike Men's Free 5.0+ Running Shoe</v>
      </c>
      <c r="W988" s="7">
        <v>99.989997860000003</v>
      </c>
      <c r="X988" s="7">
        <v>95.114003926871064</v>
      </c>
      <c r="Y988">
        <v>5</v>
      </c>
      <c r="Z988" s="7">
        <v>35</v>
      </c>
      <c r="AA988" s="7">
        <v>499.94998930000003</v>
      </c>
      <c r="AB988" s="7">
        <f t="shared" si="62"/>
        <v>464.94998930000003</v>
      </c>
      <c r="AC988" t="s">
        <v>66</v>
      </c>
      <c r="AD988" t="str">
        <f t="shared" si="63"/>
        <v>Non Cash Payment</v>
      </c>
    </row>
    <row r="989" spans="1:30" x14ac:dyDescent="0.2">
      <c r="A989">
        <v>23886</v>
      </c>
      <c r="B989" s="1">
        <v>42353</v>
      </c>
      <c r="C989" s="4">
        <f>VLOOKUP(B989, Dates!$A$1:$B$1463, 2, FALSE)</f>
        <v>3</v>
      </c>
      <c r="D989">
        <v>4</v>
      </c>
      <c r="E989" s="1">
        <f t="shared" si="60"/>
        <v>42359</v>
      </c>
      <c r="F989">
        <v>0</v>
      </c>
      <c r="G989" t="s">
        <v>62</v>
      </c>
      <c r="H989" t="str">
        <f t="shared" si="61"/>
        <v>Other</v>
      </c>
      <c r="I989">
        <v>9</v>
      </c>
      <c r="J989">
        <v>5243</v>
      </c>
      <c r="K989">
        <v>3</v>
      </c>
      <c r="L989" t="s">
        <v>24</v>
      </c>
      <c r="M989" t="s">
        <v>683</v>
      </c>
      <c r="N989" t="s">
        <v>868</v>
      </c>
      <c r="O989" t="s">
        <v>869</v>
      </c>
      <c r="Q989" t="s">
        <v>772</v>
      </c>
      <c r="R989" t="s">
        <v>687</v>
      </c>
      <c r="S989">
        <v>9</v>
      </c>
      <c r="T989" t="str">
        <f>VLOOKUP(S989, Products!$C$1:$D$60,2,FALSE)</f>
        <v>Cardio Equipment</v>
      </c>
      <c r="U989">
        <v>191</v>
      </c>
      <c r="V989" t="str">
        <f>VLOOKUP(U989, Products!$A$1:$B$60, 2, FALSE)</f>
        <v>Nike Men's Free 5.0+ Running Shoe</v>
      </c>
      <c r="W989" s="7">
        <v>99.989997860000003</v>
      </c>
      <c r="X989" s="7">
        <v>95.114003926871064</v>
      </c>
      <c r="Y989">
        <v>5</v>
      </c>
      <c r="Z989" s="7">
        <v>84.989997860000003</v>
      </c>
      <c r="AA989" s="7">
        <v>499.94998930000003</v>
      </c>
      <c r="AB989" s="7">
        <f t="shared" si="62"/>
        <v>414.95999144000001</v>
      </c>
      <c r="AC989" t="s">
        <v>66</v>
      </c>
      <c r="AD989" t="str">
        <f t="shared" si="63"/>
        <v>Non Cash Payment</v>
      </c>
    </row>
    <row r="990" spans="1:30" x14ac:dyDescent="0.2">
      <c r="A990">
        <v>43561</v>
      </c>
      <c r="B990" s="1">
        <v>42640</v>
      </c>
      <c r="C990" s="4">
        <f>VLOOKUP(B990, Dates!$A$1:$B$1463, 2, FALSE)</f>
        <v>3</v>
      </c>
      <c r="D990">
        <v>4</v>
      </c>
      <c r="E990" s="1">
        <f t="shared" si="60"/>
        <v>42646</v>
      </c>
      <c r="F990">
        <v>0</v>
      </c>
      <c r="G990" t="s">
        <v>62</v>
      </c>
      <c r="H990" t="str">
        <f t="shared" si="61"/>
        <v>Other</v>
      </c>
      <c r="I990">
        <v>13</v>
      </c>
      <c r="J990">
        <v>5089</v>
      </c>
      <c r="K990">
        <v>3</v>
      </c>
      <c r="L990" t="s">
        <v>24</v>
      </c>
      <c r="M990" t="s">
        <v>683</v>
      </c>
      <c r="N990" t="s">
        <v>870</v>
      </c>
      <c r="O990" t="s">
        <v>871</v>
      </c>
      <c r="Q990" t="s">
        <v>791</v>
      </c>
      <c r="R990" t="s">
        <v>691</v>
      </c>
      <c r="S990">
        <v>13</v>
      </c>
      <c r="T990" t="str">
        <f>VLOOKUP(S990, Products!$C$1:$D$60,2,FALSE)</f>
        <v>Electronics</v>
      </c>
      <c r="U990">
        <v>276</v>
      </c>
      <c r="V990" t="str">
        <f>VLOOKUP(U990, Products!$A$1:$B$60, 2, FALSE)</f>
        <v>Under Armour Women's Ignite Slide</v>
      </c>
      <c r="W990" s="7">
        <v>31.989999770000001</v>
      </c>
      <c r="X990" s="7">
        <v>27.113333001333334</v>
      </c>
      <c r="Y990">
        <v>5</v>
      </c>
      <c r="Z990" s="7">
        <v>28.790000920000001</v>
      </c>
      <c r="AA990" s="7">
        <v>159.94999885000001</v>
      </c>
      <c r="AB990" s="7">
        <f t="shared" si="62"/>
        <v>131.15999793</v>
      </c>
      <c r="AC990" t="s">
        <v>66</v>
      </c>
      <c r="AD990" t="str">
        <f t="shared" si="63"/>
        <v>Non Cash Payment</v>
      </c>
    </row>
    <row r="991" spans="1:30" x14ac:dyDescent="0.2">
      <c r="A991">
        <v>47846</v>
      </c>
      <c r="B991" s="1">
        <v>42703</v>
      </c>
      <c r="C991" s="4">
        <f>VLOOKUP(B991, Dates!$A$1:$B$1463, 2, FALSE)</f>
        <v>3</v>
      </c>
      <c r="D991">
        <v>4</v>
      </c>
      <c r="E991" s="1">
        <f t="shared" si="60"/>
        <v>42709</v>
      </c>
      <c r="F991">
        <v>0</v>
      </c>
      <c r="G991" t="s">
        <v>62</v>
      </c>
      <c r="H991" t="str">
        <f t="shared" si="61"/>
        <v>Other</v>
      </c>
      <c r="I991">
        <v>9</v>
      </c>
      <c r="J991">
        <v>6073</v>
      </c>
      <c r="K991">
        <v>3</v>
      </c>
      <c r="L991" t="s">
        <v>24</v>
      </c>
      <c r="M991" t="s">
        <v>683</v>
      </c>
      <c r="N991" t="s">
        <v>872</v>
      </c>
      <c r="O991" t="s">
        <v>872</v>
      </c>
      <c r="Q991" t="s">
        <v>736</v>
      </c>
      <c r="R991" t="s">
        <v>737</v>
      </c>
      <c r="S991">
        <v>9</v>
      </c>
      <c r="T991" t="str">
        <f>VLOOKUP(S991, Products!$C$1:$D$60,2,FALSE)</f>
        <v>Cardio Equipment</v>
      </c>
      <c r="U991">
        <v>191</v>
      </c>
      <c r="V991" t="str">
        <f>VLOOKUP(U991, Products!$A$1:$B$60, 2, FALSE)</f>
        <v>Nike Men's Free 5.0+ Running Shoe</v>
      </c>
      <c r="W991" s="7">
        <v>99.989997860000003</v>
      </c>
      <c r="X991" s="7">
        <v>95.114003926871064</v>
      </c>
      <c r="Y991">
        <v>5</v>
      </c>
      <c r="Z991" s="7">
        <v>99.989997860000003</v>
      </c>
      <c r="AA991" s="7">
        <v>499.94998930000003</v>
      </c>
      <c r="AB991" s="7">
        <f t="shared" si="62"/>
        <v>399.95999144000001</v>
      </c>
      <c r="AC991" t="s">
        <v>66</v>
      </c>
      <c r="AD991" t="str">
        <f t="shared" si="63"/>
        <v>Non Cash Payment</v>
      </c>
    </row>
    <row r="992" spans="1:30" x14ac:dyDescent="0.2">
      <c r="A992">
        <v>21192</v>
      </c>
      <c r="B992" s="1">
        <v>42166</v>
      </c>
      <c r="C992" s="4">
        <f>VLOOKUP(B992, Dates!$A$1:$B$1463, 2, FALSE)</f>
        <v>5</v>
      </c>
      <c r="D992">
        <v>4</v>
      </c>
      <c r="E992" s="1">
        <f t="shared" si="60"/>
        <v>42172</v>
      </c>
      <c r="F992">
        <v>0</v>
      </c>
      <c r="G992" t="s">
        <v>62</v>
      </c>
      <c r="H992" t="str">
        <f t="shared" si="61"/>
        <v>Other</v>
      </c>
      <c r="I992">
        <v>17</v>
      </c>
      <c r="J992">
        <v>8992</v>
      </c>
      <c r="K992">
        <v>4</v>
      </c>
      <c r="L992" t="s">
        <v>46</v>
      </c>
      <c r="M992" t="s">
        <v>683</v>
      </c>
      <c r="N992" t="s">
        <v>849</v>
      </c>
      <c r="O992" t="s">
        <v>689</v>
      </c>
      <c r="Q992" t="s">
        <v>690</v>
      </c>
      <c r="R992" t="s">
        <v>691</v>
      </c>
      <c r="S992">
        <v>17</v>
      </c>
      <c r="T992" t="str">
        <f>VLOOKUP(S992, Products!$C$1:$D$60,2,FALSE)</f>
        <v>Cleats</v>
      </c>
      <c r="U992">
        <v>365</v>
      </c>
      <c r="V992" t="str">
        <f>VLOOKUP(U992, Products!$A$1:$B$60, 2, FALSE)</f>
        <v>Perfect Fitness Perfect Rip Deck</v>
      </c>
      <c r="W992" s="7">
        <v>59.990001679999999</v>
      </c>
      <c r="X992" s="7">
        <v>54.488929209402009</v>
      </c>
      <c r="Y992">
        <v>5</v>
      </c>
      <c r="Z992" s="7">
        <v>16.5</v>
      </c>
      <c r="AA992" s="7">
        <v>299.9500084</v>
      </c>
      <c r="AB992" s="7">
        <f t="shared" si="62"/>
        <v>283.4500084</v>
      </c>
      <c r="AC992" t="s">
        <v>66</v>
      </c>
      <c r="AD992" t="str">
        <f t="shared" si="63"/>
        <v>Non Cash Payment</v>
      </c>
    </row>
    <row r="993" spans="1:30" x14ac:dyDescent="0.2">
      <c r="A993">
        <v>23156</v>
      </c>
      <c r="B993" s="1">
        <v>42136</v>
      </c>
      <c r="C993" s="4">
        <f>VLOOKUP(B993, Dates!$A$1:$B$1463, 2, FALSE)</f>
        <v>3</v>
      </c>
      <c r="D993">
        <v>4</v>
      </c>
      <c r="E993" s="1">
        <f t="shared" si="60"/>
        <v>42142</v>
      </c>
      <c r="F993">
        <v>0</v>
      </c>
      <c r="G993" t="s">
        <v>62</v>
      </c>
      <c r="H993" t="str">
        <f t="shared" si="61"/>
        <v>Other</v>
      </c>
      <c r="I993">
        <v>17</v>
      </c>
      <c r="J993">
        <v>6466</v>
      </c>
      <c r="K993">
        <v>4</v>
      </c>
      <c r="L993" t="s">
        <v>46</v>
      </c>
      <c r="M993" t="s">
        <v>683</v>
      </c>
      <c r="N993" t="s">
        <v>833</v>
      </c>
      <c r="O993" t="s">
        <v>833</v>
      </c>
      <c r="Q993" t="s">
        <v>834</v>
      </c>
      <c r="R993" t="s">
        <v>687</v>
      </c>
      <c r="S993">
        <v>17</v>
      </c>
      <c r="T993" t="str">
        <f>VLOOKUP(S993, Products!$C$1:$D$60,2,FALSE)</f>
        <v>Cleats</v>
      </c>
      <c r="U993">
        <v>365</v>
      </c>
      <c r="V993" t="str">
        <f>VLOOKUP(U993, Products!$A$1:$B$60, 2, FALSE)</f>
        <v>Perfect Fitness Perfect Rip Deck</v>
      </c>
      <c r="W993" s="7">
        <v>59.990001679999999</v>
      </c>
      <c r="X993" s="7">
        <v>54.488929209402009</v>
      </c>
      <c r="Y993">
        <v>5</v>
      </c>
      <c r="Z993" s="7">
        <v>16.5</v>
      </c>
      <c r="AA993" s="7">
        <v>299.9500084</v>
      </c>
      <c r="AB993" s="7">
        <f t="shared" si="62"/>
        <v>283.4500084</v>
      </c>
      <c r="AC993" t="s">
        <v>66</v>
      </c>
      <c r="AD993" t="str">
        <f t="shared" si="63"/>
        <v>Non Cash Payment</v>
      </c>
    </row>
    <row r="994" spans="1:30" x14ac:dyDescent="0.2">
      <c r="A994">
        <v>22811</v>
      </c>
      <c r="B994" s="1">
        <v>42337</v>
      </c>
      <c r="C994" s="4">
        <f>VLOOKUP(B994, Dates!$A$1:$B$1463, 2, FALSE)</f>
        <v>1</v>
      </c>
      <c r="D994">
        <v>4</v>
      </c>
      <c r="E994" s="1">
        <f t="shared" si="60"/>
        <v>42341</v>
      </c>
      <c r="F994">
        <v>0</v>
      </c>
      <c r="G994" t="s">
        <v>62</v>
      </c>
      <c r="H994" t="str">
        <f t="shared" si="61"/>
        <v>Other</v>
      </c>
      <c r="I994">
        <v>17</v>
      </c>
      <c r="J994">
        <v>1962</v>
      </c>
      <c r="K994">
        <v>4</v>
      </c>
      <c r="L994" t="s">
        <v>46</v>
      </c>
      <c r="M994" t="s">
        <v>683</v>
      </c>
      <c r="N994" t="s">
        <v>873</v>
      </c>
      <c r="O994" t="s">
        <v>823</v>
      </c>
      <c r="Q994" t="s">
        <v>699</v>
      </c>
      <c r="R994" t="s">
        <v>700</v>
      </c>
      <c r="S994">
        <v>17</v>
      </c>
      <c r="T994" t="str">
        <f>VLOOKUP(S994, Products!$C$1:$D$60,2,FALSE)</f>
        <v>Cleats</v>
      </c>
      <c r="U994">
        <v>365</v>
      </c>
      <c r="V994" t="str">
        <f>VLOOKUP(U994, Products!$A$1:$B$60, 2, FALSE)</f>
        <v>Perfect Fitness Perfect Rip Deck</v>
      </c>
      <c r="W994" s="7">
        <v>59.990001679999999</v>
      </c>
      <c r="X994" s="7">
        <v>54.488929209402009</v>
      </c>
      <c r="Y994">
        <v>5</v>
      </c>
      <c r="Z994" s="7">
        <v>44.990001679999999</v>
      </c>
      <c r="AA994" s="7">
        <v>299.9500084</v>
      </c>
      <c r="AB994" s="7">
        <f t="shared" si="62"/>
        <v>254.96000672</v>
      </c>
      <c r="AC994" t="s">
        <v>66</v>
      </c>
      <c r="AD994" t="str">
        <f t="shared" si="63"/>
        <v>Non Cash Payment</v>
      </c>
    </row>
    <row r="995" spans="1:30" x14ac:dyDescent="0.2">
      <c r="A995">
        <v>25418</v>
      </c>
      <c r="B995" s="1">
        <v>42552</v>
      </c>
      <c r="C995" s="4">
        <f>VLOOKUP(B995, Dates!$A$1:$B$1463, 2, FALSE)</f>
        <v>6</v>
      </c>
      <c r="D995">
        <v>4</v>
      </c>
      <c r="E995" s="1">
        <f t="shared" si="60"/>
        <v>42558</v>
      </c>
      <c r="F995">
        <v>0</v>
      </c>
      <c r="G995" t="s">
        <v>62</v>
      </c>
      <c r="H995" t="str">
        <f t="shared" si="61"/>
        <v>Other</v>
      </c>
      <c r="I995">
        <v>17</v>
      </c>
      <c r="J995">
        <v>11438</v>
      </c>
      <c r="K995">
        <v>4</v>
      </c>
      <c r="L995" t="s">
        <v>46</v>
      </c>
      <c r="M995" t="s">
        <v>683</v>
      </c>
      <c r="N995" t="s">
        <v>811</v>
      </c>
      <c r="O995" t="s">
        <v>725</v>
      </c>
      <c r="Q995" t="s">
        <v>694</v>
      </c>
      <c r="R995" t="s">
        <v>695</v>
      </c>
      <c r="S995">
        <v>17</v>
      </c>
      <c r="T995" t="str">
        <f>VLOOKUP(S995, Products!$C$1:$D$60,2,FALSE)</f>
        <v>Cleats</v>
      </c>
      <c r="U995">
        <v>365</v>
      </c>
      <c r="V995" t="str">
        <f>VLOOKUP(U995, Products!$A$1:$B$60, 2, FALSE)</f>
        <v>Perfect Fitness Perfect Rip Deck</v>
      </c>
      <c r="W995" s="7">
        <v>59.990001679999999</v>
      </c>
      <c r="X995" s="7">
        <v>54.488929209402009</v>
      </c>
      <c r="Y995">
        <v>5</v>
      </c>
      <c r="Z995" s="7">
        <v>44.990001679999999</v>
      </c>
      <c r="AA995" s="7">
        <v>299.9500084</v>
      </c>
      <c r="AB995" s="7">
        <f t="shared" si="62"/>
        <v>254.96000672</v>
      </c>
      <c r="AC995" t="s">
        <v>66</v>
      </c>
      <c r="AD995" t="str">
        <f t="shared" si="63"/>
        <v>Non Cash Payment</v>
      </c>
    </row>
    <row r="996" spans="1:30" x14ac:dyDescent="0.2">
      <c r="A996">
        <v>47092</v>
      </c>
      <c r="B996" s="1">
        <v>42692</v>
      </c>
      <c r="C996" s="4">
        <f>VLOOKUP(B996, Dates!$A$1:$B$1463, 2, FALSE)</f>
        <v>6</v>
      </c>
      <c r="D996">
        <v>4</v>
      </c>
      <c r="E996" s="1">
        <f t="shared" si="60"/>
        <v>42698</v>
      </c>
      <c r="F996">
        <v>0</v>
      </c>
      <c r="G996" t="s">
        <v>62</v>
      </c>
      <c r="H996" t="str">
        <f t="shared" si="61"/>
        <v>Other</v>
      </c>
      <c r="I996">
        <v>17</v>
      </c>
      <c r="J996">
        <v>9524</v>
      </c>
      <c r="K996">
        <v>4</v>
      </c>
      <c r="L996" t="s">
        <v>46</v>
      </c>
      <c r="M996" t="s">
        <v>683</v>
      </c>
      <c r="N996" t="s">
        <v>874</v>
      </c>
      <c r="O996" t="s">
        <v>874</v>
      </c>
      <c r="Q996" t="s">
        <v>736</v>
      </c>
      <c r="R996" t="s">
        <v>737</v>
      </c>
      <c r="S996">
        <v>17</v>
      </c>
      <c r="T996" t="str">
        <f>VLOOKUP(S996, Products!$C$1:$D$60,2,FALSE)</f>
        <v>Cleats</v>
      </c>
      <c r="U996">
        <v>365</v>
      </c>
      <c r="V996" t="str">
        <f>VLOOKUP(U996, Products!$A$1:$B$60, 2, FALSE)</f>
        <v>Perfect Fitness Perfect Rip Deck</v>
      </c>
      <c r="W996" s="7">
        <v>59.990001679999999</v>
      </c>
      <c r="X996" s="7">
        <v>54.488929209402009</v>
      </c>
      <c r="Y996">
        <v>5</v>
      </c>
      <c r="Z996" s="7">
        <v>44.990001679999999</v>
      </c>
      <c r="AA996" s="7">
        <v>299.9500084</v>
      </c>
      <c r="AB996" s="7">
        <f t="shared" si="62"/>
        <v>254.96000672</v>
      </c>
      <c r="AC996" t="s">
        <v>66</v>
      </c>
      <c r="AD996" t="str">
        <f t="shared" si="63"/>
        <v>Non Cash Payment</v>
      </c>
    </row>
    <row r="997" spans="1:30" x14ac:dyDescent="0.2">
      <c r="A997">
        <v>42658</v>
      </c>
      <c r="B997" s="1">
        <v>42627</v>
      </c>
      <c r="C997" s="4">
        <f>VLOOKUP(B997, Dates!$A$1:$B$1463, 2, FALSE)</f>
        <v>4</v>
      </c>
      <c r="D997">
        <v>4</v>
      </c>
      <c r="E997" s="1">
        <f t="shared" si="60"/>
        <v>42633</v>
      </c>
      <c r="F997">
        <v>0</v>
      </c>
      <c r="G997" t="s">
        <v>62</v>
      </c>
      <c r="H997" t="str">
        <f t="shared" si="61"/>
        <v>Other</v>
      </c>
      <c r="I997">
        <v>17</v>
      </c>
      <c r="J997">
        <v>2078</v>
      </c>
      <c r="K997">
        <v>4</v>
      </c>
      <c r="L997" t="s">
        <v>46</v>
      </c>
      <c r="M997" t="s">
        <v>683</v>
      </c>
      <c r="N997" t="s">
        <v>758</v>
      </c>
      <c r="O997" t="s">
        <v>758</v>
      </c>
      <c r="Q997" t="s">
        <v>759</v>
      </c>
      <c r="R997" t="s">
        <v>737</v>
      </c>
      <c r="S997">
        <v>17</v>
      </c>
      <c r="T997" t="str">
        <f>VLOOKUP(S997, Products!$C$1:$D$60,2,FALSE)</f>
        <v>Cleats</v>
      </c>
      <c r="U997">
        <v>365</v>
      </c>
      <c r="V997" t="str">
        <f>VLOOKUP(U997, Products!$A$1:$B$60, 2, FALSE)</f>
        <v>Perfect Fitness Perfect Rip Deck</v>
      </c>
      <c r="W997" s="7">
        <v>59.990001679999999</v>
      </c>
      <c r="X997" s="7">
        <v>54.488929209402009</v>
      </c>
      <c r="Y997">
        <v>5</v>
      </c>
      <c r="Z997" s="7">
        <v>44.990001679999999</v>
      </c>
      <c r="AA997" s="7">
        <v>299.9500084</v>
      </c>
      <c r="AB997" s="7">
        <f t="shared" si="62"/>
        <v>254.96000672</v>
      </c>
      <c r="AC997" t="s">
        <v>66</v>
      </c>
      <c r="AD997" t="str">
        <f t="shared" si="63"/>
        <v>Non Cash Payment</v>
      </c>
    </row>
    <row r="998" spans="1:30" x14ac:dyDescent="0.2">
      <c r="A998">
        <v>23494</v>
      </c>
      <c r="B998" s="1">
        <v>42259</v>
      </c>
      <c r="C998" s="4">
        <f>VLOOKUP(B998, Dates!$A$1:$B$1463, 2, FALSE)</f>
        <v>7</v>
      </c>
      <c r="D998">
        <v>4</v>
      </c>
      <c r="E998" s="1">
        <f t="shared" si="60"/>
        <v>42264</v>
      </c>
      <c r="F998">
        <v>1</v>
      </c>
      <c r="G998" t="s">
        <v>62</v>
      </c>
      <c r="H998" t="str">
        <f t="shared" si="61"/>
        <v>Other</v>
      </c>
      <c r="I998">
        <v>17</v>
      </c>
      <c r="J998">
        <v>2464</v>
      </c>
      <c r="K998">
        <v>4</v>
      </c>
      <c r="L998" t="s">
        <v>46</v>
      </c>
      <c r="M998" t="s">
        <v>683</v>
      </c>
      <c r="N998" t="s">
        <v>753</v>
      </c>
      <c r="O998" t="s">
        <v>753</v>
      </c>
      <c r="Q998" t="s">
        <v>754</v>
      </c>
      <c r="R998" t="s">
        <v>691</v>
      </c>
      <c r="S998">
        <v>17</v>
      </c>
      <c r="T998" t="str">
        <f>VLOOKUP(S998, Products!$C$1:$D$60,2,FALSE)</f>
        <v>Cleats</v>
      </c>
      <c r="U998">
        <v>365</v>
      </c>
      <c r="V998" t="str">
        <f>VLOOKUP(U998, Products!$A$1:$B$60, 2, FALSE)</f>
        <v>Perfect Fitness Perfect Rip Deck</v>
      </c>
      <c r="W998" s="7">
        <v>59.990001679999999</v>
      </c>
      <c r="X998" s="7">
        <v>54.488929209402009</v>
      </c>
      <c r="Y998">
        <v>5</v>
      </c>
      <c r="Z998" s="7">
        <v>47.990001679999999</v>
      </c>
      <c r="AA998" s="7">
        <v>299.9500084</v>
      </c>
      <c r="AB998" s="7">
        <f t="shared" si="62"/>
        <v>251.96000672</v>
      </c>
      <c r="AC998" t="s">
        <v>66</v>
      </c>
      <c r="AD998" t="str">
        <f t="shared" si="63"/>
        <v>Non Cash Payment</v>
      </c>
    </row>
    <row r="999" spans="1:30" x14ac:dyDescent="0.2">
      <c r="A999">
        <v>27316</v>
      </c>
      <c r="B999" s="1">
        <v>42431</v>
      </c>
      <c r="C999" s="4">
        <f>VLOOKUP(B999, Dates!$A$1:$B$1463, 2, FALSE)</f>
        <v>4</v>
      </c>
      <c r="D999">
        <v>4</v>
      </c>
      <c r="E999" s="1">
        <f t="shared" si="60"/>
        <v>42437</v>
      </c>
      <c r="F999">
        <v>0</v>
      </c>
      <c r="G999" t="s">
        <v>62</v>
      </c>
      <c r="H999" t="str">
        <f t="shared" si="61"/>
        <v>Other</v>
      </c>
      <c r="I999">
        <v>17</v>
      </c>
      <c r="J999">
        <v>11426</v>
      </c>
      <c r="K999">
        <v>4</v>
      </c>
      <c r="L999" t="s">
        <v>46</v>
      </c>
      <c r="M999" t="s">
        <v>683</v>
      </c>
      <c r="N999" t="s">
        <v>847</v>
      </c>
      <c r="O999" t="s">
        <v>698</v>
      </c>
      <c r="Q999" t="s">
        <v>699</v>
      </c>
      <c r="R999" t="s">
        <v>700</v>
      </c>
      <c r="S999">
        <v>17</v>
      </c>
      <c r="T999" t="str">
        <f>VLOOKUP(S999, Products!$C$1:$D$60,2,FALSE)</f>
        <v>Cleats</v>
      </c>
      <c r="U999">
        <v>365</v>
      </c>
      <c r="V999" t="str">
        <f>VLOOKUP(U999, Products!$A$1:$B$60, 2, FALSE)</f>
        <v>Perfect Fitness Perfect Rip Deck</v>
      </c>
      <c r="W999" s="7">
        <v>59.990001679999999</v>
      </c>
      <c r="X999" s="7">
        <v>54.488929209402009</v>
      </c>
      <c r="Y999">
        <v>5</v>
      </c>
      <c r="Z999" s="7">
        <v>50.990001679999999</v>
      </c>
      <c r="AA999" s="7">
        <v>299.9500084</v>
      </c>
      <c r="AB999" s="7">
        <f t="shared" si="62"/>
        <v>248.96000672</v>
      </c>
      <c r="AC999" t="s">
        <v>66</v>
      </c>
      <c r="AD999" t="str">
        <f t="shared" si="63"/>
        <v>Non Cash Payment</v>
      </c>
    </row>
    <row r="1000" spans="1:30" x14ac:dyDescent="0.2">
      <c r="A1000">
        <v>20931</v>
      </c>
      <c r="B1000" s="1">
        <v>42046</v>
      </c>
      <c r="C1000" s="4">
        <f>VLOOKUP(B1000, Dates!$A$1:$B$1463, 2, FALSE)</f>
        <v>4</v>
      </c>
      <c r="D1000">
        <v>4</v>
      </c>
      <c r="E1000" s="1">
        <f t="shared" si="60"/>
        <v>42052</v>
      </c>
      <c r="F1000">
        <v>0</v>
      </c>
      <c r="G1000" t="s">
        <v>62</v>
      </c>
      <c r="H1000" t="str">
        <f t="shared" si="61"/>
        <v>Other</v>
      </c>
      <c r="I1000">
        <v>17</v>
      </c>
      <c r="J1000">
        <v>11664</v>
      </c>
      <c r="K1000">
        <v>4</v>
      </c>
      <c r="L1000" t="s">
        <v>46</v>
      </c>
      <c r="M1000" t="s">
        <v>683</v>
      </c>
      <c r="N1000" t="s">
        <v>770</v>
      </c>
      <c r="O1000" t="s">
        <v>771</v>
      </c>
      <c r="Q1000" t="s">
        <v>772</v>
      </c>
      <c r="R1000" t="s">
        <v>687</v>
      </c>
      <c r="S1000">
        <v>17</v>
      </c>
      <c r="T1000" t="str">
        <f>VLOOKUP(S1000, Products!$C$1:$D$60,2,FALSE)</f>
        <v>Cleats</v>
      </c>
      <c r="U1000">
        <v>365</v>
      </c>
      <c r="V1000" t="str">
        <f>VLOOKUP(U1000, Products!$A$1:$B$60, 2, FALSE)</f>
        <v>Perfect Fitness Perfect Rip Deck</v>
      </c>
      <c r="W1000" s="7">
        <v>59.990001679999999</v>
      </c>
      <c r="X1000" s="7">
        <v>54.488929209402009</v>
      </c>
      <c r="Y1000">
        <v>5</v>
      </c>
      <c r="Z1000" s="7">
        <v>50.990001679999999</v>
      </c>
      <c r="AA1000" s="7">
        <v>299.9500084</v>
      </c>
      <c r="AB1000" s="7">
        <f t="shared" si="62"/>
        <v>248.96000672</v>
      </c>
      <c r="AC1000" t="s">
        <v>66</v>
      </c>
      <c r="AD1000" t="str">
        <f t="shared" si="63"/>
        <v>Non Cash Payment</v>
      </c>
    </row>
    <row r="1001" spans="1:30" x14ac:dyDescent="0.2">
      <c r="A1001">
        <v>27555</v>
      </c>
      <c r="B1001" s="1">
        <v>42553</v>
      </c>
      <c r="C1001" s="4">
        <f>VLOOKUP(B1001, Dates!$A$1:$B$1463, 2, FALSE)</f>
        <v>7</v>
      </c>
      <c r="D1001">
        <v>4</v>
      </c>
      <c r="E1001" s="1">
        <f t="shared" si="60"/>
        <v>42558</v>
      </c>
      <c r="F1001">
        <v>1</v>
      </c>
      <c r="G1001" t="s">
        <v>62</v>
      </c>
      <c r="H1001" t="str">
        <f t="shared" si="61"/>
        <v>Other</v>
      </c>
      <c r="I1001">
        <v>17</v>
      </c>
      <c r="J1001">
        <v>3770</v>
      </c>
      <c r="K1001">
        <v>4</v>
      </c>
      <c r="L1001" t="s">
        <v>46</v>
      </c>
      <c r="M1001" t="s">
        <v>683</v>
      </c>
      <c r="N1001" t="s">
        <v>794</v>
      </c>
      <c r="O1001" t="s">
        <v>795</v>
      </c>
      <c r="Q1001" t="s">
        <v>686</v>
      </c>
      <c r="R1001" t="s">
        <v>687</v>
      </c>
      <c r="S1001">
        <v>17</v>
      </c>
      <c r="T1001" t="str">
        <f>VLOOKUP(S1001, Products!$C$1:$D$60,2,FALSE)</f>
        <v>Cleats</v>
      </c>
      <c r="U1001">
        <v>365</v>
      </c>
      <c r="V1001" t="str">
        <f>VLOOKUP(U1001, Products!$A$1:$B$60, 2, FALSE)</f>
        <v>Perfect Fitness Perfect Rip Deck</v>
      </c>
      <c r="W1001" s="7">
        <v>59.990001679999999</v>
      </c>
      <c r="X1001" s="7">
        <v>54.488929209402009</v>
      </c>
      <c r="Y1001">
        <v>5</v>
      </c>
      <c r="Z1001" s="7">
        <v>53.990001679999999</v>
      </c>
      <c r="AA1001" s="7">
        <v>299.9500084</v>
      </c>
      <c r="AB1001" s="7">
        <f t="shared" si="62"/>
        <v>245.96000672</v>
      </c>
      <c r="AC1001" t="s">
        <v>66</v>
      </c>
      <c r="AD1001" t="str">
        <f t="shared" si="63"/>
        <v>Non Cash Payment</v>
      </c>
    </row>
    <row r="1002" spans="1:30" x14ac:dyDescent="0.2">
      <c r="A1002">
        <v>28657</v>
      </c>
      <c r="B1002" s="1">
        <v>42423</v>
      </c>
      <c r="C1002" s="4">
        <f>VLOOKUP(B1002, Dates!$A$1:$B$1463, 2, FALSE)</f>
        <v>3</v>
      </c>
      <c r="D1002">
        <v>4</v>
      </c>
      <c r="E1002" s="1">
        <f t="shared" si="60"/>
        <v>42429</v>
      </c>
      <c r="F1002">
        <v>0</v>
      </c>
      <c r="G1002" t="s">
        <v>62</v>
      </c>
      <c r="H1002" t="str">
        <f t="shared" si="61"/>
        <v>Other</v>
      </c>
      <c r="I1002">
        <v>29</v>
      </c>
      <c r="J1002">
        <v>1306</v>
      </c>
      <c r="K1002">
        <v>5</v>
      </c>
      <c r="L1002" t="s">
        <v>31</v>
      </c>
      <c r="M1002" t="s">
        <v>683</v>
      </c>
      <c r="N1002" t="s">
        <v>105</v>
      </c>
      <c r="O1002" t="s">
        <v>725</v>
      </c>
      <c r="Q1002" t="s">
        <v>694</v>
      </c>
      <c r="R1002" t="s">
        <v>695</v>
      </c>
      <c r="S1002">
        <v>29</v>
      </c>
      <c r="T1002" t="str">
        <f>VLOOKUP(S1002, Products!$C$1:$D$60,2,FALSE)</f>
        <v>Shop By Sport</v>
      </c>
      <c r="U1002">
        <v>627</v>
      </c>
      <c r="V1002" t="str">
        <f>VLOOKUP(U1002, Products!$A$1:$B$60, 2, FALSE)</f>
        <v>Under Armour Girls' Toddler Spine Surge Runni</v>
      </c>
      <c r="W1002" s="7">
        <v>39.990001679999999</v>
      </c>
      <c r="X1002" s="7">
        <v>34.198098313835338</v>
      </c>
      <c r="Y1002">
        <v>5</v>
      </c>
      <c r="Z1002" s="7">
        <v>2</v>
      </c>
      <c r="AA1002" s="7">
        <v>199.9500084</v>
      </c>
      <c r="AB1002" s="7">
        <f t="shared" si="62"/>
        <v>197.9500084</v>
      </c>
      <c r="AC1002" t="s">
        <v>66</v>
      </c>
      <c r="AD1002" t="str">
        <f t="shared" si="63"/>
        <v>Non Cash Payment</v>
      </c>
    </row>
    <row r="1003" spans="1:30" x14ac:dyDescent="0.2">
      <c r="A1003">
        <v>47011</v>
      </c>
      <c r="B1003" s="1">
        <v>42691</v>
      </c>
      <c r="C1003" s="4">
        <f>VLOOKUP(B1003, Dates!$A$1:$B$1463, 2, FALSE)</f>
        <v>5</v>
      </c>
      <c r="D1003">
        <v>4</v>
      </c>
      <c r="E1003" s="1">
        <f t="shared" si="60"/>
        <v>42697</v>
      </c>
      <c r="F1003">
        <v>0</v>
      </c>
      <c r="G1003" t="s">
        <v>62</v>
      </c>
      <c r="H1003" t="str">
        <f t="shared" si="61"/>
        <v>Other</v>
      </c>
      <c r="I1003">
        <v>24</v>
      </c>
      <c r="J1003">
        <v>10811</v>
      </c>
      <c r="K1003">
        <v>5</v>
      </c>
      <c r="L1003" t="s">
        <v>31</v>
      </c>
      <c r="M1003" t="s">
        <v>683</v>
      </c>
      <c r="N1003" t="s">
        <v>758</v>
      </c>
      <c r="O1003" t="s">
        <v>758</v>
      </c>
      <c r="Q1003" t="s">
        <v>759</v>
      </c>
      <c r="R1003" t="s">
        <v>737</v>
      </c>
      <c r="S1003">
        <v>24</v>
      </c>
      <c r="T1003" t="str">
        <f>VLOOKUP(S1003, Products!$C$1:$D$60,2,FALSE)</f>
        <v>Women's Apparel</v>
      </c>
      <c r="U1003">
        <v>502</v>
      </c>
      <c r="V1003" t="str">
        <f>VLOOKUP(U1003, Products!$A$1:$B$60, 2, FALSE)</f>
        <v>Nike Men's Dri-FIT Victory Golf Polo</v>
      </c>
      <c r="W1003" s="7">
        <v>50</v>
      </c>
      <c r="X1003" s="7">
        <v>43.678035218757444</v>
      </c>
      <c r="Y1003">
        <v>5</v>
      </c>
      <c r="Z1003" s="7">
        <v>2.5</v>
      </c>
      <c r="AA1003" s="7">
        <v>250</v>
      </c>
      <c r="AB1003" s="7">
        <f t="shared" si="62"/>
        <v>247.5</v>
      </c>
      <c r="AC1003" t="s">
        <v>66</v>
      </c>
      <c r="AD1003" t="str">
        <f t="shared" si="63"/>
        <v>Non Cash Payment</v>
      </c>
    </row>
    <row r="1004" spans="1:30" x14ac:dyDescent="0.2">
      <c r="A1004">
        <v>47846</v>
      </c>
      <c r="B1004" s="1">
        <v>42703</v>
      </c>
      <c r="C1004" s="4">
        <f>VLOOKUP(B1004, Dates!$A$1:$B$1463, 2, FALSE)</f>
        <v>3</v>
      </c>
      <c r="D1004">
        <v>4</v>
      </c>
      <c r="E1004" s="1">
        <f t="shared" si="60"/>
        <v>42709</v>
      </c>
      <c r="F1004">
        <v>0</v>
      </c>
      <c r="G1004" t="s">
        <v>62</v>
      </c>
      <c r="H1004" t="str">
        <f t="shared" si="61"/>
        <v>Other</v>
      </c>
      <c r="I1004">
        <v>24</v>
      </c>
      <c r="J1004">
        <v>6073</v>
      </c>
      <c r="K1004">
        <v>5</v>
      </c>
      <c r="L1004" t="s">
        <v>31</v>
      </c>
      <c r="M1004" t="s">
        <v>683</v>
      </c>
      <c r="N1004" t="s">
        <v>872</v>
      </c>
      <c r="O1004" t="s">
        <v>872</v>
      </c>
      <c r="Q1004" t="s">
        <v>736</v>
      </c>
      <c r="R1004" t="s">
        <v>737</v>
      </c>
      <c r="S1004">
        <v>24</v>
      </c>
      <c r="T1004" t="str">
        <f>VLOOKUP(S1004, Products!$C$1:$D$60,2,FALSE)</f>
        <v>Women's Apparel</v>
      </c>
      <c r="U1004">
        <v>502</v>
      </c>
      <c r="V1004" t="str">
        <f>VLOOKUP(U1004, Products!$A$1:$B$60, 2, FALSE)</f>
        <v>Nike Men's Dri-FIT Victory Golf Polo</v>
      </c>
      <c r="W1004" s="7">
        <v>50</v>
      </c>
      <c r="X1004" s="7">
        <v>43.678035218757444</v>
      </c>
      <c r="Y1004">
        <v>5</v>
      </c>
      <c r="Z1004" s="7">
        <v>5</v>
      </c>
      <c r="AA1004" s="7">
        <v>250</v>
      </c>
      <c r="AB1004" s="7">
        <f t="shared" si="62"/>
        <v>245</v>
      </c>
      <c r="AC1004" t="s">
        <v>66</v>
      </c>
      <c r="AD1004" t="str">
        <f t="shared" si="63"/>
        <v>Non Cash Payment</v>
      </c>
    </row>
    <row r="1005" spans="1:30" x14ac:dyDescent="0.2">
      <c r="A1005">
        <v>21973</v>
      </c>
      <c r="B1005" s="1">
        <v>42325</v>
      </c>
      <c r="C1005" s="4">
        <f>VLOOKUP(B1005, Dates!$A$1:$B$1463, 2, FALSE)</f>
        <v>3</v>
      </c>
      <c r="D1005">
        <v>4</v>
      </c>
      <c r="E1005" s="1">
        <f t="shared" si="60"/>
        <v>42331</v>
      </c>
      <c r="F1005">
        <v>0</v>
      </c>
      <c r="G1005" t="s">
        <v>62</v>
      </c>
      <c r="H1005" t="str">
        <f t="shared" si="61"/>
        <v>Other</v>
      </c>
      <c r="I1005">
        <v>29</v>
      </c>
      <c r="J1005">
        <v>12033</v>
      </c>
      <c r="K1005">
        <v>5</v>
      </c>
      <c r="L1005" t="s">
        <v>31</v>
      </c>
      <c r="M1005" t="s">
        <v>683</v>
      </c>
      <c r="N1005" t="s">
        <v>780</v>
      </c>
      <c r="O1005" t="s">
        <v>781</v>
      </c>
      <c r="Q1005" t="s">
        <v>699</v>
      </c>
      <c r="R1005" t="s">
        <v>700</v>
      </c>
      <c r="S1005">
        <v>29</v>
      </c>
      <c r="T1005" t="str">
        <f>VLOOKUP(S1005, Products!$C$1:$D$60,2,FALSE)</f>
        <v>Shop By Sport</v>
      </c>
      <c r="U1005">
        <v>627</v>
      </c>
      <c r="V1005" t="str">
        <f>VLOOKUP(U1005, Products!$A$1:$B$60, 2, FALSE)</f>
        <v>Under Armour Girls' Toddler Spine Surge Runni</v>
      </c>
      <c r="W1005" s="7">
        <v>39.990001679999999</v>
      </c>
      <c r="X1005" s="7">
        <v>34.198098313835338</v>
      </c>
      <c r="Y1005">
        <v>5</v>
      </c>
      <c r="Z1005" s="7">
        <v>8</v>
      </c>
      <c r="AA1005" s="7">
        <v>199.9500084</v>
      </c>
      <c r="AB1005" s="7">
        <f t="shared" si="62"/>
        <v>191.9500084</v>
      </c>
      <c r="AC1005" t="s">
        <v>66</v>
      </c>
      <c r="AD1005" t="str">
        <f t="shared" si="63"/>
        <v>Non Cash Payment</v>
      </c>
    </row>
    <row r="1006" spans="1:30" x14ac:dyDescent="0.2">
      <c r="A1006">
        <v>50226</v>
      </c>
      <c r="B1006" s="1">
        <v>42795</v>
      </c>
      <c r="C1006" s="4">
        <f>VLOOKUP(B1006, Dates!$A$1:$B$1463, 2, FALSE)</f>
        <v>4</v>
      </c>
      <c r="D1006">
        <v>4</v>
      </c>
      <c r="E1006" s="1">
        <f t="shared" si="60"/>
        <v>42801</v>
      </c>
      <c r="F1006">
        <v>0</v>
      </c>
      <c r="G1006" t="s">
        <v>62</v>
      </c>
      <c r="H1006" t="str">
        <f t="shared" si="61"/>
        <v>Other</v>
      </c>
      <c r="I1006">
        <v>24</v>
      </c>
      <c r="J1006">
        <v>9248</v>
      </c>
      <c r="K1006">
        <v>5</v>
      </c>
      <c r="L1006" t="s">
        <v>31</v>
      </c>
      <c r="M1006" t="s">
        <v>683</v>
      </c>
      <c r="N1006" t="s">
        <v>875</v>
      </c>
      <c r="O1006" t="s">
        <v>875</v>
      </c>
      <c r="Q1006" t="s">
        <v>876</v>
      </c>
      <c r="R1006" t="s">
        <v>737</v>
      </c>
      <c r="S1006">
        <v>24</v>
      </c>
      <c r="T1006" t="str">
        <f>VLOOKUP(S1006, Products!$C$1:$D$60,2,FALSE)</f>
        <v>Women's Apparel</v>
      </c>
      <c r="U1006">
        <v>502</v>
      </c>
      <c r="V1006" t="str">
        <f>VLOOKUP(U1006, Products!$A$1:$B$60, 2, FALSE)</f>
        <v>Nike Men's Dri-FIT Victory Golf Polo</v>
      </c>
      <c r="W1006" s="7">
        <v>50</v>
      </c>
      <c r="X1006" s="7">
        <v>43.678035218757444</v>
      </c>
      <c r="Y1006">
        <v>5</v>
      </c>
      <c r="Z1006" s="7">
        <v>12.5</v>
      </c>
      <c r="AA1006" s="7">
        <v>250</v>
      </c>
      <c r="AB1006" s="7">
        <f t="shared" si="62"/>
        <v>237.5</v>
      </c>
      <c r="AC1006" t="s">
        <v>66</v>
      </c>
      <c r="AD1006" t="str">
        <f t="shared" si="63"/>
        <v>Non Cash Payment</v>
      </c>
    </row>
    <row r="1007" spans="1:30" x14ac:dyDescent="0.2">
      <c r="A1007">
        <v>44617</v>
      </c>
      <c r="B1007" s="1">
        <v>42656</v>
      </c>
      <c r="C1007" s="4">
        <f>VLOOKUP(B1007, Dates!$A$1:$B$1463, 2, FALSE)</f>
        <v>5</v>
      </c>
      <c r="D1007">
        <v>4</v>
      </c>
      <c r="E1007" s="1">
        <f t="shared" si="60"/>
        <v>42662</v>
      </c>
      <c r="F1007">
        <v>0</v>
      </c>
      <c r="G1007" t="s">
        <v>62</v>
      </c>
      <c r="H1007" t="str">
        <f t="shared" si="61"/>
        <v>Other</v>
      </c>
      <c r="I1007">
        <v>24</v>
      </c>
      <c r="J1007">
        <v>2214</v>
      </c>
      <c r="K1007">
        <v>5</v>
      </c>
      <c r="L1007" t="s">
        <v>31</v>
      </c>
      <c r="M1007" t="s">
        <v>683</v>
      </c>
      <c r="N1007" t="s">
        <v>758</v>
      </c>
      <c r="O1007" t="s">
        <v>758</v>
      </c>
      <c r="Q1007" t="s">
        <v>759</v>
      </c>
      <c r="R1007" t="s">
        <v>737</v>
      </c>
      <c r="S1007">
        <v>24</v>
      </c>
      <c r="T1007" t="str">
        <f>VLOOKUP(S1007, Products!$C$1:$D$60,2,FALSE)</f>
        <v>Women's Apparel</v>
      </c>
      <c r="U1007">
        <v>502</v>
      </c>
      <c r="V1007" t="str">
        <f>VLOOKUP(U1007, Products!$A$1:$B$60, 2, FALSE)</f>
        <v>Nike Men's Dri-FIT Victory Golf Polo</v>
      </c>
      <c r="W1007" s="7">
        <v>50</v>
      </c>
      <c r="X1007" s="7">
        <v>43.678035218757444</v>
      </c>
      <c r="Y1007">
        <v>5</v>
      </c>
      <c r="Z1007" s="7">
        <v>12.5</v>
      </c>
      <c r="AA1007" s="7">
        <v>250</v>
      </c>
      <c r="AB1007" s="7">
        <f t="shared" si="62"/>
        <v>237.5</v>
      </c>
      <c r="AC1007" t="s">
        <v>66</v>
      </c>
      <c r="AD1007" t="str">
        <f t="shared" si="63"/>
        <v>Non Cash Payment</v>
      </c>
    </row>
    <row r="1008" spans="1:30" x14ac:dyDescent="0.2">
      <c r="A1008">
        <v>21196</v>
      </c>
      <c r="B1008" s="1">
        <v>42166</v>
      </c>
      <c r="C1008" s="4">
        <f>VLOOKUP(B1008, Dates!$A$1:$B$1463, 2, FALSE)</f>
        <v>5</v>
      </c>
      <c r="D1008">
        <v>4</v>
      </c>
      <c r="E1008" s="1">
        <f t="shared" si="60"/>
        <v>42172</v>
      </c>
      <c r="F1008">
        <v>0</v>
      </c>
      <c r="G1008" t="s">
        <v>62</v>
      </c>
      <c r="H1008" t="str">
        <f t="shared" si="61"/>
        <v>Other</v>
      </c>
      <c r="I1008">
        <v>24</v>
      </c>
      <c r="J1008">
        <v>6738</v>
      </c>
      <c r="K1008">
        <v>5</v>
      </c>
      <c r="L1008" t="s">
        <v>31</v>
      </c>
      <c r="M1008" t="s">
        <v>683</v>
      </c>
      <c r="N1008" t="s">
        <v>877</v>
      </c>
      <c r="O1008" t="s">
        <v>781</v>
      </c>
      <c r="Q1008" t="s">
        <v>699</v>
      </c>
      <c r="R1008" t="s">
        <v>700</v>
      </c>
      <c r="S1008">
        <v>24</v>
      </c>
      <c r="T1008" t="str">
        <f>VLOOKUP(S1008, Products!$C$1:$D$60,2,FALSE)</f>
        <v>Women's Apparel</v>
      </c>
      <c r="U1008">
        <v>502</v>
      </c>
      <c r="V1008" t="str">
        <f>VLOOKUP(U1008, Products!$A$1:$B$60, 2, FALSE)</f>
        <v>Nike Men's Dri-FIT Victory Golf Polo</v>
      </c>
      <c r="W1008" s="7">
        <v>50</v>
      </c>
      <c r="X1008" s="7">
        <v>43.678035218757444</v>
      </c>
      <c r="Y1008">
        <v>5</v>
      </c>
      <c r="Z1008" s="7">
        <v>13.75</v>
      </c>
      <c r="AA1008" s="7">
        <v>250</v>
      </c>
      <c r="AB1008" s="7">
        <f t="shared" si="62"/>
        <v>236.25</v>
      </c>
      <c r="AC1008" t="s">
        <v>66</v>
      </c>
      <c r="AD1008" t="str">
        <f t="shared" si="63"/>
        <v>Non Cash Payment</v>
      </c>
    </row>
    <row r="1009" spans="1:30" x14ac:dyDescent="0.2">
      <c r="A1009">
        <v>21193</v>
      </c>
      <c r="B1009" s="1">
        <v>42166</v>
      </c>
      <c r="C1009" s="4">
        <f>VLOOKUP(B1009, Dates!$A$1:$B$1463, 2, FALSE)</f>
        <v>5</v>
      </c>
      <c r="D1009">
        <v>4</v>
      </c>
      <c r="E1009" s="1">
        <f t="shared" si="60"/>
        <v>42172</v>
      </c>
      <c r="F1009">
        <v>0</v>
      </c>
      <c r="G1009" t="s">
        <v>62</v>
      </c>
      <c r="H1009" t="str">
        <f t="shared" si="61"/>
        <v>Other</v>
      </c>
      <c r="I1009">
        <v>24</v>
      </c>
      <c r="J1009">
        <v>5074</v>
      </c>
      <c r="K1009">
        <v>5</v>
      </c>
      <c r="L1009" t="s">
        <v>31</v>
      </c>
      <c r="M1009" t="s">
        <v>683</v>
      </c>
      <c r="N1009" t="s">
        <v>878</v>
      </c>
      <c r="O1009" t="s">
        <v>879</v>
      </c>
      <c r="Q1009" t="s">
        <v>702</v>
      </c>
      <c r="R1009" t="s">
        <v>700</v>
      </c>
      <c r="S1009">
        <v>24</v>
      </c>
      <c r="T1009" t="str">
        <f>VLOOKUP(S1009, Products!$C$1:$D$60,2,FALSE)</f>
        <v>Women's Apparel</v>
      </c>
      <c r="U1009">
        <v>502</v>
      </c>
      <c r="V1009" t="str">
        <f>VLOOKUP(U1009, Products!$A$1:$B$60, 2, FALSE)</f>
        <v>Nike Men's Dri-FIT Victory Golf Polo</v>
      </c>
      <c r="W1009" s="7">
        <v>50</v>
      </c>
      <c r="X1009" s="7">
        <v>43.678035218757444</v>
      </c>
      <c r="Y1009">
        <v>5</v>
      </c>
      <c r="Z1009" s="7">
        <v>17.5</v>
      </c>
      <c r="AA1009" s="7">
        <v>250</v>
      </c>
      <c r="AB1009" s="7">
        <f t="shared" si="62"/>
        <v>232.5</v>
      </c>
      <c r="AC1009" t="s">
        <v>66</v>
      </c>
      <c r="AD1009" t="str">
        <f t="shared" si="63"/>
        <v>Non Cash Payment</v>
      </c>
    </row>
    <row r="1010" spans="1:30" x14ac:dyDescent="0.2">
      <c r="A1010">
        <v>26073</v>
      </c>
      <c r="B1010" s="1">
        <v>42385</v>
      </c>
      <c r="C1010" s="4">
        <f>VLOOKUP(B1010, Dates!$A$1:$B$1463, 2, FALSE)</f>
        <v>7</v>
      </c>
      <c r="D1010">
        <v>4</v>
      </c>
      <c r="E1010" s="1">
        <f t="shared" si="60"/>
        <v>42390</v>
      </c>
      <c r="F1010">
        <v>0</v>
      </c>
      <c r="G1010" t="s">
        <v>62</v>
      </c>
      <c r="H1010" t="str">
        <f t="shared" si="61"/>
        <v>Other</v>
      </c>
      <c r="I1010">
        <v>24</v>
      </c>
      <c r="J1010">
        <v>9148</v>
      </c>
      <c r="K1010">
        <v>5</v>
      </c>
      <c r="L1010" t="s">
        <v>31</v>
      </c>
      <c r="M1010" t="s">
        <v>683</v>
      </c>
      <c r="N1010" t="s">
        <v>476</v>
      </c>
      <c r="O1010" t="s">
        <v>880</v>
      </c>
      <c r="Q1010" t="s">
        <v>772</v>
      </c>
      <c r="R1010" t="s">
        <v>687</v>
      </c>
      <c r="S1010">
        <v>24</v>
      </c>
      <c r="T1010" t="str">
        <f>VLOOKUP(S1010, Products!$C$1:$D$60,2,FALSE)</f>
        <v>Women's Apparel</v>
      </c>
      <c r="U1010">
        <v>502</v>
      </c>
      <c r="V1010" t="str">
        <f>VLOOKUP(U1010, Products!$A$1:$B$60, 2, FALSE)</f>
        <v>Nike Men's Dri-FIT Victory Golf Polo</v>
      </c>
      <c r="W1010" s="7">
        <v>50</v>
      </c>
      <c r="X1010" s="7">
        <v>43.678035218757444</v>
      </c>
      <c r="Y1010">
        <v>5</v>
      </c>
      <c r="Z1010" s="7">
        <v>17.5</v>
      </c>
      <c r="AA1010" s="7">
        <v>250</v>
      </c>
      <c r="AB1010" s="7">
        <f t="shared" si="62"/>
        <v>232.5</v>
      </c>
      <c r="AC1010" t="s">
        <v>66</v>
      </c>
      <c r="AD1010" t="str">
        <f t="shared" si="63"/>
        <v>Non Cash Payment</v>
      </c>
    </row>
    <row r="1011" spans="1:30" x14ac:dyDescent="0.2">
      <c r="A1011">
        <v>24764</v>
      </c>
      <c r="B1011" s="1">
        <v>42366</v>
      </c>
      <c r="C1011" s="4">
        <f>VLOOKUP(B1011, Dates!$A$1:$B$1463, 2, FALSE)</f>
        <v>2</v>
      </c>
      <c r="D1011">
        <v>4</v>
      </c>
      <c r="E1011" s="1">
        <f t="shared" si="60"/>
        <v>42370</v>
      </c>
      <c r="F1011">
        <v>1</v>
      </c>
      <c r="G1011" t="s">
        <v>62</v>
      </c>
      <c r="H1011" t="str">
        <f t="shared" si="61"/>
        <v>Other</v>
      </c>
      <c r="I1011">
        <v>18</v>
      </c>
      <c r="J1011">
        <v>8551</v>
      </c>
      <c r="K1011">
        <v>4</v>
      </c>
      <c r="L1011" t="s">
        <v>46</v>
      </c>
      <c r="M1011" t="s">
        <v>683</v>
      </c>
      <c r="N1011" t="s">
        <v>881</v>
      </c>
      <c r="O1011" t="s">
        <v>882</v>
      </c>
      <c r="Q1011" t="s">
        <v>702</v>
      </c>
      <c r="R1011" t="s">
        <v>700</v>
      </c>
      <c r="S1011">
        <v>18</v>
      </c>
      <c r="T1011" t="str">
        <f>VLOOKUP(S1011, Products!$C$1:$D$60,2,FALSE)</f>
        <v>Men's Footwear</v>
      </c>
      <c r="U1011">
        <v>403</v>
      </c>
      <c r="V1011" t="str">
        <f>VLOOKUP(U1011, Products!$A$1:$B$60, 2, FALSE)</f>
        <v>Nike Men's CJ Elite 2 TD Football Cleat</v>
      </c>
      <c r="W1011" s="7">
        <v>129.9900055</v>
      </c>
      <c r="X1011" s="7">
        <v>110.80340837177086</v>
      </c>
      <c r="Y1011">
        <v>1</v>
      </c>
      <c r="Z1011" s="7">
        <v>11.69999981</v>
      </c>
      <c r="AA1011" s="7">
        <v>129.9900055</v>
      </c>
      <c r="AB1011" s="7">
        <f t="shared" si="62"/>
        <v>118.29000569</v>
      </c>
      <c r="AC1011" t="s">
        <v>45</v>
      </c>
      <c r="AD1011" t="str">
        <f t="shared" si="63"/>
        <v>Non Cash Payment</v>
      </c>
    </row>
    <row r="1012" spans="1:30" x14ac:dyDescent="0.2">
      <c r="A1012">
        <v>21522</v>
      </c>
      <c r="B1012" s="1">
        <v>42319</v>
      </c>
      <c r="C1012" s="4">
        <f>VLOOKUP(B1012, Dates!$A$1:$B$1463, 2, FALSE)</f>
        <v>4</v>
      </c>
      <c r="D1012">
        <v>4</v>
      </c>
      <c r="E1012" s="1">
        <f t="shared" si="60"/>
        <v>42325</v>
      </c>
      <c r="F1012">
        <v>0</v>
      </c>
      <c r="G1012" t="s">
        <v>62</v>
      </c>
      <c r="H1012" t="str">
        <f t="shared" si="61"/>
        <v>Other</v>
      </c>
      <c r="I1012">
        <v>18</v>
      </c>
      <c r="J1012">
        <v>5270</v>
      </c>
      <c r="K1012">
        <v>4</v>
      </c>
      <c r="L1012" t="s">
        <v>46</v>
      </c>
      <c r="M1012" t="s">
        <v>683</v>
      </c>
      <c r="N1012" t="s">
        <v>778</v>
      </c>
      <c r="O1012" t="s">
        <v>779</v>
      </c>
      <c r="Q1012" t="s">
        <v>699</v>
      </c>
      <c r="R1012" t="s">
        <v>700</v>
      </c>
      <c r="S1012">
        <v>18</v>
      </c>
      <c r="T1012" t="str">
        <f>VLOOKUP(S1012, Products!$C$1:$D$60,2,FALSE)</f>
        <v>Men's Footwear</v>
      </c>
      <c r="U1012">
        <v>403</v>
      </c>
      <c r="V1012" t="str">
        <f>VLOOKUP(U1012, Products!$A$1:$B$60, 2, FALSE)</f>
        <v>Nike Men's CJ Elite 2 TD Football Cleat</v>
      </c>
      <c r="W1012" s="7">
        <v>129.9900055</v>
      </c>
      <c r="X1012" s="7">
        <v>110.80340837177086</v>
      </c>
      <c r="Y1012">
        <v>1</v>
      </c>
      <c r="Z1012" s="7">
        <v>11.69999981</v>
      </c>
      <c r="AA1012" s="7">
        <v>129.9900055</v>
      </c>
      <c r="AB1012" s="7">
        <f t="shared" si="62"/>
        <v>118.29000569</v>
      </c>
      <c r="AC1012" t="s">
        <v>45</v>
      </c>
      <c r="AD1012" t="str">
        <f t="shared" si="63"/>
        <v>Non Cash Payment</v>
      </c>
    </row>
    <row r="1013" spans="1:30" x14ac:dyDescent="0.2">
      <c r="A1013">
        <v>26670</v>
      </c>
      <c r="B1013" s="1">
        <v>42394</v>
      </c>
      <c r="C1013" s="4">
        <f>VLOOKUP(B1013, Dates!$A$1:$B$1463, 2, FALSE)</f>
        <v>2</v>
      </c>
      <c r="D1013">
        <v>4</v>
      </c>
      <c r="E1013" s="1">
        <f t="shared" si="60"/>
        <v>42398</v>
      </c>
      <c r="F1013">
        <v>1</v>
      </c>
      <c r="G1013" t="s">
        <v>62</v>
      </c>
      <c r="H1013" t="str">
        <f t="shared" si="61"/>
        <v>Other</v>
      </c>
      <c r="I1013">
        <v>18</v>
      </c>
      <c r="J1013">
        <v>7163</v>
      </c>
      <c r="K1013">
        <v>4</v>
      </c>
      <c r="L1013" t="s">
        <v>46</v>
      </c>
      <c r="M1013" t="s">
        <v>683</v>
      </c>
      <c r="N1013" t="s">
        <v>719</v>
      </c>
      <c r="O1013" t="s">
        <v>883</v>
      </c>
      <c r="Q1013" t="s">
        <v>699</v>
      </c>
      <c r="R1013" t="s">
        <v>700</v>
      </c>
      <c r="S1013">
        <v>18</v>
      </c>
      <c r="T1013" t="str">
        <f>VLOOKUP(S1013, Products!$C$1:$D$60,2,FALSE)</f>
        <v>Men's Footwear</v>
      </c>
      <c r="U1013">
        <v>403</v>
      </c>
      <c r="V1013" t="str">
        <f>VLOOKUP(U1013, Products!$A$1:$B$60, 2, FALSE)</f>
        <v>Nike Men's CJ Elite 2 TD Football Cleat</v>
      </c>
      <c r="W1013" s="7">
        <v>129.9900055</v>
      </c>
      <c r="X1013" s="7">
        <v>110.80340837177086</v>
      </c>
      <c r="Y1013">
        <v>1</v>
      </c>
      <c r="Z1013" s="7">
        <v>11.69999981</v>
      </c>
      <c r="AA1013" s="7">
        <v>129.9900055</v>
      </c>
      <c r="AB1013" s="7">
        <f t="shared" si="62"/>
        <v>118.29000569</v>
      </c>
      <c r="AC1013" t="s">
        <v>45</v>
      </c>
      <c r="AD1013" t="str">
        <f t="shared" si="63"/>
        <v>Non Cash Payment</v>
      </c>
    </row>
    <row r="1014" spans="1:30" x14ac:dyDescent="0.2">
      <c r="A1014">
        <v>21971</v>
      </c>
      <c r="B1014" s="1">
        <v>42325</v>
      </c>
      <c r="C1014" s="4">
        <f>VLOOKUP(B1014, Dates!$A$1:$B$1463, 2, FALSE)</f>
        <v>3</v>
      </c>
      <c r="D1014">
        <v>4</v>
      </c>
      <c r="E1014" s="1">
        <f t="shared" si="60"/>
        <v>42331</v>
      </c>
      <c r="F1014">
        <v>0</v>
      </c>
      <c r="G1014" t="s">
        <v>62</v>
      </c>
      <c r="H1014" t="str">
        <f t="shared" si="61"/>
        <v>Other</v>
      </c>
      <c r="I1014">
        <v>18</v>
      </c>
      <c r="J1014">
        <v>9163</v>
      </c>
      <c r="K1014">
        <v>4</v>
      </c>
      <c r="L1014" t="s">
        <v>46</v>
      </c>
      <c r="M1014" t="s">
        <v>683</v>
      </c>
      <c r="N1014" t="s">
        <v>884</v>
      </c>
      <c r="O1014" t="s">
        <v>885</v>
      </c>
      <c r="Q1014" t="s">
        <v>708</v>
      </c>
      <c r="R1014" t="s">
        <v>700</v>
      </c>
      <c r="S1014">
        <v>18</v>
      </c>
      <c r="T1014" t="str">
        <f>VLOOKUP(S1014, Products!$C$1:$D$60,2,FALSE)</f>
        <v>Men's Footwear</v>
      </c>
      <c r="U1014">
        <v>403</v>
      </c>
      <c r="V1014" t="str">
        <f>VLOOKUP(U1014, Products!$A$1:$B$60, 2, FALSE)</f>
        <v>Nike Men's CJ Elite 2 TD Football Cleat</v>
      </c>
      <c r="W1014" s="7">
        <v>129.9900055</v>
      </c>
      <c r="X1014" s="7">
        <v>110.80340837177086</v>
      </c>
      <c r="Y1014">
        <v>1</v>
      </c>
      <c r="Z1014" s="7">
        <v>11.69999981</v>
      </c>
      <c r="AA1014" s="7">
        <v>129.9900055</v>
      </c>
      <c r="AB1014" s="7">
        <f t="shared" si="62"/>
        <v>118.29000569</v>
      </c>
      <c r="AC1014" t="s">
        <v>45</v>
      </c>
      <c r="AD1014" t="str">
        <f t="shared" si="63"/>
        <v>Non Cash Payment</v>
      </c>
    </row>
    <row r="1015" spans="1:30" x14ac:dyDescent="0.2">
      <c r="A1015">
        <v>76849</v>
      </c>
      <c r="B1015" s="1">
        <v>43126</v>
      </c>
      <c r="C1015" s="4">
        <f>VLOOKUP(B1015, Dates!$A$1:$B$1463, 2, FALSE)</f>
        <v>6</v>
      </c>
      <c r="D1015">
        <v>4</v>
      </c>
      <c r="E1015" s="1">
        <f t="shared" si="60"/>
        <v>43132</v>
      </c>
      <c r="F1015">
        <v>1</v>
      </c>
      <c r="G1015" t="s">
        <v>62</v>
      </c>
      <c r="H1015" t="str">
        <f t="shared" si="61"/>
        <v>Other</v>
      </c>
      <c r="I1015">
        <v>76</v>
      </c>
      <c r="J1015">
        <v>20402</v>
      </c>
      <c r="K1015">
        <v>4</v>
      </c>
      <c r="L1015" t="s">
        <v>46</v>
      </c>
      <c r="M1015" t="s">
        <v>683</v>
      </c>
      <c r="N1015" t="s">
        <v>886</v>
      </c>
      <c r="O1015" t="s">
        <v>887</v>
      </c>
      <c r="Q1015" t="s">
        <v>699</v>
      </c>
      <c r="R1015" t="s">
        <v>700</v>
      </c>
      <c r="S1015">
        <v>76</v>
      </c>
      <c r="T1015" t="str">
        <f>VLOOKUP(S1015, Products!$C$1:$D$60,2,FALSE)</f>
        <v>Women's Clothing</v>
      </c>
      <c r="U1015">
        <v>1363</v>
      </c>
      <c r="V1015" t="str">
        <f>VLOOKUP(U1015, Products!$A$1:$B$60, 2, FALSE)</f>
        <v>Summer dresses</v>
      </c>
      <c r="W1015" s="7">
        <v>215.82000729999999</v>
      </c>
      <c r="X1015" s="7">
        <v>186.82667412499998</v>
      </c>
      <c r="Y1015">
        <v>1</v>
      </c>
      <c r="Z1015" s="7">
        <v>19.420000080000001</v>
      </c>
      <c r="AA1015" s="7">
        <v>215.82000729999999</v>
      </c>
      <c r="AB1015" s="7">
        <f t="shared" si="62"/>
        <v>196.40000721999999</v>
      </c>
      <c r="AC1015" t="s">
        <v>45</v>
      </c>
      <c r="AD1015" t="str">
        <f t="shared" si="63"/>
        <v>Non Cash Payment</v>
      </c>
    </row>
    <row r="1016" spans="1:30" x14ac:dyDescent="0.2">
      <c r="A1016">
        <v>27357</v>
      </c>
      <c r="B1016" s="1">
        <v>42462</v>
      </c>
      <c r="C1016" s="4">
        <f>VLOOKUP(B1016, Dates!$A$1:$B$1463, 2, FALSE)</f>
        <v>7</v>
      </c>
      <c r="D1016">
        <v>4</v>
      </c>
      <c r="E1016" s="1">
        <f t="shared" si="60"/>
        <v>42467</v>
      </c>
      <c r="F1016">
        <v>0</v>
      </c>
      <c r="G1016" t="s">
        <v>62</v>
      </c>
      <c r="H1016" t="str">
        <f t="shared" si="61"/>
        <v>Other</v>
      </c>
      <c r="I1016">
        <v>18</v>
      </c>
      <c r="J1016">
        <v>4807</v>
      </c>
      <c r="K1016">
        <v>4</v>
      </c>
      <c r="L1016" t="s">
        <v>46</v>
      </c>
      <c r="M1016" t="s">
        <v>683</v>
      </c>
      <c r="N1016" t="s">
        <v>105</v>
      </c>
      <c r="O1016" t="s">
        <v>725</v>
      </c>
      <c r="Q1016" t="s">
        <v>694</v>
      </c>
      <c r="R1016" t="s">
        <v>695</v>
      </c>
      <c r="S1016">
        <v>18</v>
      </c>
      <c r="T1016" t="str">
        <f>VLOOKUP(S1016, Products!$C$1:$D$60,2,FALSE)</f>
        <v>Men's Footwear</v>
      </c>
      <c r="U1016">
        <v>403</v>
      </c>
      <c r="V1016" t="str">
        <f>VLOOKUP(U1016, Products!$A$1:$B$60, 2, FALSE)</f>
        <v>Nike Men's CJ Elite 2 TD Football Cleat</v>
      </c>
      <c r="W1016" s="7">
        <v>129.9900055</v>
      </c>
      <c r="X1016" s="7">
        <v>110.80340837177086</v>
      </c>
      <c r="Y1016">
        <v>1</v>
      </c>
      <c r="Z1016" s="7">
        <v>11.69999981</v>
      </c>
      <c r="AA1016" s="7">
        <v>129.9900055</v>
      </c>
      <c r="AB1016" s="7">
        <f t="shared" si="62"/>
        <v>118.29000569</v>
      </c>
      <c r="AC1016" t="s">
        <v>45</v>
      </c>
      <c r="AD1016" t="str">
        <f t="shared" si="63"/>
        <v>Non Cash Payment</v>
      </c>
    </row>
    <row r="1017" spans="1:30" x14ac:dyDescent="0.2">
      <c r="A1017">
        <v>29283</v>
      </c>
      <c r="B1017" s="1">
        <v>42432</v>
      </c>
      <c r="C1017" s="4">
        <f>VLOOKUP(B1017, Dates!$A$1:$B$1463, 2, FALSE)</f>
        <v>5</v>
      </c>
      <c r="D1017">
        <v>4</v>
      </c>
      <c r="E1017" s="1">
        <f t="shared" si="60"/>
        <v>42438</v>
      </c>
      <c r="F1017">
        <v>0</v>
      </c>
      <c r="G1017" t="s">
        <v>62</v>
      </c>
      <c r="H1017" t="str">
        <f t="shared" si="61"/>
        <v>Other</v>
      </c>
      <c r="I1017">
        <v>18</v>
      </c>
      <c r="J1017">
        <v>88</v>
      </c>
      <c r="K1017">
        <v>4</v>
      </c>
      <c r="L1017" t="s">
        <v>46</v>
      </c>
      <c r="M1017" t="s">
        <v>683</v>
      </c>
      <c r="N1017" t="s">
        <v>888</v>
      </c>
      <c r="O1017" t="s">
        <v>725</v>
      </c>
      <c r="Q1017" t="s">
        <v>694</v>
      </c>
      <c r="R1017" t="s">
        <v>695</v>
      </c>
      <c r="S1017">
        <v>18</v>
      </c>
      <c r="T1017" t="str">
        <f>VLOOKUP(S1017, Products!$C$1:$D$60,2,FALSE)</f>
        <v>Men's Footwear</v>
      </c>
      <c r="U1017">
        <v>403</v>
      </c>
      <c r="V1017" t="str">
        <f>VLOOKUP(U1017, Products!$A$1:$B$60, 2, FALSE)</f>
        <v>Nike Men's CJ Elite 2 TD Football Cleat</v>
      </c>
      <c r="W1017" s="7">
        <v>129.9900055</v>
      </c>
      <c r="X1017" s="7">
        <v>110.80340837177086</v>
      </c>
      <c r="Y1017">
        <v>1</v>
      </c>
      <c r="Z1017" s="7">
        <v>11.69999981</v>
      </c>
      <c r="AA1017" s="7">
        <v>129.9900055</v>
      </c>
      <c r="AB1017" s="7">
        <f t="shared" si="62"/>
        <v>118.29000569</v>
      </c>
      <c r="AC1017" t="s">
        <v>45</v>
      </c>
      <c r="AD1017" t="str">
        <f t="shared" si="63"/>
        <v>Non Cash Payment</v>
      </c>
    </row>
    <row r="1018" spans="1:30" x14ac:dyDescent="0.2">
      <c r="A1018">
        <v>30724</v>
      </c>
      <c r="B1018" s="1">
        <v>42453</v>
      </c>
      <c r="C1018" s="4">
        <f>VLOOKUP(B1018, Dates!$A$1:$B$1463, 2, FALSE)</f>
        <v>5</v>
      </c>
      <c r="D1018">
        <v>4</v>
      </c>
      <c r="E1018" s="1">
        <f t="shared" si="60"/>
        <v>42459</v>
      </c>
      <c r="F1018">
        <v>1</v>
      </c>
      <c r="G1018" t="s">
        <v>62</v>
      </c>
      <c r="H1018" t="str">
        <f t="shared" si="61"/>
        <v>Other</v>
      </c>
      <c r="I1018">
        <v>18</v>
      </c>
      <c r="J1018">
        <v>7697</v>
      </c>
      <c r="K1018">
        <v>4</v>
      </c>
      <c r="L1018" t="s">
        <v>46</v>
      </c>
      <c r="M1018" t="s">
        <v>683</v>
      </c>
      <c r="N1018" t="s">
        <v>748</v>
      </c>
      <c r="O1018" t="s">
        <v>693</v>
      </c>
      <c r="Q1018" t="s">
        <v>694</v>
      </c>
      <c r="R1018" t="s">
        <v>695</v>
      </c>
      <c r="S1018">
        <v>18</v>
      </c>
      <c r="T1018" t="str">
        <f>VLOOKUP(S1018, Products!$C$1:$D$60,2,FALSE)</f>
        <v>Men's Footwear</v>
      </c>
      <c r="U1018">
        <v>403</v>
      </c>
      <c r="V1018" t="str">
        <f>VLOOKUP(U1018, Products!$A$1:$B$60, 2, FALSE)</f>
        <v>Nike Men's CJ Elite 2 TD Football Cleat</v>
      </c>
      <c r="W1018" s="7">
        <v>129.9900055</v>
      </c>
      <c r="X1018" s="7">
        <v>110.80340837177086</v>
      </c>
      <c r="Y1018">
        <v>1</v>
      </c>
      <c r="Z1018" s="7">
        <v>11.69999981</v>
      </c>
      <c r="AA1018" s="7">
        <v>129.9900055</v>
      </c>
      <c r="AB1018" s="7">
        <f t="shared" si="62"/>
        <v>118.29000569</v>
      </c>
      <c r="AC1018" t="s">
        <v>45</v>
      </c>
      <c r="AD1018" t="str">
        <f t="shared" si="63"/>
        <v>Non Cash Payment</v>
      </c>
    </row>
    <row r="1019" spans="1:30" x14ac:dyDescent="0.2">
      <c r="A1019">
        <v>74454</v>
      </c>
      <c r="B1019" s="1">
        <v>43091</v>
      </c>
      <c r="C1019" s="4">
        <f>VLOOKUP(B1019, Dates!$A$1:$B$1463, 2, FALSE)</f>
        <v>6</v>
      </c>
      <c r="D1019">
        <v>4</v>
      </c>
      <c r="E1019" s="1">
        <f t="shared" si="60"/>
        <v>43097</v>
      </c>
      <c r="F1019">
        <v>1</v>
      </c>
      <c r="G1019" t="s">
        <v>62</v>
      </c>
      <c r="H1019" t="str">
        <f t="shared" si="61"/>
        <v>Other</v>
      </c>
      <c r="I1019">
        <v>63</v>
      </c>
      <c r="J1019">
        <v>18007</v>
      </c>
      <c r="K1019">
        <v>4</v>
      </c>
      <c r="L1019" t="s">
        <v>46</v>
      </c>
      <c r="M1019" t="s">
        <v>683</v>
      </c>
      <c r="N1019" t="s">
        <v>889</v>
      </c>
      <c r="O1019" t="s">
        <v>890</v>
      </c>
      <c r="Q1019" t="s">
        <v>690</v>
      </c>
      <c r="R1019" t="s">
        <v>691</v>
      </c>
      <c r="S1019">
        <v>63</v>
      </c>
      <c r="T1019" t="str">
        <f>VLOOKUP(S1019, Products!$C$1:$D$60,2,FALSE)</f>
        <v>Children's Clothing</v>
      </c>
      <c r="U1019">
        <v>1350</v>
      </c>
      <c r="V1019" t="str">
        <f>VLOOKUP(U1019, Products!$A$1:$B$60, 2, FALSE)</f>
        <v>Children's heaters</v>
      </c>
      <c r="W1019" s="7">
        <v>357.10000609999997</v>
      </c>
      <c r="X1019" s="7">
        <v>263.94000818499995</v>
      </c>
      <c r="Y1019">
        <v>1</v>
      </c>
      <c r="Z1019" s="7">
        <v>32.13999939</v>
      </c>
      <c r="AA1019" s="7">
        <v>357.10000609999997</v>
      </c>
      <c r="AB1019" s="7">
        <f t="shared" si="62"/>
        <v>324.96000670999996</v>
      </c>
      <c r="AC1019" t="s">
        <v>45</v>
      </c>
      <c r="AD1019" t="str">
        <f t="shared" si="63"/>
        <v>Non Cash Payment</v>
      </c>
    </row>
    <row r="1020" spans="1:30" x14ac:dyDescent="0.2">
      <c r="A1020">
        <v>24558</v>
      </c>
      <c r="B1020" s="1">
        <v>42363</v>
      </c>
      <c r="C1020" s="4">
        <f>VLOOKUP(B1020, Dates!$A$1:$B$1463, 2, FALSE)</f>
        <v>6</v>
      </c>
      <c r="D1020">
        <v>4</v>
      </c>
      <c r="E1020" s="1">
        <f t="shared" si="60"/>
        <v>42369</v>
      </c>
      <c r="F1020">
        <v>0</v>
      </c>
      <c r="G1020" t="s">
        <v>62</v>
      </c>
      <c r="H1020" t="str">
        <f t="shared" si="61"/>
        <v>Other</v>
      </c>
      <c r="I1020">
        <v>18</v>
      </c>
      <c r="J1020">
        <v>8720</v>
      </c>
      <c r="K1020">
        <v>4</v>
      </c>
      <c r="L1020" t="s">
        <v>46</v>
      </c>
      <c r="M1020" t="s">
        <v>683</v>
      </c>
      <c r="N1020" t="s">
        <v>730</v>
      </c>
      <c r="O1020" t="s">
        <v>723</v>
      </c>
      <c r="Q1020" t="s">
        <v>690</v>
      </c>
      <c r="R1020" t="s">
        <v>691</v>
      </c>
      <c r="S1020">
        <v>18</v>
      </c>
      <c r="T1020" t="str">
        <f>VLOOKUP(S1020, Products!$C$1:$D$60,2,FALSE)</f>
        <v>Men's Footwear</v>
      </c>
      <c r="U1020">
        <v>403</v>
      </c>
      <c r="V1020" t="str">
        <f>VLOOKUP(U1020, Products!$A$1:$B$60, 2, FALSE)</f>
        <v>Nike Men's CJ Elite 2 TD Football Cleat</v>
      </c>
      <c r="W1020" s="7">
        <v>129.9900055</v>
      </c>
      <c r="X1020" s="7">
        <v>110.80340837177086</v>
      </c>
      <c r="Y1020">
        <v>1</v>
      </c>
      <c r="Z1020" s="7">
        <v>11.69999981</v>
      </c>
      <c r="AA1020" s="7">
        <v>129.9900055</v>
      </c>
      <c r="AB1020" s="7">
        <f t="shared" si="62"/>
        <v>118.29000569</v>
      </c>
      <c r="AC1020" t="s">
        <v>45</v>
      </c>
      <c r="AD1020" t="str">
        <f t="shared" si="63"/>
        <v>Non Cash Payment</v>
      </c>
    </row>
    <row r="1021" spans="1:30" x14ac:dyDescent="0.2">
      <c r="A1021">
        <v>24230</v>
      </c>
      <c r="B1021" s="1">
        <v>42358</v>
      </c>
      <c r="C1021" s="4">
        <f>VLOOKUP(B1021, Dates!$A$1:$B$1463, 2, FALSE)</f>
        <v>1</v>
      </c>
      <c r="D1021">
        <v>4</v>
      </c>
      <c r="E1021" s="1">
        <f t="shared" si="60"/>
        <v>42362</v>
      </c>
      <c r="F1021">
        <v>1</v>
      </c>
      <c r="G1021" t="s">
        <v>62</v>
      </c>
      <c r="H1021" t="str">
        <f t="shared" si="61"/>
        <v>Other</v>
      </c>
      <c r="I1021">
        <v>17</v>
      </c>
      <c r="J1021">
        <v>1718</v>
      </c>
      <c r="K1021">
        <v>4</v>
      </c>
      <c r="L1021" t="s">
        <v>46</v>
      </c>
      <c r="M1021" t="s">
        <v>683</v>
      </c>
      <c r="N1021" t="s">
        <v>770</v>
      </c>
      <c r="O1021" t="s">
        <v>771</v>
      </c>
      <c r="Q1021" t="s">
        <v>772</v>
      </c>
      <c r="R1021" t="s">
        <v>687</v>
      </c>
      <c r="S1021">
        <v>17</v>
      </c>
      <c r="T1021" t="str">
        <f>VLOOKUP(S1021, Products!$C$1:$D$60,2,FALSE)</f>
        <v>Cleats</v>
      </c>
      <c r="U1021">
        <v>365</v>
      </c>
      <c r="V1021" t="str">
        <f>VLOOKUP(U1021, Products!$A$1:$B$60, 2, FALSE)</f>
        <v>Perfect Fitness Perfect Rip Deck</v>
      </c>
      <c r="W1021" s="7">
        <v>59.990001679999999</v>
      </c>
      <c r="X1021" s="7">
        <v>54.488929209402009</v>
      </c>
      <c r="Y1021">
        <v>1</v>
      </c>
      <c r="Z1021" s="7">
        <v>5.4000000950000002</v>
      </c>
      <c r="AA1021" s="7">
        <v>59.990001679999999</v>
      </c>
      <c r="AB1021" s="7">
        <f t="shared" si="62"/>
        <v>54.590001584999996</v>
      </c>
      <c r="AC1021" t="s">
        <v>45</v>
      </c>
      <c r="AD1021" t="str">
        <f t="shared" si="63"/>
        <v>Non Cash Payment</v>
      </c>
    </row>
    <row r="1022" spans="1:30" x14ac:dyDescent="0.2">
      <c r="A1022">
        <v>26821</v>
      </c>
      <c r="B1022" s="1">
        <v>42396</v>
      </c>
      <c r="C1022" s="4">
        <f>VLOOKUP(B1022, Dates!$A$1:$B$1463, 2, FALSE)</f>
        <v>4</v>
      </c>
      <c r="D1022">
        <v>4</v>
      </c>
      <c r="E1022" s="1">
        <f t="shared" si="60"/>
        <v>42402</v>
      </c>
      <c r="F1022">
        <v>0</v>
      </c>
      <c r="G1022" t="s">
        <v>62</v>
      </c>
      <c r="H1022" t="str">
        <f t="shared" si="61"/>
        <v>Other</v>
      </c>
      <c r="I1022">
        <v>18</v>
      </c>
      <c r="J1022">
        <v>7795</v>
      </c>
      <c r="K1022">
        <v>4</v>
      </c>
      <c r="L1022" t="s">
        <v>46</v>
      </c>
      <c r="M1022" t="s">
        <v>683</v>
      </c>
      <c r="N1022" t="s">
        <v>796</v>
      </c>
      <c r="O1022" t="s">
        <v>685</v>
      </c>
      <c r="Q1022" t="s">
        <v>686</v>
      </c>
      <c r="R1022" t="s">
        <v>687</v>
      </c>
      <c r="S1022">
        <v>18</v>
      </c>
      <c r="T1022" t="str">
        <f>VLOOKUP(S1022, Products!$C$1:$D$60,2,FALSE)</f>
        <v>Men's Footwear</v>
      </c>
      <c r="U1022">
        <v>403</v>
      </c>
      <c r="V1022" t="str">
        <f>VLOOKUP(U1022, Products!$A$1:$B$60, 2, FALSE)</f>
        <v>Nike Men's CJ Elite 2 TD Football Cleat</v>
      </c>
      <c r="W1022" s="7">
        <v>129.9900055</v>
      </c>
      <c r="X1022" s="7">
        <v>110.80340837177086</v>
      </c>
      <c r="Y1022">
        <v>1</v>
      </c>
      <c r="Z1022" s="7">
        <v>11.69999981</v>
      </c>
      <c r="AA1022" s="7">
        <v>129.9900055</v>
      </c>
      <c r="AB1022" s="7">
        <f t="shared" si="62"/>
        <v>118.29000569</v>
      </c>
      <c r="AC1022" t="s">
        <v>45</v>
      </c>
      <c r="AD1022" t="str">
        <f t="shared" si="63"/>
        <v>Non Cash Payment</v>
      </c>
    </row>
    <row r="1023" spans="1:30" x14ac:dyDescent="0.2">
      <c r="A1023">
        <v>23211</v>
      </c>
      <c r="B1023" s="1">
        <v>42136</v>
      </c>
      <c r="C1023" s="4">
        <f>VLOOKUP(B1023, Dates!$A$1:$B$1463, 2, FALSE)</f>
        <v>3</v>
      </c>
      <c r="D1023">
        <v>4</v>
      </c>
      <c r="E1023" s="1">
        <f t="shared" si="60"/>
        <v>42142</v>
      </c>
      <c r="F1023">
        <v>0</v>
      </c>
      <c r="G1023" t="s">
        <v>62</v>
      </c>
      <c r="H1023" t="str">
        <f t="shared" si="61"/>
        <v>Other</v>
      </c>
      <c r="I1023">
        <v>18</v>
      </c>
      <c r="J1023">
        <v>12100</v>
      </c>
      <c r="K1023">
        <v>4</v>
      </c>
      <c r="L1023" t="s">
        <v>46</v>
      </c>
      <c r="M1023" t="s">
        <v>683</v>
      </c>
      <c r="N1023" t="s">
        <v>833</v>
      </c>
      <c r="O1023" t="s">
        <v>833</v>
      </c>
      <c r="Q1023" t="s">
        <v>834</v>
      </c>
      <c r="R1023" t="s">
        <v>687</v>
      </c>
      <c r="S1023">
        <v>18</v>
      </c>
      <c r="T1023" t="str">
        <f>VLOOKUP(S1023, Products!$C$1:$D$60,2,FALSE)</f>
        <v>Men's Footwear</v>
      </c>
      <c r="U1023">
        <v>403</v>
      </c>
      <c r="V1023" t="str">
        <f>VLOOKUP(U1023, Products!$A$1:$B$60, 2, FALSE)</f>
        <v>Nike Men's CJ Elite 2 TD Football Cleat</v>
      </c>
      <c r="W1023" s="7">
        <v>129.9900055</v>
      </c>
      <c r="X1023" s="7">
        <v>110.80340837177086</v>
      </c>
      <c r="Y1023">
        <v>1</v>
      </c>
      <c r="Z1023" s="7">
        <v>11.69999981</v>
      </c>
      <c r="AA1023" s="7">
        <v>129.9900055</v>
      </c>
      <c r="AB1023" s="7">
        <f t="shared" si="62"/>
        <v>118.29000569</v>
      </c>
      <c r="AC1023" t="s">
        <v>45</v>
      </c>
      <c r="AD1023" t="str">
        <f t="shared" si="63"/>
        <v>Non Cash Payment</v>
      </c>
    </row>
    <row r="1024" spans="1:30" x14ac:dyDescent="0.2">
      <c r="A1024">
        <v>21868</v>
      </c>
      <c r="B1024" s="1">
        <v>42324</v>
      </c>
      <c r="C1024" s="4">
        <f>VLOOKUP(B1024, Dates!$A$1:$B$1463, 2, FALSE)</f>
        <v>2</v>
      </c>
      <c r="D1024">
        <v>4</v>
      </c>
      <c r="E1024" s="1">
        <f t="shared" si="60"/>
        <v>42328</v>
      </c>
      <c r="F1024">
        <v>0</v>
      </c>
      <c r="G1024" t="s">
        <v>62</v>
      </c>
      <c r="H1024" t="str">
        <f t="shared" si="61"/>
        <v>Other</v>
      </c>
      <c r="I1024">
        <v>18</v>
      </c>
      <c r="J1024">
        <v>11979</v>
      </c>
      <c r="K1024">
        <v>4</v>
      </c>
      <c r="L1024" t="s">
        <v>46</v>
      </c>
      <c r="M1024" t="s">
        <v>683</v>
      </c>
      <c r="N1024" t="s">
        <v>854</v>
      </c>
      <c r="O1024" t="s">
        <v>854</v>
      </c>
      <c r="Q1024" t="s">
        <v>686</v>
      </c>
      <c r="R1024" t="s">
        <v>687</v>
      </c>
      <c r="S1024">
        <v>18</v>
      </c>
      <c r="T1024" t="str">
        <f>VLOOKUP(S1024, Products!$C$1:$D$60,2,FALSE)</f>
        <v>Men's Footwear</v>
      </c>
      <c r="U1024">
        <v>403</v>
      </c>
      <c r="V1024" t="str">
        <f>VLOOKUP(U1024, Products!$A$1:$B$60, 2, FALSE)</f>
        <v>Nike Men's CJ Elite 2 TD Football Cleat</v>
      </c>
      <c r="W1024" s="7">
        <v>129.9900055</v>
      </c>
      <c r="X1024" s="7">
        <v>110.80340837177086</v>
      </c>
      <c r="Y1024">
        <v>1</v>
      </c>
      <c r="Z1024" s="7">
        <v>11.69999981</v>
      </c>
      <c r="AA1024" s="7">
        <v>129.9900055</v>
      </c>
      <c r="AB1024" s="7">
        <f t="shared" si="62"/>
        <v>118.29000569</v>
      </c>
      <c r="AC1024" t="s">
        <v>45</v>
      </c>
      <c r="AD1024" t="str">
        <f t="shared" si="63"/>
        <v>Non Cash Payment</v>
      </c>
    </row>
    <row r="1025" spans="1:30" x14ac:dyDescent="0.2">
      <c r="A1025">
        <v>47009</v>
      </c>
      <c r="B1025" s="1">
        <v>42691</v>
      </c>
      <c r="C1025" s="4">
        <f>VLOOKUP(B1025, Dates!$A$1:$B$1463, 2, FALSE)</f>
        <v>5</v>
      </c>
      <c r="D1025">
        <v>4</v>
      </c>
      <c r="E1025" s="1">
        <f t="shared" si="60"/>
        <v>42697</v>
      </c>
      <c r="F1025">
        <v>1</v>
      </c>
      <c r="G1025" t="s">
        <v>62</v>
      </c>
      <c r="H1025" t="str">
        <f t="shared" si="61"/>
        <v>Other</v>
      </c>
      <c r="I1025">
        <v>18</v>
      </c>
      <c r="J1025">
        <v>150</v>
      </c>
      <c r="K1025">
        <v>4</v>
      </c>
      <c r="L1025" t="s">
        <v>46</v>
      </c>
      <c r="M1025" t="s">
        <v>683</v>
      </c>
      <c r="N1025" t="s">
        <v>758</v>
      </c>
      <c r="O1025" t="s">
        <v>758</v>
      </c>
      <c r="Q1025" t="s">
        <v>759</v>
      </c>
      <c r="R1025" t="s">
        <v>737</v>
      </c>
      <c r="S1025">
        <v>18</v>
      </c>
      <c r="T1025" t="str">
        <f>VLOOKUP(S1025, Products!$C$1:$D$60,2,FALSE)</f>
        <v>Men's Footwear</v>
      </c>
      <c r="U1025">
        <v>403</v>
      </c>
      <c r="V1025" t="str">
        <f>VLOOKUP(U1025, Products!$A$1:$B$60, 2, FALSE)</f>
        <v>Nike Men's CJ Elite 2 TD Football Cleat</v>
      </c>
      <c r="W1025" s="7">
        <v>129.9900055</v>
      </c>
      <c r="X1025" s="7">
        <v>110.80340837177086</v>
      </c>
      <c r="Y1025">
        <v>1</v>
      </c>
      <c r="Z1025" s="7">
        <v>11.69999981</v>
      </c>
      <c r="AA1025" s="7">
        <v>129.9900055</v>
      </c>
      <c r="AB1025" s="7">
        <f t="shared" si="62"/>
        <v>118.29000569</v>
      </c>
      <c r="AC1025" t="s">
        <v>45</v>
      </c>
      <c r="AD1025" t="str">
        <f t="shared" si="63"/>
        <v>Non Cash Payment</v>
      </c>
    </row>
    <row r="1026" spans="1:30" x14ac:dyDescent="0.2">
      <c r="A1026">
        <v>42271</v>
      </c>
      <c r="B1026" s="1">
        <v>42622</v>
      </c>
      <c r="C1026" s="4">
        <f>VLOOKUP(B1026, Dates!$A$1:$B$1463, 2, FALSE)</f>
        <v>6</v>
      </c>
      <c r="D1026">
        <v>4</v>
      </c>
      <c r="E1026" s="1">
        <f t="shared" si="60"/>
        <v>42628</v>
      </c>
      <c r="F1026">
        <v>0</v>
      </c>
      <c r="G1026" t="s">
        <v>62</v>
      </c>
      <c r="H1026" t="str">
        <f t="shared" si="61"/>
        <v>Other</v>
      </c>
      <c r="I1026">
        <v>18</v>
      </c>
      <c r="J1026">
        <v>3905</v>
      </c>
      <c r="K1026">
        <v>4</v>
      </c>
      <c r="L1026" t="s">
        <v>46</v>
      </c>
      <c r="M1026" t="s">
        <v>683</v>
      </c>
      <c r="N1026" t="s">
        <v>891</v>
      </c>
      <c r="O1026" t="s">
        <v>892</v>
      </c>
      <c r="Q1026" t="s">
        <v>801</v>
      </c>
      <c r="R1026" t="s">
        <v>777</v>
      </c>
      <c r="S1026">
        <v>18</v>
      </c>
      <c r="T1026" t="str">
        <f>VLOOKUP(S1026, Products!$C$1:$D$60,2,FALSE)</f>
        <v>Men's Footwear</v>
      </c>
      <c r="U1026">
        <v>403</v>
      </c>
      <c r="V1026" t="str">
        <f>VLOOKUP(U1026, Products!$A$1:$B$60, 2, FALSE)</f>
        <v>Nike Men's CJ Elite 2 TD Football Cleat</v>
      </c>
      <c r="W1026" s="7">
        <v>129.9900055</v>
      </c>
      <c r="X1026" s="7">
        <v>110.80340837177086</v>
      </c>
      <c r="Y1026">
        <v>1</v>
      </c>
      <c r="Z1026" s="7">
        <v>13</v>
      </c>
      <c r="AA1026" s="7">
        <v>129.9900055</v>
      </c>
      <c r="AB1026" s="7">
        <f t="shared" si="62"/>
        <v>116.9900055</v>
      </c>
      <c r="AC1026" t="s">
        <v>45</v>
      </c>
      <c r="AD1026" t="str">
        <f t="shared" si="63"/>
        <v>Non Cash Payment</v>
      </c>
    </row>
    <row r="1027" spans="1:30" x14ac:dyDescent="0.2">
      <c r="A1027">
        <v>36146</v>
      </c>
      <c r="B1027" s="1">
        <v>42680</v>
      </c>
      <c r="C1027" s="4">
        <f>VLOOKUP(B1027, Dates!$A$1:$B$1463, 2, FALSE)</f>
        <v>1</v>
      </c>
      <c r="D1027">
        <v>2</v>
      </c>
      <c r="E1027" s="1">
        <f t="shared" ref="E1027:E1090" si="64">WORKDAY(B1027, D1027)</f>
        <v>42682</v>
      </c>
      <c r="F1027">
        <v>0</v>
      </c>
      <c r="G1027" t="s">
        <v>23</v>
      </c>
      <c r="H1027" t="str">
        <f t="shared" ref="H1027:H1090" si="65">IF(AND(F1027=0,G1027="Same Day"), "Same Day - On Time", "Other")</f>
        <v>Other</v>
      </c>
      <c r="I1027">
        <v>13</v>
      </c>
      <c r="J1027">
        <v>3296</v>
      </c>
      <c r="K1027">
        <v>3</v>
      </c>
      <c r="L1027" t="s">
        <v>24</v>
      </c>
      <c r="M1027" t="s">
        <v>893</v>
      </c>
      <c r="N1027" t="s">
        <v>894</v>
      </c>
      <c r="O1027" t="s">
        <v>895</v>
      </c>
      <c r="P1027">
        <v>99301</v>
      </c>
      <c r="Q1027" t="s">
        <v>896</v>
      </c>
      <c r="R1027" t="s">
        <v>897</v>
      </c>
      <c r="S1027">
        <v>13</v>
      </c>
      <c r="T1027" t="str">
        <f>VLOOKUP(S1027, Products!$C$1:$D$60,2,FALSE)</f>
        <v>Electronics</v>
      </c>
      <c r="U1027">
        <v>278</v>
      </c>
      <c r="V1027" t="str">
        <f>VLOOKUP(U1027, Products!$A$1:$B$60, 2, FALSE)</f>
        <v>Under Armour Men's Compression EV SL Slide</v>
      </c>
      <c r="W1027" s="7">
        <v>44.990001679999999</v>
      </c>
      <c r="X1027" s="7">
        <v>31.547668386333335</v>
      </c>
      <c r="Y1027">
        <v>2</v>
      </c>
      <c r="Z1027" s="7">
        <v>15.30000019</v>
      </c>
      <c r="AA1027" s="7">
        <v>89.980003359999998</v>
      </c>
      <c r="AB1027" s="7">
        <f t="shared" ref="AB1027:AB1090" si="66">AA1027-Z1027</f>
        <v>74.680003169999992</v>
      </c>
      <c r="AC1027" t="s">
        <v>30</v>
      </c>
      <c r="AD1027" t="str">
        <f t="shared" ref="AD1027:AD1090" si="67">IF(AND(AC1027="CASH",AB1027&gt;200),"Cash Over 200",IF(AC1027&lt;&gt;"CASH","Non Cash Payment","Cash Not Over 200"))</f>
        <v>Cash Not Over 200</v>
      </c>
    </row>
    <row r="1028" spans="1:30" x14ac:dyDescent="0.2">
      <c r="A1028">
        <v>41234</v>
      </c>
      <c r="B1028" s="1">
        <v>42606</v>
      </c>
      <c r="C1028" s="4">
        <f>VLOOKUP(B1028, Dates!$A$1:$B$1463, 2, FALSE)</f>
        <v>4</v>
      </c>
      <c r="D1028">
        <v>2</v>
      </c>
      <c r="E1028" s="1">
        <f t="shared" si="64"/>
        <v>42608</v>
      </c>
      <c r="F1028">
        <v>1</v>
      </c>
      <c r="G1028" t="s">
        <v>23</v>
      </c>
      <c r="H1028" t="str">
        <f t="shared" si="65"/>
        <v>Other</v>
      </c>
      <c r="I1028">
        <v>12</v>
      </c>
      <c r="J1028">
        <v>3182</v>
      </c>
      <c r="K1028">
        <v>3</v>
      </c>
      <c r="L1028" t="s">
        <v>24</v>
      </c>
      <c r="M1028" t="s">
        <v>893</v>
      </c>
      <c r="N1028" t="s">
        <v>898</v>
      </c>
      <c r="O1028" t="s">
        <v>899</v>
      </c>
      <c r="P1028">
        <v>90049</v>
      </c>
      <c r="Q1028" t="s">
        <v>896</v>
      </c>
      <c r="R1028" t="s">
        <v>897</v>
      </c>
      <c r="S1028">
        <v>12</v>
      </c>
      <c r="T1028" t="str">
        <f>VLOOKUP(S1028, Products!$C$1:$D$60,2,FALSE)</f>
        <v>Boxing &amp; MMA</v>
      </c>
      <c r="U1028">
        <v>249</v>
      </c>
      <c r="V1028" t="str">
        <f>VLOOKUP(U1028, Products!$A$1:$B$60, 2, FALSE)</f>
        <v>Under Armour Women's Micro G Skulpt Running S</v>
      </c>
      <c r="W1028" s="7">
        <v>54.97000122</v>
      </c>
      <c r="X1028" s="7">
        <v>38.635001181666667</v>
      </c>
      <c r="Y1028">
        <v>2</v>
      </c>
      <c r="Z1028" s="7">
        <v>19.790000920000001</v>
      </c>
      <c r="AA1028" s="7">
        <v>109.94000244</v>
      </c>
      <c r="AB1028" s="7">
        <f t="shared" si="66"/>
        <v>90.150001520000004</v>
      </c>
      <c r="AC1028" t="s">
        <v>30</v>
      </c>
      <c r="AD1028" t="str">
        <f t="shared" si="67"/>
        <v>Cash Not Over 200</v>
      </c>
    </row>
    <row r="1029" spans="1:30" x14ac:dyDescent="0.2">
      <c r="A1029">
        <v>32090</v>
      </c>
      <c r="B1029" s="1">
        <v>42473</v>
      </c>
      <c r="C1029" s="4">
        <f>VLOOKUP(B1029, Dates!$A$1:$B$1463, 2, FALSE)</f>
        <v>4</v>
      </c>
      <c r="D1029">
        <v>2</v>
      </c>
      <c r="E1029" s="1">
        <f t="shared" si="64"/>
        <v>42475</v>
      </c>
      <c r="F1029">
        <v>1</v>
      </c>
      <c r="G1029" t="s">
        <v>23</v>
      </c>
      <c r="H1029" t="str">
        <f t="shared" si="65"/>
        <v>Other</v>
      </c>
      <c r="I1029">
        <v>17</v>
      </c>
      <c r="J1029">
        <v>7864</v>
      </c>
      <c r="K1029">
        <v>4</v>
      </c>
      <c r="L1029" t="s">
        <v>46</v>
      </c>
      <c r="M1029" t="s">
        <v>893</v>
      </c>
      <c r="N1029" t="s">
        <v>900</v>
      </c>
      <c r="O1029" t="s">
        <v>899</v>
      </c>
      <c r="P1029">
        <v>94110</v>
      </c>
      <c r="Q1029" t="s">
        <v>896</v>
      </c>
      <c r="R1029" t="s">
        <v>897</v>
      </c>
      <c r="S1029">
        <v>17</v>
      </c>
      <c r="T1029" t="str">
        <f>VLOOKUP(S1029, Products!$C$1:$D$60,2,FALSE)</f>
        <v>Cleats</v>
      </c>
      <c r="U1029">
        <v>365</v>
      </c>
      <c r="V1029" t="str">
        <f>VLOOKUP(U1029, Products!$A$1:$B$60, 2, FALSE)</f>
        <v>Perfect Fitness Perfect Rip Deck</v>
      </c>
      <c r="W1029" s="7">
        <v>59.990001679999999</v>
      </c>
      <c r="X1029" s="7">
        <v>54.488929209402009</v>
      </c>
      <c r="Y1029">
        <v>2</v>
      </c>
      <c r="Z1029" s="7">
        <v>2.4000000950000002</v>
      </c>
      <c r="AA1029" s="7">
        <v>119.98000336</v>
      </c>
      <c r="AB1029" s="7">
        <f t="shared" si="66"/>
        <v>117.580003265</v>
      </c>
      <c r="AC1029" t="s">
        <v>30</v>
      </c>
      <c r="AD1029" t="str">
        <f t="shared" si="67"/>
        <v>Cash Not Over 200</v>
      </c>
    </row>
    <row r="1030" spans="1:30" x14ac:dyDescent="0.2">
      <c r="A1030">
        <v>34773</v>
      </c>
      <c r="B1030" s="1">
        <v>42512</v>
      </c>
      <c r="C1030" s="4">
        <f>VLOOKUP(B1030, Dates!$A$1:$B$1463, 2, FALSE)</f>
        <v>1</v>
      </c>
      <c r="D1030">
        <v>2</v>
      </c>
      <c r="E1030" s="1">
        <f t="shared" si="64"/>
        <v>42514</v>
      </c>
      <c r="F1030">
        <v>1</v>
      </c>
      <c r="G1030" t="s">
        <v>23</v>
      </c>
      <c r="H1030" t="str">
        <f t="shared" si="65"/>
        <v>Other</v>
      </c>
      <c r="I1030">
        <v>17</v>
      </c>
      <c r="J1030">
        <v>11169</v>
      </c>
      <c r="K1030">
        <v>4</v>
      </c>
      <c r="L1030" t="s">
        <v>46</v>
      </c>
      <c r="M1030" t="s">
        <v>893</v>
      </c>
      <c r="N1030" t="s">
        <v>901</v>
      </c>
      <c r="O1030" t="s">
        <v>902</v>
      </c>
      <c r="P1030">
        <v>66212</v>
      </c>
      <c r="Q1030" t="s">
        <v>896</v>
      </c>
      <c r="R1030" t="s">
        <v>903</v>
      </c>
      <c r="S1030">
        <v>17</v>
      </c>
      <c r="T1030" t="str">
        <f>VLOOKUP(S1030, Products!$C$1:$D$60,2,FALSE)</f>
        <v>Cleats</v>
      </c>
      <c r="U1030">
        <v>365</v>
      </c>
      <c r="V1030" t="str">
        <f>VLOOKUP(U1030, Products!$A$1:$B$60, 2, FALSE)</f>
        <v>Perfect Fitness Perfect Rip Deck</v>
      </c>
      <c r="W1030" s="7">
        <v>59.990001679999999</v>
      </c>
      <c r="X1030" s="7">
        <v>54.488929209402009</v>
      </c>
      <c r="Y1030">
        <v>2</v>
      </c>
      <c r="Z1030" s="7">
        <v>24</v>
      </c>
      <c r="AA1030" s="7">
        <v>119.98000336</v>
      </c>
      <c r="AB1030" s="7">
        <f t="shared" si="66"/>
        <v>95.980003359999998</v>
      </c>
      <c r="AC1030" t="s">
        <v>30</v>
      </c>
      <c r="AD1030" t="str">
        <f t="shared" si="67"/>
        <v>Cash Not Over 200</v>
      </c>
    </row>
    <row r="1031" spans="1:30" x14ac:dyDescent="0.2">
      <c r="A1031">
        <v>33824</v>
      </c>
      <c r="B1031" s="1">
        <v>42587</v>
      </c>
      <c r="C1031" s="4">
        <f>VLOOKUP(B1031, Dates!$A$1:$B$1463, 2, FALSE)</f>
        <v>6</v>
      </c>
      <c r="D1031">
        <v>4</v>
      </c>
      <c r="E1031" s="1">
        <f t="shared" si="64"/>
        <v>42593</v>
      </c>
      <c r="F1031">
        <v>0</v>
      </c>
      <c r="G1031" t="s">
        <v>62</v>
      </c>
      <c r="H1031" t="str">
        <f t="shared" si="65"/>
        <v>Other</v>
      </c>
      <c r="I1031">
        <v>13</v>
      </c>
      <c r="J1031">
        <v>1509</v>
      </c>
      <c r="K1031">
        <v>3</v>
      </c>
      <c r="L1031" t="s">
        <v>24</v>
      </c>
      <c r="M1031" t="s">
        <v>893</v>
      </c>
      <c r="N1031" t="s">
        <v>904</v>
      </c>
      <c r="O1031" t="s">
        <v>905</v>
      </c>
      <c r="P1031">
        <v>77041</v>
      </c>
      <c r="Q1031" t="s">
        <v>896</v>
      </c>
      <c r="R1031" t="s">
        <v>903</v>
      </c>
      <c r="S1031">
        <v>13</v>
      </c>
      <c r="T1031" t="str">
        <f>VLOOKUP(S1031, Products!$C$1:$D$60,2,FALSE)</f>
        <v>Electronics</v>
      </c>
      <c r="U1031">
        <v>278</v>
      </c>
      <c r="V1031" t="str">
        <f>VLOOKUP(U1031, Products!$A$1:$B$60, 2, FALSE)</f>
        <v>Under Armour Men's Compression EV SL Slide</v>
      </c>
      <c r="W1031" s="7">
        <v>44.990001679999999</v>
      </c>
      <c r="X1031" s="7">
        <v>31.547668386333335</v>
      </c>
      <c r="Y1031">
        <v>3</v>
      </c>
      <c r="Z1031" s="7">
        <v>6.75</v>
      </c>
      <c r="AA1031" s="7">
        <v>134.97000503999999</v>
      </c>
      <c r="AB1031" s="7">
        <f t="shared" si="66"/>
        <v>128.22000503999999</v>
      </c>
      <c r="AC1031" t="s">
        <v>66</v>
      </c>
      <c r="AD1031" t="str">
        <f t="shared" si="67"/>
        <v>Non Cash Payment</v>
      </c>
    </row>
    <row r="1032" spans="1:30" x14ac:dyDescent="0.2">
      <c r="A1032">
        <v>31364</v>
      </c>
      <c r="B1032" s="1">
        <v>42404</v>
      </c>
      <c r="C1032" s="4">
        <f>VLOOKUP(B1032, Dates!$A$1:$B$1463, 2, FALSE)</f>
        <v>5</v>
      </c>
      <c r="D1032">
        <v>4</v>
      </c>
      <c r="E1032" s="1">
        <f t="shared" si="64"/>
        <v>42410</v>
      </c>
      <c r="F1032">
        <v>0</v>
      </c>
      <c r="G1032" t="s">
        <v>62</v>
      </c>
      <c r="H1032" t="str">
        <f t="shared" si="65"/>
        <v>Other</v>
      </c>
      <c r="I1032">
        <v>9</v>
      </c>
      <c r="J1032">
        <v>1636</v>
      </c>
      <c r="K1032">
        <v>3</v>
      </c>
      <c r="L1032" t="s">
        <v>24</v>
      </c>
      <c r="M1032" t="s">
        <v>893</v>
      </c>
      <c r="N1032" t="s">
        <v>906</v>
      </c>
      <c r="O1032" t="s">
        <v>907</v>
      </c>
      <c r="P1032">
        <v>85234</v>
      </c>
      <c r="Q1032" t="s">
        <v>896</v>
      </c>
      <c r="R1032" t="s">
        <v>897</v>
      </c>
      <c r="S1032">
        <v>9</v>
      </c>
      <c r="T1032" t="str">
        <f>VLOOKUP(S1032, Products!$C$1:$D$60,2,FALSE)</f>
        <v>Cardio Equipment</v>
      </c>
      <c r="U1032">
        <v>191</v>
      </c>
      <c r="V1032" t="str">
        <f>VLOOKUP(U1032, Products!$A$1:$B$60, 2, FALSE)</f>
        <v>Nike Men's Free 5.0+ Running Shoe</v>
      </c>
      <c r="W1032" s="7">
        <v>99.989997860000003</v>
      </c>
      <c r="X1032" s="7">
        <v>95.114003926871064</v>
      </c>
      <c r="Y1032">
        <v>3</v>
      </c>
      <c r="Z1032" s="7">
        <v>21</v>
      </c>
      <c r="AA1032" s="7">
        <v>299.96999357999999</v>
      </c>
      <c r="AB1032" s="7">
        <f t="shared" si="66"/>
        <v>278.96999357999999</v>
      </c>
      <c r="AC1032" t="s">
        <v>66</v>
      </c>
      <c r="AD1032" t="str">
        <f t="shared" si="67"/>
        <v>Non Cash Payment</v>
      </c>
    </row>
    <row r="1033" spans="1:30" x14ac:dyDescent="0.2">
      <c r="A1033">
        <v>40495</v>
      </c>
      <c r="B1033" s="1">
        <v>42596</v>
      </c>
      <c r="C1033" s="4">
        <f>VLOOKUP(B1033, Dates!$A$1:$B$1463, 2, FALSE)</f>
        <v>1</v>
      </c>
      <c r="D1033">
        <v>4</v>
      </c>
      <c r="E1033" s="1">
        <f t="shared" si="64"/>
        <v>42600</v>
      </c>
      <c r="F1033">
        <v>0</v>
      </c>
      <c r="G1033" t="s">
        <v>62</v>
      </c>
      <c r="H1033" t="str">
        <f t="shared" si="65"/>
        <v>Other</v>
      </c>
      <c r="I1033">
        <v>9</v>
      </c>
      <c r="J1033">
        <v>2784</v>
      </c>
      <c r="K1033">
        <v>3</v>
      </c>
      <c r="L1033" t="s">
        <v>24</v>
      </c>
      <c r="M1033" t="s">
        <v>893</v>
      </c>
      <c r="N1033" t="s">
        <v>908</v>
      </c>
      <c r="O1033" t="s">
        <v>899</v>
      </c>
      <c r="P1033">
        <v>95123</v>
      </c>
      <c r="Q1033" t="s">
        <v>896</v>
      </c>
      <c r="R1033" t="s">
        <v>897</v>
      </c>
      <c r="S1033">
        <v>9</v>
      </c>
      <c r="T1033" t="str">
        <f>VLOOKUP(S1033, Products!$C$1:$D$60,2,FALSE)</f>
        <v>Cardio Equipment</v>
      </c>
      <c r="U1033">
        <v>191</v>
      </c>
      <c r="V1033" t="str">
        <f>VLOOKUP(U1033, Products!$A$1:$B$60, 2, FALSE)</f>
        <v>Nike Men's Free 5.0+ Running Shoe</v>
      </c>
      <c r="W1033" s="7">
        <v>99.989997860000003</v>
      </c>
      <c r="X1033" s="7">
        <v>95.114003926871064</v>
      </c>
      <c r="Y1033">
        <v>3</v>
      </c>
      <c r="Z1033" s="7">
        <v>27</v>
      </c>
      <c r="AA1033" s="7">
        <v>299.96999357999999</v>
      </c>
      <c r="AB1033" s="7">
        <f t="shared" si="66"/>
        <v>272.96999357999999</v>
      </c>
      <c r="AC1033" t="s">
        <v>66</v>
      </c>
      <c r="AD1033" t="str">
        <f t="shared" si="67"/>
        <v>Non Cash Payment</v>
      </c>
    </row>
    <row r="1034" spans="1:30" x14ac:dyDescent="0.2">
      <c r="A1034">
        <v>31364</v>
      </c>
      <c r="B1034" s="1">
        <v>42404</v>
      </c>
      <c r="C1034" s="4">
        <f>VLOOKUP(B1034, Dates!$A$1:$B$1463, 2, FALSE)</f>
        <v>5</v>
      </c>
      <c r="D1034">
        <v>4</v>
      </c>
      <c r="E1034" s="1">
        <f t="shared" si="64"/>
        <v>42410</v>
      </c>
      <c r="F1034">
        <v>0</v>
      </c>
      <c r="G1034" t="s">
        <v>62</v>
      </c>
      <c r="H1034" t="str">
        <f t="shared" si="65"/>
        <v>Other</v>
      </c>
      <c r="I1034">
        <v>9</v>
      </c>
      <c r="J1034">
        <v>1636</v>
      </c>
      <c r="K1034">
        <v>3</v>
      </c>
      <c r="L1034" t="s">
        <v>24</v>
      </c>
      <c r="M1034" t="s">
        <v>893</v>
      </c>
      <c r="N1034" t="s">
        <v>906</v>
      </c>
      <c r="O1034" t="s">
        <v>907</v>
      </c>
      <c r="P1034">
        <v>85234</v>
      </c>
      <c r="Q1034" t="s">
        <v>896</v>
      </c>
      <c r="R1034" t="s">
        <v>897</v>
      </c>
      <c r="S1034">
        <v>9</v>
      </c>
      <c r="T1034" t="str">
        <f>VLOOKUP(S1034, Products!$C$1:$D$60,2,FALSE)</f>
        <v>Cardio Equipment</v>
      </c>
      <c r="U1034">
        <v>191</v>
      </c>
      <c r="V1034" t="str">
        <f>VLOOKUP(U1034, Products!$A$1:$B$60, 2, FALSE)</f>
        <v>Nike Men's Free 5.0+ Running Shoe</v>
      </c>
      <c r="W1034" s="7">
        <v>99.989997860000003</v>
      </c>
      <c r="X1034" s="7">
        <v>95.114003926871064</v>
      </c>
      <c r="Y1034">
        <v>3</v>
      </c>
      <c r="Z1034" s="7">
        <v>27</v>
      </c>
      <c r="AA1034" s="7">
        <v>299.96999357999999</v>
      </c>
      <c r="AB1034" s="7">
        <f t="shared" si="66"/>
        <v>272.96999357999999</v>
      </c>
      <c r="AC1034" t="s">
        <v>66</v>
      </c>
      <c r="AD1034" t="str">
        <f t="shared" si="67"/>
        <v>Non Cash Payment</v>
      </c>
    </row>
    <row r="1035" spans="1:30" x14ac:dyDescent="0.2">
      <c r="A1035">
        <v>34506</v>
      </c>
      <c r="B1035" s="1">
        <v>42508</v>
      </c>
      <c r="C1035" s="4">
        <f>VLOOKUP(B1035, Dates!$A$1:$B$1463, 2, FALSE)</f>
        <v>4</v>
      </c>
      <c r="D1035">
        <v>4</v>
      </c>
      <c r="E1035" s="1">
        <f t="shared" si="64"/>
        <v>42514</v>
      </c>
      <c r="F1035">
        <v>0</v>
      </c>
      <c r="G1035" t="s">
        <v>62</v>
      </c>
      <c r="H1035" t="str">
        <f t="shared" si="65"/>
        <v>Other</v>
      </c>
      <c r="I1035">
        <v>17</v>
      </c>
      <c r="J1035">
        <v>9174</v>
      </c>
      <c r="K1035">
        <v>4</v>
      </c>
      <c r="L1035" t="s">
        <v>46</v>
      </c>
      <c r="M1035" t="s">
        <v>893</v>
      </c>
      <c r="N1035" t="s">
        <v>909</v>
      </c>
      <c r="O1035" t="s">
        <v>899</v>
      </c>
      <c r="P1035">
        <v>93727</v>
      </c>
      <c r="Q1035" t="s">
        <v>896</v>
      </c>
      <c r="R1035" t="s">
        <v>897</v>
      </c>
      <c r="S1035">
        <v>17</v>
      </c>
      <c r="T1035" t="str">
        <f>VLOOKUP(S1035, Products!$C$1:$D$60,2,FALSE)</f>
        <v>Cleats</v>
      </c>
      <c r="U1035">
        <v>365</v>
      </c>
      <c r="V1035" t="str">
        <f>VLOOKUP(U1035, Products!$A$1:$B$60, 2, FALSE)</f>
        <v>Perfect Fitness Perfect Rip Deck</v>
      </c>
      <c r="W1035" s="7">
        <v>59.990001679999999</v>
      </c>
      <c r="X1035" s="7">
        <v>54.488929209402009</v>
      </c>
      <c r="Y1035">
        <v>3</v>
      </c>
      <c r="Z1035" s="7">
        <v>9</v>
      </c>
      <c r="AA1035" s="7">
        <v>179.97000503999999</v>
      </c>
      <c r="AB1035" s="7">
        <f t="shared" si="66"/>
        <v>170.97000503999999</v>
      </c>
      <c r="AC1035" t="s">
        <v>66</v>
      </c>
      <c r="AD1035" t="str">
        <f t="shared" si="67"/>
        <v>Non Cash Payment</v>
      </c>
    </row>
    <row r="1036" spans="1:30" x14ac:dyDescent="0.2">
      <c r="A1036">
        <v>33607</v>
      </c>
      <c r="B1036" s="1">
        <v>42495</v>
      </c>
      <c r="C1036" s="4">
        <f>VLOOKUP(B1036, Dates!$A$1:$B$1463, 2, FALSE)</f>
        <v>5</v>
      </c>
      <c r="D1036">
        <v>4</v>
      </c>
      <c r="E1036" s="1">
        <f t="shared" si="64"/>
        <v>42501</v>
      </c>
      <c r="F1036">
        <v>0</v>
      </c>
      <c r="G1036" t="s">
        <v>62</v>
      </c>
      <c r="H1036" t="str">
        <f t="shared" si="65"/>
        <v>Other</v>
      </c>
      <c r="I1036">
        <v>17</v>
      </c>
      <c r="J1036">
        <v>122</v>
      </c>
      <c r="K1036">
        <v>4</v>
      </c>
      <c r="L1036" t="s">
        <v>46</v>
      </c>
      <c r="M1036" t="s">
        <v>893</v>
      </c>
      <c r="N1036" t="s">
        <v>910</v>
      </c>
      <c r="O1036" t="s">
        <v>907</v>
      </c>
      <c r="P1036">
        <v>85345</v>
      </c>
      <c r="Q1036" t="s">
        <v>896</v>
      </c>
      <c r="R1036" t="s">
        <v>897</v>
      </c>
      <c r="S1036">
        <v>17</v>
      </c>
      <c r="T1036" t="str">
        <f>VLOOKUP(S1036, Products!$C$1:$D$60,2,FALSE)</f>
        <v>Cleats</v>
      </c>
      <c r="U1036">
        <v>365</v>
      </c>
      <c r="V1036" t="str">
        <f>VLOOKUP(U1036, Products!$A$1:$B$60, 2, FALSE)</f>
        <v>Perfect Fitness Perfect Rip Deck</v>
      </c>
      <c r="W1036" s="7">
        <v>59.990001679999999</v>
      </c>
      <c r="X1036" s="7">
        <v>54.488929209402009</v>
      </c>
      <c r="Y1036">
        <v>3</v>
      </c>
      <c r="Z1036" s="7">
        <v>12.600000380000001</v>
      </c>
      <c r="AA1036" s="7">
        <v>179.97000503999999</v>
      </c>
      <c r="AB1036" s="7">
        <f t="shared" si="66"/>
        <v>167.37000465999998</v>
      </c>
      <c r="AC1036" t="s">
        <v>66</v>
      </c>
      <c r="AD1036" t="str">
        <f t="shared" si="67"/>
        <v>Non Cash Payment</v>
      </c>
    </row>
    <row r="1037" spans="1:30" x14ac:dyDescent="0.2">
      <c r="A1037">
        <v>32617</v>
      </c>
      <c r="B1037" s="1">
        <v>42481</v>
      </c>
      <c r="C1037" s="4">
        <f>VLOOKUP(B1037, Dates!$A$1:$B$1463, 2, FALSE)</f>
        <v>5</v>
      </c>
      <c r="D1037">
        <v>4</v>
      </c>
      <c r="E1037" s="1">
        <f t="shared" si="64"/>
        <v>42487</v>
      </c>
      <c r="F1037">
        <v>0</v>
      </c>
      <c r="G1037" t="s">
        <v>62</v>
      </c>
      <c r="H1037" t="str">
        <f t="shared" si="65"/>
        <v>Other</v>
      </c>
      <c r="I1037">
        <v>17</v>
      </c>
      <c r="J1037">
        <v>3800</v>
      </c>
      <c r="K1037">
        <v>4</v>
      </c>
      <c r="L1037" t="s">
        <v>46</v>
      </c>
      <c r="M1037" t="s">
        <v>893</v>
      </c>
      <c r="N1037" t="s">
        <v>911</v>
      </c>
      <c r="O1037" t="s">
        <v>912</v>
      </c>
      <c r="P1037">
        <v>45231</v>
      </c>
      <c r="Q1037" t="s">
        <v>896</v>
      </c>
      <c r="R1037" t="s">
        <v>913</v>
      </c>
      <c r="S1037">
        <v>17</v>
      </c>
      <c r="T1037" t="str">
        <f>VLOOKUP(S1037, Products!$C$1:$D$60,2,FALSE)</f>
        <v>Cleats</v>
      </c>
      <c r="U1037">
        <v>365</v>
      </c>
      <c r="V1037" t="str">
        <f>VLOOKUP(U1037, Products!$A$1:$B$60, 2, FALSE)</f>
        <v>Perfect Fitness Perfect Rip Deck</v>
      </c>
      <c r="W1037" s="7">
        <v>59.990001679999999</v>
      </c>
      <c r="X1037" s="7">
        <v>54.488929209402009</v>
      </c>
      <c r="Y1037">
        <v>3</v>
      </c>
      <c r="Z1037" s="7">
        <v>21.600000380000001</v>
      </c>
      <c r="AA1037" s="7">
        <v>179.97000503999999</v>
      </c>
      <c r="AB1037" s="7">
        <f t="shared" si="66"/>
        <v>158.37000465999998</v>
      </c>
      <c r="AC1037" t="s">
        <v>66</v>
      </c>
      <c r="AD1037" t="str">
        <f t="shared" si="67"/>
        <v>Non Cash Payment</v>
      </c>
    </row>
    <row r="1038" spans="1:30" x14ac:dyDescent="0.2">
      <c r="A1038">
        <v>37496</v>
      </c>
      <c r="B1038" s="1">
        <v>42376</v>
      </c>
      <c r="C1038" s="4">
        <f>VLOOKUP(B1038, Dates!$A$1:$B$1463, 2, FALSE)</f>
        <v>5</v>
      </c>
      <c r="D1038">
        <v>4</v>
      </c>
      <c r="E1038" s="1">
        <f t="shared" si="64"/>
        <v>42382</v>
      </c>
      <c r="F1038">
        <v>0</v>
      </c>
      <c r="G1038" t="s">
        <v>62</v>
      </c>
      <c r="H1038" t="str">
        <f t="shared" si="65"/>
        <v>Other</v>
      </c>
      <c r="I1038">
        <v>29</v>
      </c>
      <c r="J1038">
        <v>10029</v>
      </c>
      <c r="K1038">
        <v>5</v>
      </c>
      <c r="L1038" t="s">
        <v>31</v>
      </c>
      <c r="M1038" t="s">
        <v>893</v>
      </c>
      <c r="N1038" t="s">
        <v>914</v>
      </c>
      <c r="O1038" t="s">
        <v>915</v>
      </c>
      <c r="P1038">
        <v>47201</v>
      </c>
      <c r="Q1038" t="s">
        <v>896</v>
      </c>
      <c r="R1038" t="s">
        <v>903</v>
      </c>
      <c r="S1038">
        <v>29</v>
      </c>
      <c r="T1038" t="str">
        <f>VLOOKUP(S1038, Products!$C$1:$D$60,2,FALSE)</f>
        <v>Shop By Sport</v>
      </c>
      <c r="U1038">
        <v>627</v>
      </c>
      <c r="V1038" t="str">
        <f>VLOOKUP(U1038, Products!$A$1:$B$60, 2, FALSE)</f>
        <v>Under Armour Girls' Toddler Spine Surge Runni</v>
      </c>
      <c r="W1038" s="7">
        <v>39.990001679999999</v>
      </c>
      <c r="X1038" s="7">
        <v>34.198098313835338</v>
      </c>
      <c r="Y1038">
        <v>3</v>
      </c>
      <c r="Z1038" s="7">
        <v>1.2000000479999999</v>
      </c>
      <c r="AA1038" s="7">
        <v>119.97000503999999</v>
      </c>
      <c r="AB1038" s="7">
        <f t="shared" si="66"/>
        <v>118.77000499199998</v>
      </c>
      <c r="AC1038" t="s">
        <v>66</v>
      </c>
      <c r="AD1038" t="str">
        <f t="shared" si="67"/>
        <v>Non Cash Payment</v>
      </c>
    </row>
    <row r="1039" spans="1:30" x14ac:dyDescent="0.2">
      <c r="A1039">
        <v>32617</v>
      </c>
      <c r="B1039" s="1">
        <v>42481</v>
      </c>
      <c r="C1039" s="4">
        <f>VLOOKUP(B1039, Dates!$A$1:$B$1463, 2, FALSE)</f>
        <v>5</v>
      </c>
      <c r="D1039">
        <v>4</v>
      </c>
      <c r="E1039" s="1">
        <f t="shared" si="64"/>
        <v>42487</v>
      </c>
      <c r="F1039">
        <v>0</v>
      </c>
      <c r="G1039" t="s">
        <v>62</v>
      </c>
      <c r="H1039" t="str">
        <f t="shared" si="65"/>
        <v>Other</v>
      </c>
      <c r="I1039">
        <v>26</v>
      </c>
      <c r="J1039">
        <v>3800</v>
      </c>
      <c r="K1039">
        <v>5</v>
      </c>
      <c r="L1039" t="s">
        <v>31</v>
      </c>
      <c r="M1039" t="s">
        <v>893</v>
      </c>
      <c r="N1039" t="s">
        <v>911</v>
      </c>
      <c r="O1039" t="s">
        <v>912</v>
      </c>
      <c r="P1039">
        <v>45231</v>
      </c>
      <c r="Q1039" t="s">
        <v>896</v>
      </c>
      <c r="R1039" t="s">
        <v>913</v>
      </c>
      <c r="S1039">
        <v>26</v>
      </c>
      <c r="T1039" t="str">
        <f>VLOOKUP(S1039, Products!$C$1:$D$60,2,FALSE)</f>
        <v>Girls' Apparel</v>
      </c>
      <c r="U1039">
        <v>567</v>
      </c>
      <c r="V1039" t="str">
        <f>VLOOKUP(U1039, Products!$A$1:$B$60, 2, FALSE)</f>
        <v>adidas Men's Germany Black Crest Away Tee</v>
      </c>
      <c r="W1039" s="7">
        <v>25</v>
      </c>
      <c r="X1039" s="7">
        <v>17.922466723766668</v>
      </c>
      <c r="Y1039">
        <v>3</v>
      </c>
      <c r="Z1039" s="7">
        <v>1.5</v>
      </c>
      <c r="AA1039" s="7">
        <v>75</v>
      </c>
      <c r="AB1039" s="7">
        <f t="shared" si="66"/>
        <v>73.5</v>
      </c>
      <c r="AC1039" t="s">
        <v>66</v>
      </c>
      <c r="AD1039" t="str">
        <f t="shared" si="67"/>
        <v>Non Cash Payment</v>
      </c>
    </row>
    <row r="1040" spans="1:30" x14ac:dyDescent="0.2">
      <c r="A1040">
        <v>49075</v>
      </c>
      <c r="B1040" s="1">
        <v>42721</v>
      </c>
      <c r="C1040" s="4">
        <f>VLOOKUP(B1040, Dates!$A$1:$B$1463, 2, FALSE)</f>
        <v>7</v>
      </c>
      <c r="D1040">
        <v>4</v>
      </c>
      <c r="E1040" s="1">
        <f t="shared" si="64"/>
        <v>42726</v>
      </c>
      <c r="F1040">
        <v>0</v>
      </c>
      <c r="G1040" t="s">
        <v>62</v>
      </c>
      <c r="H1040" t="str">
        <f t="shared" si="65"/>
        <v>Other</v>
      </c>
      <c r="I1040">
        <v>24</v>
      </c>
      <c r="J1040">
        <v>2805</v>
      </c>
      <c r="K1040">
        <v>5</v>
      </c>
      <c r="L1040" t="s">
        <v>31</v>
      </c>
      <c r="M1040" t="s">
        <v>893</v>
      </c>
      <c r="N1040" t="s">
        <v>916</v>
      </c>
      <c r="O1040" t="s">
        <v>917</v>
      </c>
      <c r="Q1040" t="s">
        <v>918</v>
      </c>
      <c r="R1040" t="s">
        <v>918</v>
      </c>
      <c r="S1040">
        <v>24</v>
      </c>
      <c r="T1040" t="str">
        <f>VLOOKUP(S1040, Products!$C$1:$D$60,2,FALSE)</f>
        <v>Women's Apparel</v>
      </c>
      <c r="U1040">
        <v>502</v>
      </c>
      <c r="V1040" t="str">
        <f>VLOOKUP(U1040, Products!$A$1:$B$60, 2, FALSE)</f>
        <v>Nike Men's Dri-FIT Victory Golf Polo</v>
      </c>
      <c r="W1040" s="7">
        <v>50</v>
      </c>
      <c r="X1040" s="7">
        <v>43.678035218757444</v>
      </c>
      <c r="Y1040">
        <v>3</v>
      </c>
      <c r="Z1040" s="7">
        <v>18</v>
      </c>
      <c r="AA1040" s="7">
        <v>150</v>
      </c>
      <c r="AB1040" s="7">
        <f t="shared" si="66"/>
        <v>132</v>
      </c>
      <c r="AC1040" t="s">
        <v>66</v>
      </c>
      <c r="AD1040" t="str">
        <f t="shared" si="67"/>
        <v>Non Cash Payment</v>
      </c>
    </row>
    <row r="1041" spans="1:30" x14ac:dyDescent="0.2">
      <c r="A1041">
        <v>33824</v>
      </c>
      <c r="B1041" s="1">
        <v>42587</v>
      </c>
      <c r="C1041" s="4">
        <f>VLOOKUP(B1041, Dates!$A$1:$B$1463, 2, FALSE)</f>
        <v>6</v>
      </c>
      <c r="D1041">
        <v>4</v>
      </c>
      <c r="E1041" s="1">
        <f t="shared" si="64"/>
        <v>42593</v>
      </c>
      <c r="F1041">
        <v>0</v>
      </c>
      <c r="G1041" t="s">
        <v>62</v>
      </c>
      <c r="H1041" t="str">
        <f t="shared" si="65"/>
        <v>Other</v>
      </c>
      <c r="I1041">
        <v>24</v>
      </c>
      <c r="J1041">
        <v>1509</v>
      </c>
      <c r="K1041">
        <v>5</v>
      </c>
      <c r="L1041" t="s">
        <v>31</v>
      </c>
      <c r="M1041" t="s">
        <v>893</v>
      </c>
      <c r="N1041" t="s">
        <v>904</v>
      </c>
      <c r="O1041" t="s">
        <v>905</v>
      </c>
      <c r="P1041">
        <v>77041</v>
      </c>
      <c r="Q1041" t="s">
        <v>896</v>
      </c>
      <c r="R1041" t="s">
        <v>903</v>
      </c>
      <c r="S1041">
        <v>24</v>
      </c>
      <c r="T1041" t="str">
        <f>VLOOKUP(S1041, Products!$C$1:$D$60,2,FALSE)</f>
        <v>Women's Apparel</v>
      </c>
      <c r="U1041">
        <v>502</v>
      </c>
      <c r="V1041" t="str">
        <f>VLOOKUP(U1041, Products!$A$1:$B$60, 2, FALSE)</f>
        <v>Nike Men's Dri-FIT Victory Golf Polo</v>
      </c>
      <c r="W1041" s="7">
        <v>50</v>
      </c>
      <c r="X1041" s="7">
        <v>43.678035218757444</v>
      </c>
      <c r="Y1041">
        <v>3</v>
      </c>
      <c r="Z1041" s="7">
        <v>18</v>
      </c>
      <c r="AA1041" s="7">
        <v>150</v>
      </c>
      <c r="AB1041" s="7">
        <f t="shared" si="66"/>
        <v>132</v>
      </c>
      <c r="AC1041" t="s">
        <v>66</v>
      </c>
      <c r="AD1041" t="str">
        <f t="shared" si="67"/>
        <v>Non Cash Payment</v>
      </c>
    </row>
    <row r="1042" spans="1:30" x14ac:dyDescent="0.2">
      <c r="A1042">
        <v>49075</v>
      </c>
      <c r="B1042" s="1">
        <v>42721</v>
      </c>
      <c r="C1042" s="4">
        <f>VLOOKUP(B1042, Dates!$A$1:$B$1463, 2, FALSE)</f>
        <v>7</v>
      </c>
      <c r="D1042">
        <v>4</v>
      </c>
      <c r="E1042" s="1">
        <f t="shared" si="64"/>
        <v>42726</v>
      </c>
      <c r="F1042">
        <v>0</v>
      </c>
      <c r="G1042" t="s">
        <v>62</v>
      </c>
      <c r="H1042" t="str">
        <f t="shared" si="65"/>
        <v>Other</v>
      </c>
      <c r="I1042">
        <v>24</v>
      </c>
      <c r="J1042">
        <v>2805</v>
      </c>
      <c r="K1042">
        <v>5</v>
      </c>
      <c r="L1042" t="s">
        <v>31</v>
      </c>
      <c r="M1042" t="s">
        <v>893</v>
      </c>
      <c r="N1042" t="s">
        <v>916</v>
      </c>
      <c r="O1042" t="s">
        <v>917</v>
      </c>
      <c r="Q1042" t="s">
        <v>918</v>
      </c>
      <c r="R1042" t="s">
        <v>918</v>
      </c>
      <c r="S1042">
        <v>24</v>
      </c>
      <c r="T1042" t="str">
        <f>VLOOKUP(S1042, Products!$C$1:$D$60,2,FALSE)</f>
        <v>Women's Apparel</v>
      </c>
      <c r="U1042">
        <v>502</v>
      </c>
      <c r="V1042" t="str">
        <f>VLOOKUP(U1042, Products!$A$1:$B$60, 2, FALSE)</f>
        <v>Nike Men's Dri-FIT Victory Golf Polo</v>
      </c>
      <c r="W1042" s="7">
        <v>50</v>
      </c>
      <c r="X1042" s="7">
        <v>43.678035218757444</v>
      </c>
      <c r="Y1042">
        <v>3</v>
      </c>
      <c r="Z1042" s="7">
        <v>19.5</v>
      </c>
      <c r="AA1042" s="7">
        <v>150</v>
      </c>
      <c r="AB1042" s="7">
        <f t="shared" si="66"/>
        <v>130.5</v>
      </c>
      <c r="AC1042" t="s">
        <v>66</v>
      </c>
      <c r="AD1042" t="str">
        <f t="shared" si="67"/>
        <v>Non Cash Payment</v>
      </c>
    </row>
    <row r="1043" spans="1:30" x14ac:dyDescent="0.2">
      <c r="A1043">
        <v>41623</v>
      </c>
      <c r="B1043" s="1">
        <v>42612</v>
      </c>
      <c r="C1043" s="4">
        <f>VLOOKUP(B1043, Dates!$A$1:$B$1463, 2, FALSE)</f>
        <v>3</v>
      </c>
      <c r="D1043">
        <v>4</v>
      </c>
      <c r="E1043" s="1">
        <f t="shared" si="64"/>
        <v>42618</v>
      </c>
      <c r="F1043">
        <v>0</v>
      </c>
      <c r="G1043" t="s">
        <v>62</v>
      </c>
      <c r="H1043" t="str">
        <f t="shared" si="65"/>
        <v>Other</v>
      </c>
      <c r="I1043">
        <v>29</v>
      </c>
      <c r="J1043">
        <v>12253</v>
      </c>
      <c r="K1043">
        <v>5</v>
      </c>
      <c r="L1043" t="s">
        <v>31</v>
      </c>
      <c r="M1043" t="s">
        <v>893</v>
      </c>
      <c r="N1043" t="s">
        <v>919</v>
      </c>
      <c r="O1043" t="s">
        <v>917</v>
      </c>
      <c r="Q1043" t="s">
        <v>918</v>
      </c>
      <c r="R1043" t="s">
        <v>918</v>
      </c>
      <c r="S1043">
        <v>29</v>
      </c>
      <c r="T1043" t="str">
        <f>VLOOKUP(S1043, Products!$C$1:$D$60,2,FALSE)</f>
        <v>Shop By Sport</v>
      </c>
      <c r="U1043">
        <v>627</v>
      </c>
      <c r="V1043" t="str">
        <f>VLOOKUP(U1043, Products!$A$1:$B$60, 2, FALSE)</f>
        <v>Under Armour Girls' Toddler Spine Surge Runni</v>
      </c>
      <c r="W1043" s="7">
        <v>39.990001679999999</v>
      </c>
      <c r="X1043" s="7">
        <v>34.198098313835338</v>
      </c>
      <c r="Y1043">
        <v>3</v>
      </c>
      <c r="Z1043" s="7">
        <v>20.38999939</v>
      </c>
      <c r="AA1043" s="7">
        <v>119.97000503999999</v>
      </c>
      <c r="AB1043" s="7">
        <f t="shared" si="66"/>
        <v>99.58000564999999</v>
      </c>
      <c r="AC1043" t="s">
        <v>66</v>
      </c>
      <c r="AD1043" t="str">
        <f t="shared" si="67"/>
        <v>Non Cash Payment</v>
      </c>
    </row>
    <row r="1044" spans="1:30" x14ac:dyDescent="0.2">
      <c r="A1044">
        <v>39271</v>
      </c>
      <c r="B1044" s="1">
        <v>42578</v>
      </c>
      <c r="C1044" s="4">
        <f>VLOOKUP(B1044, Dates!$A$1:$B$1463, 2, FALSE)</f>
        <v>4</v>
      </c>
      <c r="D1044">
        <v>4</v>
      </c>
      <c r="E1044" s="1">
        <f t="shared" si="64"/>
        <v>42584</v>
      </c>
      <c r="F1044">
        <v>0</v>
      </c>
      <c r="G1044" t="s">
        <v>62</v>
      </c>
      <c r="H1044" t="str">
        <f t="shared" si="65"/>
        <v>Other</v>
      </c>
      <c r="I1044">
        <v>29</v>
      </c>
      <c r="J1044">
        <v>3528</v>
      </c>
      <c r="K1044">
        <v>5</v>
      </c>
      <c r="L1044" t="s">
        <v>31</v>
      </c>
      <c r="M1044" t="s">
        <v>893</v>
      </c>
      <c r="N1044" t="s">
        <v>920</v>
      </c>
      <c r="O1044" t="s">
        <v>921</v>
      </c>
      <c r="P1044">
        <v>19134</v>
      </c>
      <c r="Q1044" t="s">
        <v>896</v>
      </c>
      <c r="R1044" t="s">
        <v>913</v>
      </c>
      <c r="S1044">
        <v>29</v>
      </c>
      <c r="T1044" t="str">
        <f>VLOOKUP(S1044, Products!$C$1:$D$60,2,FALSE)</f>
        <v>Shop By Sport</v>
      </c>
      <c r="U1044">
        <v>627</v>
      </c>
      <c r="V1044" t="str">
        <f>VLOOKUP(U1044, Products!$A$1:$B$60, 2, FALSE)</f>
        <v>Under Armour Girls' Toddler Spine Surge Runni</v>
      </c>
      <c r="W1044" s="7">
        <v>39.990001679999999</v>
      </c>
      <c r="X1044" s="7">
        <v>34.198098313835338</v>
      </c>
      <c r="Y1044">
        <v>3</v>
      </c>
      <c r="Z1044" s="7">
        <v>20.38999939</v>
      </c>
      <c r="AA1044" s="7">
        <v>119.97000503999999</v>
      </c>
      <c r="AB1044" s="7">
        <f t="shared" si="66"/>
        <v>99.58000564999999</v>
      </c>
      <c r="AC1044" t="s">
        <v>66</v>
      </c>
      <c r="AD1044" t="str">
        <f t="shared" si="67"/>
        <v>Non Cash Payment</v>
      </c>
    </row>
    <row r="1045" spans="1:30" x14ac:dyDescent="0.2">
      <c r="A1045">
        <v>38598</v>
      </c>
      <c r="B1045" s="1">
        <v>42568</v>
      </c>
      <c r="C1045" s="4">
        <f>VLOOKUP(B1045, Dates!$A$1:$B$1463, 2, FALSE)</f>
        <v>1</v>
      </c>
      <c r="D1045">
        <v>4</v>
      </c>
      <c r="E1045" s="1">
        <f t="shared" si="64"/>
        <v>42572</v>
      </c>
      <c r="F1045">
        <v>0</v>
      </c>
      <c r="G1045" t="s">
        <v>62</v>
      </c>
      <c r="H1045" t="str">
        <f t="shared" si="65"/>
        <v>Other</v>
      </c>
      <c r="I1045">
        <v>40</v>
      </c>
      <c r="J1045">
        <v>11018</v>
      </c>
      <c r="K1045">
        <v>6</v>
      </c>
      <c r="L1045" t="s">
        <v>35</v>
      </c>
      <c r="M1045" t="s">
        <v>893</v>
      </c>
      <c r="N1045" t="s">
        <v>922</v>
      </c>
      <c r="O1045" t="s">
        <v>923</v>
      </c>
      <c r="P1045">
        <v>60016</v>
      </c>
      <c r="Q1045" t="s">
        <v>896</v>
      </c>
      <c r="R1045" t="s">
        <v>903</v>
      </c>
      <c r="S1045">
        <v>40</v>
      </c>
      <c r="T1045" t="str">
        <f>VLOOKUP(S1045, Products!$C$1:$D$60,2,FALSE)</f>
        <v>Accessories</v>
      </c>
      <c r="U1045">
        <v>893</v>
      </c>
      <c r="V1045" t="str">
        <f>VLOOKUP(U1045, Products!$A$1:$B$60, 2, FALSE)</f>
        <v>Team Golf Pittsburgh Steelers Putter Grip</v>
      </c>
      <c r="W1045" s="7">
        <v>24.989999770000001</v>
      </c>
      <c r="X1045" s="7">
        <v>19.858499913833334</v>
      </c>
      <c r="Y1045">
        <v>3</v>
      </c>
      <c r="Z1045" s="7">
        <v>0.75</v>
      </c>
      <c r="AA1045" s="7">
        <v>74.969999310000006</v>
      </c>
      <c r="AB1045" s="7">
        <f t="shared" si="66"/>
        <v>74.219999310000006</v>
      </c>
      <c r="AC1045" t="s">
        <v>66</v>
      </c>
      <c r="AD1045" t="str">
        <f t="shared" si="67"/>
        <v>Non Cash Payment</v>
      </c>
    </row>
    <row r="1046" spans="1:30" x14ac:dyDescent="0.2">
      <c r="A1046">
        <v>37845</v>
      </c>
      <c r="B1046" s="1">
        <v>42528</v>
      </c>
      <c r="C1046" s="4">
        <f>VLOOKUP(B1046, Dates!$A$1:$B$1463, 2, FALSE)</f>
        <v>3</v>
      </c>
      <c r="D1046">
        <v>4</v>
      </c>
      <c r="E1046" s="1">
        <f t="shared" si="64"/>
        <v>42534</v>
      </c>
      <c r="F1046">
        <v>0</v>
      </c>
      <c r="G1046" t="s">
        <v>62</v>
      </c>
      <c r="H1046" t="str">
        <f t="shared" si="65"/>
        <v>Other</v>
      </c>
      <c r="I1046">
        <v>41</v>
      </c>
      <c r="J1046">
        <v>3222</v>
      </c>
      <c r="K1046">
        <v>6</v>
      </c>
      <c r="L1046" t="s">
        <v>35</v>
      </c>
      <c r="M1046" t="s">
        <v>893</v>
      </c>
      <c r="N1046" t="s">
        <v>924</v>
      </c>
      <c r="O1046" t="s">
        <v>923</v>
      </c>
      <c r="P1046">
        <v>60126</v>
      </c>
      <c r="Q1046" t="s">
        <v>896</v>
      </c>
      <c r="R1046" t="s">
        <v>903</v>
      </c>
      <c r="S1046">
        <v>41</v>
      </c>
      <c r="T1046" t="str">
        <f>VLOOKUP(S1046, Products!$C$1:$D$60,2,FALSE)</f>
        <v>Trade-In</v>
      </c>
      <c r="U1046">
        <v>924</v>
      </c>
      <c r="V1046" t="str">
        <f>VLOOKUP(U1046, Products!$A$1:$B$60, 2, FALSE)</f>
        <v>Glove It Urban Brick Golf Towel</v>
      </c>
      <c r="W1046" s="7">
        <v>15.989999770000001</v>
      </c>
      <c r="X1046" s="7">
        <v>16.143866608000003</v>
      </c>
      <c r="Y1046">
        <v>3</v>
      </c>
      <c r="Z1046" s="7">
        <v>7.6799998279999997</v>
      </c>
      <c r="AA1046" s="7">
        <v>47.969999310000006</v>
      </c>
      <c r="AB1046" s="7">
        <f t="shared" si="66"/>
        <v>40.289999482000006</v>
      </c>
      <c r="AC1046" t="s">
        <v>66</v>
      </c>
      <c r="AD1046" t="str">
        <f t="shared" si="67"/>
        <v>Non Cash Payment</v>
      </c>
    </row>
    <row r="1047" spans="1:30" x14ac:dyDescent="0.2">
      <c r="A1047">
        <v>39159</v>
      </c>
      <c r="B1047" s="1">
        <v>42576</v>
      </c>
      <c r="C1047" s="4">
        <f>VLOOKUP(B1047, Dates!$A$1:$B$1463, 2, FALSE)</f>
        <v>2</v>
      </c>
      <c r="D1047">
        <v>2</v>
      </c>
      <c r="E1047" s="1">
        <f t="shared" si="64"/>
        <v>42578</v>
      </c>
      <c r="F1047">
        <v>1</v>
      </c>
      <c r="G1047" t="s">
        <v>23</v>
      </c>
      <c r="H1047" t="str">
        <f t="shared" si="65"/>
        <v>Other</v>
      </c>
      <c r="I1047">
        <v>17</v>
      </c>
      <c r="J1047">
        <v>11292</v>
      </c>
      <c r="K1047">
        <v>4</v>
      </c>
      <c r="L1047" t="s">
        <v>46</v>
      </c>
      <c r="M1047" t="s">
        <v>893</v>
      </c>
      <c r="N1047" t="s">
        <v>925</v>
      </c>
      <c r="O1047" t="s">
        <v>895</v>
      </c>
      <c r="P1047">
        <v>98103</v>
      </c>
      <c r="Q1047" t="s">
        <v>896</v>
      </c>
      <c r="R1047" t="s">
        <v>897</v>
      </c>
      <c r="S1047">
        <v>17</v>
      </c>
      <c r="T1047" t="str">
        <f>VLOOKUP(S1047, Products!$C$1:$D$60,2,FALSE)</f>
        <v>Cleats</v>
      </c>
      <c r="U1047">
        <v>365</v>
      </c>
      <c r="V1047" t="str">
        <f>VLOOKUP(U1047, Products!$A$1:$B$60, 2, FALSE)</f>
        <v>Perfect Fitness Perfect Rip Deck</v>
      </c>
      <c r="W1047" s="7">
        <v>59.990001679999999</v>
      </c>
      <c r="X1047" s="7">
        <v>54.488929209402009</v>
      </c>
      <c r="Y1047">
        <v>3</v>
      </c>
      <c r="Z1047" s="7">
        <v>23.399999619999999</v>
      </c>
      <c r="AA1047" s="7">
        <v>179.97000503999999</v>
      </c>
      <c r="AB1047" s="7">
        <f t="shared" si="66"/>
        <v>156.57000542</v>
      </c>
      <c r="AC1047" t="s">
        <v>30</v>
      </c>
      <c r="AD1047" t="str">
        <f t="shared" si="67"/>
        <v>Cash Not Over 200</v>
      </c>
    </row>
    <row r="1048" spans="1:30" x14ac:dyDescent="0.2">
      <c r="A1048">
        <v>32090</v>
      </c>
      <c r="B1048" s="1">
        <v>42473</v>
      </c>
      <c r="C1048" s="4">
        <f>VLOOKUP(B1048, Dates!$A$1:$B$1463, 2, FALSE)</f>
        <v>4</v>
      </c>
      <c r="D1048">
        <v>2</v>
      </c>
      <c r="E1048" s="1">
        <f t="shared" si="64"/>
        <v>42475</v>
      </c>
      <c r="F1048">
        <v>1</v>
      </c>
      <c r="G1048" t="s">
        <v>23</v>
      </c>
      <c r="H1048" t="str">
        <f t="shared" si="65"/>
        <v>Other</v>
      </c>
      <c r="I1048">
        <v>6</v>
      </c>
      <c r="J1048">
        <v>7864</v>
      </c>
      <c r="K1048">
        <v>2</v>
      </c>
      <c r="L1048" t="s">
        <v>136</v>
      </c>
      <c r="M1048" t="s">
        <v>893</v>
      </c>
      <c r="N1048" t="s">
        <v>900</v>
      </c>
      <c r="O1048" t="s">
        <v>899</v>
      </c>
      <c r="P1048">
        <v>94110</v>
      </c>
      <c r="Q1048" t="s">
        <v>896</v>
      </c>
      <c r="R1048" t="s">
        <v>897</v>
      </c>
      <c r="S1048">
        <v>6</v>
      </c>
      <c r="T1048" t="str">
        <f>VLOOKUP(S1048, Products!$C$1:$D$60,2,FALSE)</f>
        <v>Tennis &amp; Racquet</v>
      </c>
      <c r="U1048">
        <v>116</v>
      </c>
      <c r="V1048" t="str">
        <f>VLOOKUP(U1048, Products!$A$1:$B$60, 2, FALSE)</f>
        <v>Nike Men's Comfort 2 Slide</v>
      </c>
      <c r="W1048" s="7">
        <v>44.990001679999999</v>
      </c>
      <c r="X1048" s="7">
        <v>30.409585080374999</v>
      </c>
      <c r="Y1048">
        <v>3</v>
      </c>
      <c r="Z1048" s="7">
        <v>20.25</v>
      </c>
      <c r="AA1048" s="7">
        <v>134.97000503999999</v>
      </c>
      <c r="AB1048" s="7">
        <f t="shared" si="66"/>
        <v>114.72000503999999</v>
      </c>
      <c r="AC1048" t="s">
        <v>30</v>
      </c>
      <c r="AD1048" t="str">
        <f t="shared" si="67"/>
        <v>Cash Not Over 200</v>
      </c>
    </row>
    <row r="1049" spans="1:30" x14ac:dyDescent="0.2">
      <c r="A1049">
        <v>34631</v>
      </c>
      <c r="B1049" s="1">
        <v>42510</v>
      </c>
      <c r="C1049" s="4">
        <f>VLOOKUP(B1049, Dates!$A$1:$B$1463, 2, FALSE)</f>
        <v>6</v>
      </c>
      <c r="D1049">
        <v>2</v>
      </c>
      <c r="E1049" s="1">
        <f t="shared" si="64"/>
        <v>42514</v>
      </c>
      <c r="F1049">
        <v>0</v>
      </c>
      <c r="G1049" t="s">
        <v>23</v>
      </c>
      <c r="H1049" t="str">
        <f t="shared" si="65"/>
        <v>Other</v>
      </c>
      <c r="I1049">
        <v>9</v>
      </c>
      <c r="J1049">
        <v>47</v>
      </c>
      <c r="K1049">
        <v>3</v>
      </c>
      <c r="L1049" t="s">
        <v>24</v>
      </c>
      <c r="M1049" t="s">
        <v>893</v>
      </c>
      <c r="N1049" t="s">
        <v>926</v>
      </c>
      <c r="O1049" t="s">
        <v>899</v>
      </c>
      <c r="P1049">
        <v>94601</v>
      </c>
      <c r="Q1049" t="s">
        <v>896</v>
      </c>
      <c r="R1049" t="s">
        <v>897</v>
      </c>
      <c r="S1049">
        <v>9</v>
      </c>
      <c r="T1049" t="str">
        <f>VLOOKUP(S1049, Products!$C$1:$D$60,2,FALSE)</f>
        <v>Cardio Equipment</v>
      </c>
      <c r="U1049">
        <v>191</v>
      </c>
      <c r="V1049" t="str">
        <f>VLOOKUP(U1049, Products!$A$1:$B$60, 2, FALSE)</f>
        <v>Nike Men's Free 5.0+ Running Shoe</v>
      </c>
      <c r="W1049" s="7">
        <v>99.989997860000003</v>
      </c>
      <c r="X1049" s="7">
        <v>95.114003926871064</v>
      </c>
      <c r="Y1049">
        <v>3</v>
      </c>
      <c r="Z1049" s="7">
        <v>6</v>
      </c>
      <c r="AA1049" s="7">
        <v>299.96999357999999</v>
      </c>
      <c r="AB1049" s="7">
        <f t="shared" si="66"/>
        <v>293.96999357999999</v>
      </c>
      <c r="AC1049" t="s">
        <v>30</v>
      </c>
      <c r="AD1049" t="str">
        <f t="shared" si="67"/>
        <v>Cash Over 200</v>
      </c>
    </row>
    <row r="1050" spans="1:30" x14ac:dyDescent="0.2">
      <c r="A1050">
        <v>37669</v>
      </c>
      <c r="B1050" s="1">
        <v>42436</v>
      </c>
      <c r="C1050" s="4">
        <f>VLOOKUP(B1050, Dates!$A$1:$B$1463, 2, FALSE)</f>
        <v>2</v>
      </c>
      <c r="D1050">
        <v>2</v>
      </c>
      <c r="E1050" s="1">
        <f t="shared" si="64"/>
        <v>42438</v>
      </c>
      <c r="F1050">
        <v>1</v>
      </c>
      <c r="G1050" t="s">
        <v>23</v>
      </c>
      <c r="H1050" t="str">
        <f t="shared" si="65"/>
        <v>Other</v>
      </c>
      <c r="I1050">
        <v>9</v>
      </c>
      <c r="J1050">
        <v>6405</v>
      </c>
      <c r="K1050">
        <v>3</v>
      </c>
      <c r="L1050" t="s">
        <v>24</v>
      </c>
      <c r="M1050" t="s">
        <v>893</v>
      </c>
      <c r="N1050" t="s">
        <v>927</v>
      </c>
      <c r="O1050" t="s">
        <v>928</v>
      </c>
      <c r="P1050">
        <v>10009</v>
      </c>
      <c r="Q1050" t="s">
        <v>896</v>
      </c>
      <c r="R1050" t="s">
        <v>913</v>
      </c>
      <c r="S1050">
        <v>9</v>
      </c>
      <c r="T1050" t="str">
        <f>VLOOKUP(S1050, Products!$C$1:$D$60,2,FALSE)</f>
        <v>Cardio Equipment</v>
      </c>
      <c r="U1050">
        <v>191</v>
      </c>
      <c r="V1050" t="str">
        <f>VLOOKUP(U1050, Products!$A$1:$B$60, 2, FALSE)</f>
        <v>Nike Men's Free 5.0+ Running Shoe</v>
      </c>
      <c r="W1050" s="7">
        <v>99.989997860000003</v>
      </c>
      <c r="X1050" s="7">
        <v>95.114003926871064</v>
      </c>
      <c r="Y1050">
        <v>3</v>
      </c>
      <c r="Z1050" s="7">
        <v>21</v>
      </c>
      <c r="AA1050" s="7">
        <v>299.96999357999999</v>
      </c>
      <c r="AB1050" s="7">
        <f t="shared" si="66"/>
        <v>278.96999357999999</v>
      </c>
      <c r="AC1050" t="s">
        <v>30</v>
      </c>
      <c r="AD1050" t="str">
        <f t="shared" si="67"/>
        <v>Cash Over 200</v>
      </c>
    </row>
    <row r="1051" spans="1:30" x14ac:dyDescent="0.2">
      <c r="A1051">
        <v>37669</v>
      </c>
      <c r="B1051" s="1">
        <v>42436</v>
      </c>
      <c r="C1051" s="4">
        <f>VLOOKUP(B1051, Dates!$A$1:$B$1463, 2, FALSE)</f>
        <v>2</v>
      </c>
      <c r="D1051">
        <v>2</v>
      </c>
      <c r="E1051" s="1">
        <f t="shared" si="64"/>
        <v>42438</v>
      </c>
      <c r="F1051">
        <v>1</v>
      </c>
      <c r="G1051" t="s">
        <v>23</v>
      </c>
      <c r="H1051" t="str">
        <f t="shared" si="65"/>
        <v>Other</v>
      </c>
      <c r="I1051">
        <v>17</v>
      </c>
      <c r="J1051">
        <v>6405</v>
      </c>
      <c r="K1051">
        <v>4</v>
      </c>
      <c r="L1051" t="s">
        <v>46</v>
      </c>
      <c r="M1051" t="s">
        <v>893</v>
      </c>
      <c r="N1051" t="s">
        <v>927</v>
      </c>
      <c r="O1051" t="s">
        <v>928</v>
      </c>
      <c r="P1051">
        <v>10009</v>
      </c>
      <c r="Q1051" t="s">
        <v>896</v>
      </c>
      <c r="R1051" t="s">
        <v>913</v>
      </c>
      <c r="S1051">
        <v>17</v>
      </c>
      <c r="T1051" t="str">
        <f>VLOOKUP(S1051, Products!$C$1:$D$60,2,FALSE)</f>
        <v>Cleats</v>
      </c>
      <c r="U1051">
        <v>365</v>
      </c>
      <c r="V1051" t="str">
        <f>VLOOKUP(U1051, Products!$A$1:$B$60, 2, FALSE)</f>
        <v>Perfect Fitness Perfect Rip Deck</v>
      </c>
      <c r="W1051" s="7">
        <v>59.990001679999999</v>
      </c>
      <c r="X1051" s="7">
        <v>54.488929209402009</v>
      </c>
      <c r="Y1051">
        <v>3</v>
      </c>
      <c r="Z1051" s="7">
        <v>27</v>
      </c>
      <c r="AA1051" s="7">
        <v>179.97000503999999</v>
      </c>
      <c r="AB1051" s="7">
        <f t="shared" si="66"/>
        <v>152.97000503999999</v>
      </c>
      <c r="AC1051" t="s">
        <v>30</v>
      </c>
      <c r="AD1051" t="str">
        <f t="shared" si="67"/>
        <v>Cash Not Over 200</v>
      </c>
    </row>
    <row r="1052" spans="1:30" x14ac:dyDescent="0.2">
      <c r="A1052">
        <v>34773</v>
      </c>
      <c r="B1052" s="1">
        <v>42512</v>
      </c>
      <c r="C1052" s="4">
        <f>VLOOKUP(B1052, Dates!$A$1:$B$1463, 2, FALSE)</f>
        <v>1</v>
      </c>
      <c r="D1052">
        <v>2</v>
      </c>
      <c r="E1052" s="1">
        <f t="shared" si="64"/>
        <v>42514</v>
      </c>
      <c r="F1052">
        <v>1</v>
      </c>
      <c r="G1052" t="s">
        <v>23</v>
      </c>
      <c r="H1052" t="str">
        <f t="shared" si="65"/>
        <v>Other</v>
      </c>
      <c r="I1052">
        <v>24</v>
      </c>
      <c r="J1052">
        <v>11169</v>
      </c>
      <c r="K1052">
        <v>5</v>
      </c>
      <c r="L1052" t="s">
        <v>31</v>
      </c>
      <c r="M1052" t="s">
        <v>893</v>
      </c>
      <c r="N1052" t="s">
        <v>901</v>
      </c>
      <c r="O1052" t="s">
        <v>902</v>
      </c>
      <c r="P1052">
        <v>66212</v>
      </c>
      <c r="Q1052" t="s">
        <v>896</v>
      </c>
      <c r="R1052" t="s">
        <v>903</v>
      </c>
      <c r="S1052">
        <v>24</v>
      </c>
      <c r="T1052" t="str">
        <f>VLOOKUP(S1052, Products!$C$1:$D$60,2,FALSE)</f>
        <v>Women's Apparel</v>
      </c>
      <c r="U1052">
        <v>502</v>
      </c>
      <c r="V1052" t="str">
        <f>VLOOKUP(U1052, Products!$A$1:$B$60, 2, FALSE)</f>
        <v>Nike Men's Dri-FIT Victory Golf Polo</v>
      </c>
      <c r="W1052" s="7">
        <v>50</v>
      </c>
      <c r="X1052" s="7">
        <v>43.678035218757444</v>
      </c>
      <c r="Y1052">
        <v>3</v>
      </c>
      <c r="Z1052" s="7">
        <v>4.5</v>
      </c>
      <c r="AA1052" s="7">
        <v>150</v>
      </c>
      <c r="AB1052" s="7">
        <f t="shared" si="66"/>
        <v>145.5</v>
      </c>
      <c r="AC1052" t="s">
        <v>30</v>
      </c>
      <c r="AD1052" t="str">
        <f t="shared" si="67"/>
        <v>Cash Not Over 200</v>
      </c>
    </row>
    <row r="1053" spans="1:30" x14ac:dyDescent="0.2">
      <c r="A1053">
        <v>40085</v>
      </c>
      <c r="B1053" s="1">
        <v>42590</v>
      </c>
      <c r="C1053" s="4">
        <f>VLOOKUP(B1053, Dates!$A$1:$B$1463, 2, FALSE)</f>
        <v>2</v>
      </c>
      <c r="D1053">
        <v>2</v>
      </c>
      <c r="E1053" s="1">
        <f t="shared" si="64"/>
        <v>42592</v>
      </c>
      <c r="F1053">
        <v>1</v>
      </c>
      <c r="G1053" t="s">
        <v>23</v>
      </c>
      <c r="H1053" t="str">
        <f t="shared" si="65"/>
        <v>Other</v>
      </c>
      <c r="I1053">
        <v>24</v>
      </c>
      <c r="J1053">
        <v>2426</v>
      </c>
      <c r="K1053">
        <v>5</v>
      </c>
      <c r="L1053" t="s">
        <v>31</v>
      </c>
      <c r="M1053" t="s">
        <v>893</v>
      </c>
      <c r="N1053" t="s">
        <v>929</v>
      </c>
      <c r="O1053" t="s">
        <v>930</v>
      </c>
      <c r="P1053">
        <v>28110</v>
      </c>
      <c r="Q1053" t="s">
        <v>896</v>
      </c>
      <c r="R1053" t="s">
        <v>931</v>
      </c>
      <c r="S1053">
        <v>24</v>
      </c>
      <c r="T1053" t="str">
        <f>VLOOKUP(S1053, Products!$C$1:$D$60,2,FALSE)</f>
        <v>Women's Apparel</v>
      </c>
      <c r="U1053">
        <v>502</v>
      </c>
      <c r="V1053" t="str">
        <f>VLOOKUP(U1053, Products!$A$1:$B$60, 2, FALSE)</f>
        <v>Nike Men's Dri-FIT Victory Golf Polo</v>
      </c>
      <c r="W1053" s="7">
        <v>50</v>
      </c>
      <c r="X1053" s="7">
        <v>43.678035218757444</v>
      </c>
      <c r="Y1053">
        <v>3</v>
      </c>
      <c r="Z1053" s="7">
        <v>10.5</v>
      </c>
      <c r="AA1053" s="7">
        <v>150</v>
      </c>
      <c r="AB1053" s="7">
        <f t="shared" si="66"/>
        <v>139.5</v>
      </c>
      <c r="AC1053" t="s">
        <v>30</v>
      </c>
      <c r="AD1053" t="str">
        <f t="shared" si="67"/>
        <v>Cash Not Over 200</v>
      </c>
    </row>
    <row r="1054" spans="1:30" x14ac:dyDescent="0.2">
      <c r="A1054">
        <v>39159</v>
      </c>
      <c r="B1054" s="1">
        <v>42576</v>
      </c>
      <c r="C1054" s="4">
        <f>VLOOKUP(B1054, Dates!$A$1:$B$1463, 2, FALSE)</f>
        <v>2</v>
      </c>
      <c r="D1054">
        <v>2</v>
      </c>
      <c r="E1054" s="1">
        <f t="shared" si="64"/>
        <v>42578</v>
      </c>
      <c r="F1054">
        <v>1</v>
      </c>
      <c r="G1054" t="s">
        <v>23</v>
      </c>
      <c r="H1054" t="str">
        <f t="shared" si="65"/>
        <v>Other</v>
      </c>
      <c r="I1054">
        <v>24</v>
      </c>
      <c r="J1054">
        <v>11292</v>
      </c>
      <c r="K1054">
        <v>5</v>
      </c>
      <c r="L1054" t="s">
        <v>31</v>
      </c>
      <c r="M1054" t="s">
        <v>893</v>
      </c>
      <c r="N1054" t="s">
        <v>925</v>
      </c>
      <c r="O1054" t="s">
        <v>895</v>
      </c>
      <c r="P1054">
        <v>98103</v>
      </c>
      <c r="Q1054" t="s">
        <v>896</v>
      </c>
      <c r="R1054" t="s">
        <v>897</v>
      </c>
      <c r="S1054">
        <v>24</v>
      </c>
      <c r="T1054" t="str">
        <f>VLOOKUP(S1054, Products!$C$1:$D$60,2,FALSE)</f>
        <v>Women's Apparel</v>
      </c>
      <c r="U1054">
        <v>502</v>
      </c>
      <c r="V1054" t="str">
        <f>VLOOKUP(U1054, Products!$A$1:$B$60, 2, FALSE)</f>
        <v>Nike Men's Dri-FIT Victory Golf Polo</v>
      </c>
      <c r="W1054" s="7">
        <v>50</v>
      </c>
      <c r="X1054" s="7">
        <v>43.678035218757444</v>
      </c>
      <c r="Y1054">
        <v>4</v>
      </c>
      <c r="Z1054" s="7">
        <v>34</v>
      </c>
      <c r="AA1054" s="7">
        <v>200</v>
      </c>
      <c r="AB1054" s="7">
        <f t="shared" si="66"/>
        <v>166</v>
      </c>
      <c r="AC1054" t="s">
        <v>30</v>
      </c>
      <c r="AD1054" t="str">
        <f t="shared" si="67"/>
        <v>Cash Not Over 200</v>
      </c>
    </row>
    <row r="1055" spans="1:30" x14ac:dyDescent="0.2">
      <c r="A1055">
        <v>32102</v>
      </c>
      <c r="B1055" s="1">
        <v>42473</v>
      </c>
      <c r="C1055" s="4">
        <f>VLOOKUP(B1055, Dates!$A$1:$B$1463, 2, FALSE)</f>
        <v>4</v>
      </c>
      <c r="D1055">
        <v>2</v>
      </c>
      <c r="E1055" s="1">
        <f t="shared" si="64"/>
        <v>42475</v>
      </c>
      <c r="F1055">
        <v>1</v>
      </c>
      <c r="G1055" t="s">
        <v>23</v>
      </c>
      <c r="H1055" t="str">
        <f t="shared" si="65"/>
        <v>Other</v>
      </c>
      <c r="I1055">
        <v>13</v>
      </c>
      <c r="J1055">
        <v>6352</v>
      </c>
      <c r="K1055">
        <v>3</v>
      </c>
      <c r="L1055" t="s">
        <v>24</v>
      </c>
      <c r="M1055" t="s">
        <v>893</v>
      </c>
      <c r="N1055" t="s">
        <v>932</v>
      </c>
      <c r="O1055" t="s">
        <v>933</v>
      </c>
      <c r="P1055">
        <v>80219</v>
      </c>
      <c r="Q1055" t="s">
        <v>896</v>
      </c>
      <c r="R1055" t="s">
        <v>897</v>
      </c>
      <c r="S1055">
        <v>13</v>
      </c>
      <c r="T1055" t="str">
        <f>VLOOKUP(S1055, Products!$C$1:$D$60,2,FALSE)</f>
        <v>Electronics</v>
      </c>
      <c r="U1055">
        <v>282</v>
      </c>
      <c r="V1055" t="str">
        <f>VLOOKUP(U1055, Products!$A$1:$B$60, 2, FALSE)</f>
        <v>Under Armour Women's Ignite PIP VI Slide</v>
      </c>
      <c r="W1055" s="7">
        <v>31.989999770000001</v>
      </c>
      <c r="X1055" s="7">
        <v>27.763856872771434</v>
      </c>
      <c r="Y1055">
        <v>4</v>
      </c>
      <c r="Z1055" s="7">
        <v>1.2799999710000001</v>
      </c>
      <c r="AA1055" s="7">
        <v>127.95999908</v>
      </c>
      <c r="AB1055" s="7">
        <f t="shared" si="66"/>
        <v>126.67999910900001</v>
      </c>
      <c r="AC1055" t="s">
        <v>30</v>
      </c>
      <c r="AD1055" t="str">
        <f t="shared" si="67"/>
        <v>Cash Not Over 200</v>
      </c>
    </row>
    <row r="1056" spans="1:30" x14ac:dyDescent="0.2">
      <c r="A1056">
        <v>37763</v>
      </c>
      <c r="B1056" s="1">
        <v>42497</v>
      </c>
      <c r="C1056" s="4">
        <f>VLOOKUP(B1056, Dates!$A$1:$B$1463, 2, FALSE)</f>
        <v>7</v>
      </c>
      <c r="D1056">
        <v>2</v>
      </c>
      <c r="E1056" s="1">
        <f t="shared" si="64"/>
        <v>42500</v>
      </c>
      <c r="F1056">
        <v>1</v>
      </c>
      <c r="G1056" t="s">
        <v>23</v>
      </c>
      <c r="H1056" t="str">
        <f t="shared" si="65"/>
        <v>Other</v>
      </c>
      <c r="I1056">
        <v>17</v>
      </c>
      <c r="J1056">
        <v>5870</v>
      </c>
      <c r="K1056">
        <v>4</v>
      </c>
      <c r="L1056" t="s">
        <v>46</v>
      </c>
      <c r="M1056" t="s">
        <v>893</v>
      </c>
      <c r="N1056" t="s">
        <v>898</v>
      </c>
      <c r="O1056" t="s">
        <v>899</v>
      </c>
      <c r="P1056">
        <v>90008</v>
      </c>
      <c r="Q1056" t="s">
        <v>896</v>
      </c>
      <c r="R1056" t="s">
        <v>897</v>
      </c>
      <c r="S1056">
        <v>17</v>
      </c>
      <c r="T1056" t="str">
        <f>VLOOKUP(S1056, Products!$C$1:$D$60,2,FALSE)</f>
        <v>Cleats</v>
      </c>
      <c r="U1056">
        <v>365</v>
      </c>
      <c r="V1056" t="str">
        <f>VLOOKUP(U1056, Products!$A$1:$B$60, 2, FALSE)</f>
        <v>Perfect Fitness Perfect Rip Deck</v>
      </c>
      <c r="W1056" s="7">
        <v>59.990001679999999</v>
      </c>
      <c r="X1056" s="7">
        <v>54.488929209402009</v>
      </c>
      <c r="Y1056">
        <v>4</v>
      </c>
      <c r="Z1056" s="7">
        <v>31.190000529999999</v>
      </c>
      <c r="AA1056" s="7">
        <v>239.96000672</v>
      </c>
      <c r="AB1056" s="7">
        <f t="shared" si="66"/>
        <v>208.77000619</v>
      </c>
      <c r="AC1056" t="s">
        <v>30</v>
      </c>
      <c r="AD1056" t="str">
        <f t="shared" si="67"/>
        <v>Cash Over 200</v>
      </c>
    </row>
    <row r="1057" spans="1:30" x14ac:dyDescent="0.2">
      <c r="A1057">
        <v>37867</v>
      </c>
      <c r="B1057" s="1">
        <v>42528</v>
      </c>
      <c r="C1057" s="4">
        <f>VLOOKUP(B1057, Dates!$A$1:$B$1463, 2, FALSE)</f>
        <v>3</v>
      </c>
      <c r="D1057">
        <v>2</v>
      </c>
      <c r="E1057" s="1">
        <f t="shared" si="64"/>
        <v>42530</v>
      </c>
      <c r="F1057">
        <v>1</v>
      </c>
      <c r="G1057" t="s">
        <v>23</v>
      </c>
      <c r="H1057" t="str">
        <f t="shared" si="65"/>
        <v>Other</v>
      </c>
      <c r="I1057">
        <v>17</v>
      </c>
      <c r="J1057">
        <v>11776</v>
      </c>
      <c r="K1057">
        <v>4</v>
      </c>
      <c r="L1057" t="s">
        <v>46</v>
      </c>
      <c r="M1057" t="s">
        <v>893</v>
      </c>
      <c r="N1057" t="s">
        <v>904</v>
      </c>
      <c r="O1057" t="s">
        <v>905</v>
      </c>
      <c r="P1057">
        <v>77095</v>
      </c>
      <c r="Q1057" t="s">
        <v>896</v>
      </c>
      <c r="R1057" t="s">
        <v>903</v>
      </c>
      <c r="S1057">
        <v>17</v>
      </c>
      <c r="T1057" t="str">
        <f>VLOOKUP(S1057, Products!$C$1:$D$60,2,FALSE)</f>
        <v>Cleats</v>
      </c>
      <c r="U1057">
        <v>365</v>
      </c>
      <c r="V1057" t="str">
        <f>VLOOKUP(U1057, Products!$A$1:$B$60, 2, FALSE)</f>
        <v>Perfect Fitness Perfect Rip Deck</v>
      </c>
      <c r="W1057" s="7">
        <v>59.990001679999999</v>
      </c>
      <c r="X1057" s="7">
        <v>54.488929209402009</v>
      </c>
      <c r="Y1057">
        <v>4</v>
      </c>
      <c r="Z1057" s="7">
        <v>47.990001679999999</v>
      </c>
      <c r="AA1057" s="7">
        <v>239.96000672</v>
      </c>
      <c r="AB1057" s="7">
        <f t="shared" si="66"/>
        <v>191.97000503999999</v>
      </c>
      <c r="AC1057" t="s">
        <v>30</v>
      </c>
      <c r="AD1057" t="str">
        <f t="shared" si="67"/>
        <v>Cash Not Over 200</v>
      </c>
    </row>
    <row r="1058" spans="1:30" x14ac:dyDescent="0.2">
      <c r="A1058">
        <v>31905</v>
      </c>
      <c r="B1058" s="1">
        <v>42647</v>
      </c>
      <c r="C1058" s="4">
        <f>VLOOKUP(B1058, Dates!$A$1:$B$1463, 2, FALSE)</f>
        <v>3</v>
      </c>
      <c r="D1058">
        <v>2</v>
      </c>
      <c r="E1058" s="1">
        <f t="shared" si="64"/>
        <v>42649</v>
      </c>
      <c r="F1058">
        <v>1</v>
      </c>
      <c r="G1058" t="s">
        <v>23</v>
      </c>
      <c r="H1058" t="str">
        <f t="shared" si="65"/>
        <v>Other</v>
      </c>
      <c r="I1058">
        <v>17</v>
      </c>
      <c r="J1058">
        <v>7060</v>
      </c>
      <c r="K1058">
        <v>4</v>
      </c>
      <c r="L1058" t="s">
        <v>46</v>
      </c>
      <c r="M1058" t="s">
        <v>893</v>
      </c>
      <c r="N1058" t="s">
        <v>920</v>
      </c>
      <c r="O1058" t="s">
        <v>921</v>
      </c>
      <c r="P1058">
        <v>19134</v>
      </c>
      <c r="Q1058" t="s">
        <v>896</v>
      </c>
      <c r="R1058" t="s">
        <v>913</v>
      </c>
      <c r="S1058">
        <v>17</v>
      </c>
      <c r="T1058" t="str">
        <f>VLOOKUP(S1058, Products!$C$1:$D$60,2,FALSE)</f>
        <v>Cleats</v>
      </c>
      <c r="U1058">
        <v>365</v>
      </c>
      <c r="V1058" t="str">
        <f>VLOOKUP(U1058, Products!$A$1:$B$60, 2, FALSE)</f>
        <v>Perfect Fitness Perfect Rip Deck</v>
      </c>
      <c r="W1058" s="7">
        <v>59.990001679999999</v>
      </c>
      <c r="X1058" s="7">
        <v>54.488929209402009</v>
      </c>
      <c r="Y1058">
        <v>4</v>
      </c>
      <c r="Z1058" s="7">
        <v>59.990001679999999</v>
      </c>
      <c r="AA1058" s="7">
        <v>239.96000672</v>
      </c>
      <c r="AB1058" s="7">
        <f t="shared" si="66"/>
        <v>179.97000503999999</v>
      </c>
      <c r="AC1058" t="s">
        <v>30</v>
      </c>
      <c r="AD1058" t="str">
        <f t="shared" si="67"/>
        <v>Cash Not Over 200</v>
      </c>
    </row>
    <row r="1059" spans="1:30" x14ac:dyDescent="0.2">
      <c r="A1059">
        <v>36269</v>
      </c>
      <c r="B1059" s="1">
        <v>42534</v>
      </c>
      <c r="C1059" s="4">
        <f>VLOOKUP(B1059, Dates!$A$1:$B$1463, 2, FALSE)</f>
        <v>2</v>
      </c>
      <c r="D1059">
        <v>2</v>
      </c>
      <c r="E1059" s="1">
        <f t="shared" si="64"/>
        <v>42536</v>
      </c>
      <c r="F1059">
        <v>1</v>
      </c>
      <c r="G1059" t="s">
        <v>23</v>
      </c>
      <c r="H1059" t="str">
        <f t="shared" si="65"/>
        <v>Other</v>
      </c>
      <c r="I1059">
        <v>17</v>
      </c>
      <c r="J1059">
        <v>3466</v>
      </c>
      <c r="K1059">
        <v>4</v>
      </c>
      <c r="L1059" t="s">
        <v>46</v>
      </c>
      <c r="M1059" t="s">
        <v>893</v>
      </c>
      <c r="N1059" t="s">
        <v>934</v>
      </c>
      <c r="O1059" t="s">
        <v>935</v>
      </c>
      <c r="P1059">
        <v>32216</v>
      </c>
      <c r="Q1059" t="s">
        <v>896</v>
      </c>
      <c r="R1059" t="s">
        <v>931</v>
      </c>
      <c r="S1059">
        <v>17</v>
      </c>
      <c r="T1059" t="str">
        <f>VLOOKUP(S1059, Products!$C$1:$D$60,2,FALSE)</f>
        <v>Cleats</v>
      </c>
      <c r="U1059">
        <v>365</v>
      </c>
      <c r="V1059" t="str">
        <f>VLOOKUP(U1059, Products!$A$1:$B$60, 2, FALSE)</f>
        <v>Perfect Fitness Perfect Rip Deck</v>
      </c>
      <c r="W1059" s="7">
        <v>59.990001679999999</v>
      </c>
      <c r="X1059" s="7">
        <v>54.488929209402009</v>
      </c>
      <c r="Y1059">
        <v>4</v>
      </c>
      <c r="Z1059" s="7">
        <v>59.990001679999999</v>
      </c>
      <c r="AA1059" s="7">
        <v>239.96000672</v>
      </c>
      <c r="AB1059" s="7">
        <f t="shared" si="66"/>
        <v>179.97000503999999</v>
      </c>
      <c r="AC1059" t="s">
        <v>30</v>
      </c>
      <c r="AD1059" t="str">
        <f t="shared" si="67"/>
        <v>Cash Not Over 200</v>
      </c>
    </row>
    <row r="1060" spans="1:30" x14ac:dyDescent="0.2">
      <c r="A1060">
        <v>37867</v>
      </c>
      <c r="B1060" s="1">
        <v>42528</v>
      </c>
      <c r="C1060" s="4">
        <f>VLOOKUP(B1060, Dates!$A$1:$B$1463, 2, FALSE)</f>
        <v>3</v>
      </c>
      <c r="D1060">
        <v>2</v>
      </c>
      <c r="E1060" s="1">
        <f t="shared" si="64"/>
        <v>42530</v>
      </c>
      <c r="F1060">
        <v>1</v>
      </c>
      <c r="G1060" t="s">
        <v>23</v>
      </c>
      <c r="H1060" t="str">
        <f t="shared" si="65"/>
        <v>Other</v>
      </c>
      <c r="I1060">
        <v>17</v>
      </c>
      <c r="J1060">
        <v>11776</v>
      </c>
      <c r="K1060">
        <v>4</v>
      </c>
      <c r="L1060" t="s">
        <v>46</v>
      </c>
      <c r="M1060" t="s">
        <v>893</v>
      </c>
      <c r="N1060" t="s">
        <v>904</v>
      </c>
      <c r="O1060" t="s">
        <v>905</v>
      </c>
      <c r="P1060">
        <v>77095</v>
      </c>
      <c r="Q1060" t="s">
        <v>896</v>
      </c>
      <c r="R1060" t="s">
        <v>903</v>
      </c>
      <c r="S1060">
        <v>17</v>
      </c>
      <c r="T1060" t="str">
        <f>VLOOKUP(S1060, Products!$C$1:$D$60,2,FALSE)</f>
        <v>Cleats</v>
      </c>
      <c r="U1060">
        <v>365</v>
      </c>
      <c r="V1060" t="str">
        <f>VLOOKUP(U1060, Products!$A$1:$B$60, 2, FALSE)</f>
        <v>Perfect Fitness Perfect Rip Deck</v>
      </c>
      <c r="W1060" s="7">
        <v>59.990001679999999</v>
      </c>
      <c r="X1060" s="7">
        <v>54.488929209402009</v>
      </c>
      <c r="Y1060">
        <v>4</v>
      </c>
      <c r="Z1060" s="7">
        <v>59.990001679999999</v>
      </c>
      <c r="AA1060" s="7">
        <v>239.96000672</v>
      </c>
      <c r="AB1060" s="7">
        <f t="shared" si="66"/>
        <v>179.97000503999999</v>
      </c>
      <c r="AC1060" t="s">
        <v>30</v>
      </c>
      <c r="AD1060" t="str">
        <f t="shared" si="67"/>
        <v>Cash Not Over 200</v>
      </c>
    </row>
    <row r="1061" spans="1:30" x14ac:dyDescent="0.2">
      <c r="A1061">
        <v>40085</v>
      </c>
      <c r="B1061" s="1">
        <v>42590</v>
      </c>
      <c r="C1061" s="4">
        <f>VLOOKUP(B1061, Dates!$A$1:$B$1463, 2, FALSE)</f>
        <v>2</v>
      </c>
      <c r="D1061">
        <v>2</v>
      </c>
      <c r="E1061" s="1">
        <f t="shared" si="64"/>
        <v>42592</v>
      </c>
      <c r="F1061">
        <v>1</v>
      </c>
      <c r="G1061" t="s">
        <v>23</v>
      </c>
      <c r="H1061" t="str">
        <f t="shared" si="65"/>
        <v>Other</v>
      </c>
      <c r="I1061">
        <v>29</v>
      </c>
      <c r="J1061">
        <v>2426</v>
      </c>
      <c r="K1061">
        <v>5</v>
      </c>
      <c r="L1061" t="s">
        <v>31</v>
      </c>
      <c r="M1061" t="s">
        <v>893</v>
      </c>
      <c r="N1061" t="s">
        <v>929</v>
      </c>
      <c r="O1061" t="s">
        <v>930</v>
      </c>
      <c r="P1061">
        <v>28110</v>
      </c>
      <c r="Q1061" t="s">
        <v>896</v>
      </c>
      <c r="R1061" t="s">
        <v>931</v>
      </c>
      <c r="S1061">
        <v>29</v>
      </c>
      <c r="T1061" t="str">
        <f>VLOOKUP(S1061, Products!$C$1:$D$60,2,FALSE)</f>
        <v>Shop By Sport</v>
      </c>
      <c r="U1061">
        <v>627</v>
      </c>
      <c r="V1061" t="str">
        <f>VLOOKUP(U1061, Products!$A$1:$B$60, 2, FALSE)</f>
        <v>Under Armour Girls' Toddler Spine Surge Runni</v>
      </c>
      <c r="W1061" s="7">
        <v>39.990001679999999</v>
      </c>
      <c r="X1061" s="7">
        <v>34.198098313835338</v>
      </c>
      <c r="Y1061">
        <v>4</v>
      </c>
      <c r="Z1061" s="7">
        <v>14.399999619999999</v>
      </c>
      <c r="AA1061" s="7">
        <v>159.96000672</v>
      </c>
      <c r="AB1061" s="7">
        <f t="shared" si="66"/>
        <v>145.56000710000001</v>
      </c>
      <c r="AC1061" t="s">
        <v>30</v>
      </c>
      <c r="AD1061" t="str">
        <f t="shared" si="67"/>
        <v>Cash Not Over 200</v>
      </c>
    </row>
    <row r="1062" spans="1:30" x14ac:dyDescent="0.2">
      <c r="A1062">
        <v>40085</v>
      </c>
      <c r="B1062" s="1">
        <v>42590</v>
      </c>
      <c r="C1062" s="4">
        <f>VLOOKUP(B1062, Dates!$A$1:$B$1463, 2, FALSE)</f>
        <v>2</v>
      </c>
      <c r="D1062">
        <v>2</v>
      </c>
      <c r="E1062" s="1">
        <f t="shared" si="64"/>
        <v>42592</v>
      </c>
      <c r="F1062">
        <v>1</v>
      </c>
      <c r="G1062" t="s">
        <v>23</v>
      </c>
      <c r="H1062" t="str">
        <f t="shared" si="65"/>
        <v>Other</v>
      </c>
      <c r="I1062">
        <v>24</v>
      </c>
      <c r="J1062">
        <v>2426</v>
      </c>
      <c r="K1062">
        <v>5</v>
      </c>
      <c r="L1062" t="s">
        <v>31</v>
      </c>
      <c r="M1062" t="s">
        <v>893</v>
      </c>
      <c r="N1062" t="s">
        <v>929</v>
      </c>
      <c r="O1062" t="s">
        <v>930</v>
      </c>
      <c r="P1062">
        <v>28110</v>
      </c>
      <c r="Q1062" t="s">
        <v>896</v>
      </c>
      <c r="R1062" t="s">
        <v>931</v>
      </c>
      <c r="S1062">
        <v>24</v>
      </c>
      <c r="T1062" t="str">
        <f>VLOOKUP(S1062, Products!$C$1:$D$60,2,FALSE)</f>
        <v>Women's Apparel</v>
      </c>
      <c r="U1062">
        <v>502</v>
      </c>
      <c r="V1062" t="str">
        <f>VLOOKUP(U1062, Products!$A$1:$B$60, 2, FALSE)</f>
        <v>Nike Men's Dri-FIT Victory Golf Polo</v>
      </c>
      <c r="W1062" s="7">
        <v>50</v>
      </c>
      <c r="X1062" s="7">
        <v>43.678035218757444</v>
      </c>
      <c r="Y1062">
        <v>4</v>
      </c>
      <c r="Z1062" s="7">
        <v>30</v>
      </c>
      <c r="AA1062" s="7">
        <v>200</v>
      </c>
      <c r="AB1062" s="7">
        <f t="shared" si="66"/>
        <v>170</v>
      </c>
      <c r="AC1062" t="s">
        <v>30</v>
      </c>
      <c r="AD1062" t="str">
        <f t="shared" si="67"/>
        <v>Cash Not Over 200</v>
      </c>
    </row>
    <row r="1063" spans="1:30" x14ac:dyDescent="0.2">
      <c r="A1063">
        <v>31697</v>
      </c>
      <c r="B1063" s="1">
        <v>42555</v>
      </c>
      <c r="C1063" s="4">
        <f>VLOOKUP(B1063, Dates!$A$1:$B$1463, 2, FALSE)</f>
        <v>2</v>
      </c>
      <c r="D1063">
        <v>2</v>
      </c>
      <c r="E1063" s="1">
        <f t="shared" si="64"/>
        <v>42557</v>
      </c>
      <c r="F1063">
        <v>1</v>
      </c>
      <c r="G1063" t="s">
        <v>23</v>
      </c>
      <c r="H1063" t="str">
        <f t="shared" si="65"/>
        <v>Other</v>
      </c>
      <c r="I1063">
        <v>17</v>
      </c>
      <c r="J1063">
        <v>1575</v>
      </c>
      <c r="K1063">
        <v>4</v>
      </c>
      <c r="L1063" t="s">
        <v>46</v>
      </c>
      <c r="M1063" t="s">
        <v>893</v>
      </c>
      <c r="N1063" t="s">
        <v>904</v>
      </c>
      <c r="O1063" t="s">
        <v>905</v>
      </c>
      <c r="P1063">
        <v>77036</v>
      </c>
      <c r="Q1063" t="s">
        <v>896</v>
      </c>
      <c r="R1063" t="s">
        <v>903</v>
      </c>
      <c r="S1063">
        <v>17</v>
      </c>
      <c r="T1063" t="str">
        <f>VLOOKUP(S1063, Products!$C$1:$D$60,2,FALSE)</f>
        <v>Cleats</v>
      </c>
      <c r="U1063">
        <v>365</v>
      </c>
      <c r="V1063" t="str">
        <f>VLOOKUP(U1063, Products!$A$1:$B$60, 2, FALSE)</f>
        <v>Perfect Fitness Perfect Rip Deck</v>
      </c>
      <c r="W1063" s="7">
        <v>59.990001679999999</v>
      </c>
      <c r="X1063" s="7">
        <v>54.488929209402009</v>
      </c>
      <c r="Y1063">
        <v>5</v>
      </c>
      <c r="Z1063" s="7">
        <v>16.5</v>
      </c>
      <c r="AA1063" s="7">
        <v>299.9500084</v>
      </c>
      <c r="AB1063" s="7">
        <f t="shared" si="66"/>
        <v>283.4500084</v>
      </c>
      <c r="AC1063" t="s">
        <v>30</v>
      </c>
      <c r="AD1063" t="str">
        <f t="shared" si="67"/>
        <v>Cash Over 200</v>
      </c>
    </row>
    <row r="1064" spans="1:30" x14ac:dyDescent="0.2">
      <c r="A1064">
        <v>37276</v>
      </c>
      <c r="B1064" s="1">
        <v>42549</v>
      </c>
      <c r="C1064" s="4">
        <f>VLOOKUP(B1064, Dates!$A$1:$B$1463, 2, FALSE)</f>
        <v>3</v>
      </c>
      <c r="D1064">
        <v>2</v>
      </c>
      <c r="E1064" s="1">
        <f t="shared" si="64"/>
        <v>42551</v>
      </c>
      <c r="F1064">
        <v>0</v>
      </c>
      <c r="G1064" t="s">
        <v>23</v>
      </c>
      <c r="H1064" t="str">
        <f t="shared" si="65"/>
        <v>Other</v>
      </c>
      <c r="I1064">
        <v>17</v>
      </c>
      <c r="J1064">
        <v>5820</v>
      </c>
      <c r="K1064">
        <v>4</v>
      </c>
      <c r="L1064" t="s">
        <v>46</v>
      </c>
      <c r="M1064" t="s">
        <v>893</v>
      </c>
      <c r="N1064" t="s">
        <v>936</v>
      </c>
      <c r="O1064" t="s">
        <v>937</v>
      </c>
      <c r="P1064">
        <v>74133</v>
      </c>
      <c r="Q1064" t="s">
        <v>896</v>
      </c>
      <c r="R1064" t="s">
        <v>903</v>
      </c>
      <c r="S1064">
        <v>17</v>
      </c>
      <c r="T1064" t="str">
        <f>VLOOKUP(S1064, Products!$C$1:$D$60,2,FALSE)</f>
        <v>Cleats</v>
      </c>
      <c r="U1064">
        <v>365</v>
      </c>
      <c r="V1064" t="str">
        <f>VLOOKUP(U1064, Products!$A$1:$B$60, 2, FALSE)</f>
        <v>Perfect Fitness Perfect Rip Deck</v>
      </c>
      <c r="W1064" s="7">
        <v>59.990001679999999</v>
      </c>
      <c r="X1064" s="7">
        <v>54.488929209402009</v>
      </c>
      <c r="Y1064">
        <v>5</v>
      </c>
      <c r="Z1064" s="7">
        <v>38.990001679999999</v>
      </c>
      <c r="AA1064" s="7">
        <v>299.9500084</v>
      </c>
      <c r="AB1064" s="7">
        <f t="shared" si="66"/>
        <v>260.96000672000002</v>
      </c>
      <c r="AC1064" t="s">
        <v>30</v>
      </c>
      <c r="AD1064" t="str">
        <f t="shared" si="67"/>
        <v>Cash Over 200</v>
      </c>
    </row>
    <row r="1065" spans="1:30" x14ac:dyDescent="0.2">
      <c r="A1065">
        <v>37180</v>
      </c>
      <c r="B1065" s="1">
        <v>42547</v>
      </c>
      <c r="C1065" s="4">
        <f>VLOOKUP(B1065, Dates!$A$1:$B$1463, 2, FALSE)</f>
        <v>1</v>
      </c>
      <c r="D1065">
        <v>2</v>
      </c>
      <c r="E1065" s="1">
        <f t="shared" si="64"/>
        <v>42549</v>
      </c>
      <c r="F1065">
        <v>1</v>
      </c>
      <c r="G1065" t="s">
        <v>23</v>
      </c>
      <c r="H1065" t="str">
        <f t="shared" si="65"/>
        <v>Other</v>
      </c>
      <c r="I1065">
        <v>29</v>
      </c>
      <c r="J1065">
        <v>8608</v>
      </c>
      <c r="K1065">
        <v>5</v>
      </c>
      <c r="L1065" t="s">
        <v>31</v>
      </c>
      <c r="M1065" t="s">
        <v>893</v>
      </c>
      <c r="N1065" t="s">
        <v>900</v>
      </c>
      <c r="O1065" t="s">
        <v>899</v>
      </c>
      <c r="P1065">
        <v>94109</v>
      </c>
      <c r="Q1065" t="s">
        <v>896</v>
      </c>
      <c r="R1065" t="s">
        <v>897</v>
      </c>
      <c r="S1065">
        <v>29</v>
      </c>
      <c r="T1065" t="str">
        <f>VLOOKUP(S1065, Products!$C$1:$D$60,2,FALSE)</f>
        <v>Shop By Sport</v>
      </c>
      <c r="U1065">
        <v>627</v>
      </c>
      <c r="V1065" t="str">
        <f>VLOOKUP(U1065, Products!$A$1:$B$60, 2, FALSE)</f>
        <v>Under Armour Girls' Toddler Spine Surge Runni</v>
      </c>
      <c r="W1065" s="7">
        <v>39.990001679999999</v>
      </c>
      <c r="X1065" s="7">
        <v>34.198098313835338</v>
      </c>
      <c r="Y1065">
        <v>5</v>
      </c>
      <c r="Z1065" s="7">
        <v>20</v>
      </c>
      <c r="AA1065" s="7">
        <v>199.9500084</v>
      </c>
      <c r="AB1065" s="7">
        <f t="shared" si="66"/>
        <v>179.9500084</v>
      </c>
      <c r="AC1065" t="s">
        <v>30</v>
      </c>
      <c r="AD1065" t="str">
        <f t="shared" si="67"/>
        <v>Cash Not Over 200</v>
      </c>
    </row>
    <row r="1066" spans="1:30" x14ac:dyDescent="0.2">
      <c r="A1066">
        <v>40645</v>
      </c>
      <c r="B1066" s="1">
        <v>42598</v>
      </c>
      <c r="C1066" s="4">
        <f>VLOOKUP(B1066, Dates!$A$1:$B$1463, 2, FALSE)</f>
        <v>3</v>
      </c>
      <c r="D1066">
        <v>2</v>
      </c>
      <c r="E1066" s="1">
        <f t="shared" si="64"/>
        <v>42600</v>
      </c>
      <c r="F1066">
        <v>1</v>
      </c>
      <c r="G1066" t="s">
        <v>23</v>
      </c>
      <c r="H1066" t="str">
        <f t="shared" si="65"/>
        <v>Other</v>
      </c>
      <c r="I1066">
        <v>24</v>
      </c>
      <c r="J1066">
        <v>3104</v>
      </c>
      <c r="K1066">
        <v>5</v>
      </c>
      <c r="L1066" t="s">
        <v>31</v>
      </c>
      <c r="M1066" t="s">
        <v>893</v>
      </c>
      <c r="N1066" t="s">
        <v>938</v>
      </c>
      <c r="O1066" t="s">
        <v>899</v>
      </c>
      <c r="P1066">
        <v>92553</v>
      </c>
      <c r="Q1066" t="s">
        <v>896</v>
      </c>
      <c r="R1066" t="s">
        <v>897</v>
      </c>
      <c r="S1066">
        <v>24</v>
      </c>
      <c r="T1066" t="str">
        <f>VLOOKUP(S1066, Products!$C$1:$D$60,2,FALSE)</f>
        <v>Women's Apparel</v>
      </c>
      <c r="U1066">
        <v>502</v>
      </c>
      <c r="V1066" t="str">
        <f>VLOOKUP(U1066, Products!$A$1:$B$60, 2, FALSE)</f>
        <v>Nike Men's Dri-FIT Victory Golf Polo</v>
      </c>
      <c r="W1066" s="7">
        <v>50</v>
      </c>
      <c r="X1066" s="7">
        <v>43.678035218757444</v>
      </c>
      <c r="Y1066">
        <v>5</v>
      </c>
      <c r="Z1066" s="7">
        <v>25</v>
      </c>
      <c r="AA1066" s="7">
        <v>250</v>
      </c>
      <c r="AB1066" s="7">
        <f t="shared" si="66"/>
        <v>225</v>
      </c>
      <c r="AC1066" t="s">
        <v>30</v>
      </c>
      <c r="AD1066" t="str">
        <f t="shared" si="67"/>
        <v>Cash Over 200</v>
      </c>
    </row>
    <row r="1067" spans="1:30" x14ac:dyDescent="0.2">
      <c r="A1067">
        <v>34631</v>
      </c>
      <c r="B1067" s="1">
        <v>42510</v>
      </c>
      <c r="C1067" s="4">
        <f>VLOOKUP(B1067, Dates!$A$1:$B$1463, 2, FALSE)</f>
        <v>6</v>
      </c>
      <c r="D1067">
        <v>2</v>
      </c>
      <c r="E1067" s="1">
        <f t="shared" si="64"/>
        <v>42514</v>
      </c>
      <c r="F1067">
        <v>0</v>
      </c>
      <c r="G1067" t="s">
        <v>23</v>
      </c>
      <c r="H1067" t="str">
        <f t="shared" si="65"/>
        <v>Other</v>
      </c>
      <c r="I1067">
        <v>24</v>
      </c>
      <c r="J1067">
        <v>47</v>
      </c>
      <c r="K1067">
        <v>5</v>
      </c>
      <c r="L1067" t="s">
        <v>31</v>
      </c>
      <c r="M1067" t="s">
        <v>893</v>
      </c>
      <c r="N1067" t="s">
        <v>926</v>
      </c>
      <c r="O1067" t="s">
        <v>899</v>
      </c>
      <c r="P1067">
        <v>94601</v>
      </c>
      <c r="Q1067" t="s">
        <v>896</v>
      </c>
      <c r="R1067" t="s">
        <v>897</v>
      </c>
      <c r="S1067">
        <v>24</v>
      </c>
      <c r="T1067" t="str">
        <f>VLOOKUP(S1067, Products!$C$1:$D$60,2,FALSE)</f>
        <v>Women's Apparel</v>
      </c>
      <c r="U1067">
        <v>502</v>
      </c>
      <c r="V1067" t="str">
        <f>VLOOKUP(U1067, Products!$A$1:$B$60, 2, FALSE)</f>
        <v>Nike Men's Dri-FIT Victory Golf Polo</v>
      </c>
      <c r="W1067" s="7">
        <v>50</v>
      </c>
      <c r="X1067" s="7">
        <v>43.678035218757444</v>
      </c>
      <c r="Y1067">
        <v>5</v>
      </c>
      <c r="Z1067" s="7">
        <v>42.5</v>
      </c>
      <c r="AA1067" s="7">
        <v>250</v>
      </c>
      <c r="AB1067" s="7">
        <f t="shared" si="66"/>
        <v>207.5</v>
      </c>
      <c r="AC1067" t="s">
        <v>30</v>
      </c>
      <c r="AD1067" t="str">
        <f t="shared" si="67"/>
        <v>Cash Over 200</v>
      </c>
    </row>
    <row r="1068" spans="1:30" x14ac:dyDescent="0.2">
      <c r="A1068">
        <v>31905</v>
      </c>
      <c r="B1068" s="1">
        <v>42647</v>
      </c>
      <c r="C1068" s="4">
        <f>VLOOKUP(B1068, Dates!$A$1:$B$1463, 2, FALSE)</f>
        <v>3</v>
      </c>
      <c r="D1068">
        <v>2</v>
      </c>
      <c r="E1068" s="1">
        <f t="shared" si="64"/>
        <v>42649</v>
      </c>
      <c r="F1068">
        <v>1</v>
      </c>
      <c r="G1068" t="s">
        <v>23</v>
      </c>
      <c r="H1068" t="str">
        <f t="shared" si="65"/>
        <v>Other</v>
      </c>
      <c r="I1068">
        <v>40</v>
      </c>
      <c r="J1068">
        <v>7060</v>
      </c>
      <c r="K1068">
        <v>6</v>
      </c>
      <c r="L1068" t="s">
        <v>35</v>
      </c>
      <c r="M1068" t="s">
        <v>893</v>
      </c>
      <c r="N1068" t="s">
        <v>920</v>
      </c>
      <c r="O1068" t="s">
        <v>921</v>
      </c>
      <c r="P1068">
        <v>19134</v>
      </c>
      <c r="Q1068" t="s">
        <v>896</v>
      </c>
      <c r="R1068" t="s">
        <v>913</v>
      </c>
      <c r="S1068">
        <v>40</v>
      </c>
      <c r="T1068" t="str">
        <f>VLOOKUP(S1068, Products!$C$1:$D$60,2,FALSE)</f>
        <v>Accessories</v>
      </c>
      <c r="U1068">
        <v>893</v>
      </c>
      <c r="V1068" t="str">
        <f>VLOOKUP(U1068, Products!$A$1:$B$60, 2, FALSE)</f>
        <v>Team Golf Pittsburgh Steelers Putter Grip</v>
      </c>
      <c r="W1068" s="7">
        <v>24.989999770000001</v>
      </c>
      <c r="X1068" s="7">
        <v>19.858499913833334</v>
      </c>
      <c r="Y1068">
        <v>5</v>
      </c>
      <c r="Z1068" s="7">
        <v>3.75</v>
      </c>
      <c r="AA1068" s="7">
        <v>124.94999885</v>
      </c>
      <c r="AB1068" s="7">
        <f t="shared" si="66"/>
        <v>121.19999885</v>
      </c>
      <c r="AC1068" t="s">
        <v>30</v>
      </c>
      <c r="AD1068" t="str">
        <f t="shared" si="67"/>
        <v>Cash Not Over 200</v>
      </c>
    </row>
    <row r="1069" spans="1:30" x14ac:dyDescent="0.2">
      <c r="A1069">
        <v>37718</v>
      </c>
      <c r="B1069" s="1">
        <v>42467</v>
      </c>
      <c r="C1069" s="4">
        <f>VLOOKUP(B1069, Dates!$A$1:$B$1463, 2, FALSE)</f>
        <v>5</v>
      </c>
      <c r="D1069">
        <v>4</v>
      </c>
      <c r="E1069" s="1">
        <f t="shared" si="64"/>
        <v>42473</v>
      </c>
      <c r="F1069">
        <v>0</v>
      </c>
      <c r="G1069" t="s">
        <v>62</v>
      </c>
      <c r="H1069" t="str">
        <f t="shared" si="65"/>
        <v>Other</v>
      </c>
      <c r="I1069">
        <v>9</v>
      </c>
      <c r="J1069">
        <v>1627</v>
      </c>
      <c r="K1069">
        <v>3</v>
      </c>
      <c r="L1069" t="s">
        <v>24</v>
      </c>
      <c r="M1069" t="s">
        <v>893</v>
      </c>
      <c r="N1069" t="s">
        <v>936</v>
      </c>
      <c r="O1069" t="s">
        <v>937</v>
      </c>
      <c r="P1069">
        <v>74133</v>
      </c>
      <c r="Q1069" t="s">
        <v>896</v>
      </c>
      <c r="R1069" t="s">
        <v>903</v>
      </c>
      <c r="S1069">
        <v>9</v>
      </c>
      <c r="T1069" t="str">
        <f>VLOOKUP(S1069, Products!$C$1:$D$60,2,FALSE)</f>
        <v>Cardio Equipment</v>
      </c>
      <c r="U1069">
        <v>191</v>
      </c>
      <c r="V1069" t="str">
        <f>VLOOKUP(U1069, Products!$A$1:$B$60, 2, FALSE)</f>
        <v>Nike Men's Free 5.0+ Running Shoe</v>
      </c>
      <c r="W1069" s="7">
        <v>99.989997860000003</v>
      </c>
      <c r="X1069" s="7">
        <v>95.114003926871064</v>
      </c>
      <c r="Y1069">
        <v>5</v>
      </c>
      <c r="Z1069" s="7">
        <v>89.989997860000003</v>
      </c>
      <c r="AA1069" s="7">
        <v>499.94998930000003</v>
      </c>
      <c r="AB1069" s="7">
        <f t="shared" si="66"/>
        <v>409.95999144000001</v>
      </c>
      <c r="AC1069" t="s">
        <v>66</v>
      </c>
      <c r="AD1069" t="str">
        <f t="shared" si="67"/>
        <v>Non Cash Payment</v>
      </c>
    </row>
    <row r="1070" spans="1:30" x14ac:dyDescent="0.2">
      <c r="A1070">
        <v>34977</v>
      </c>
      <c r="B1070" s="1">
        <v>42515</v>
      </c>
      <c r="C1070" s="4">
        <f>VLOOKUP(B1070, Dates!$A$1:$B$1463, 2, FALSE)</f>
        <v>4</v>
      </c>
      <c r="D1070">
        <v>4</v>
      </c>
      <c r="E1070" s="1">
        <f t="shared" si="64"/>
        <v>42521</v>
      </c>
      <c r="F1070">
        <v>0</v>
      </c>
      <c r="G1070" t="s">
        <v>62</v>
      </c>
      <c r="H1070" t="str">
        <f t="shared" si="65"/>
        <v>Other</v>
      </c>
      <c r="I1070">
        <v>9</v>
      </c>
      <c r="J1070">
        <v>1243</v>
      </c>
      <c r="K1070">
        <v>3</v>
      </c>
      <c r="L1070" t="s">
        <v>24</v>
      </c>
      <c r="M1070" t="s">
        <v>893</v>
      </c>
      <c r="N1070" t="s">
        <v>939</v>
      </c>
      <c r="O1070" t="s">
        <v>940</v>
      </c>
      <c r="P1070">
        <v>20735</v>
      </c>
      <c r="Q1070" t="s">
        <v>896</v>
      </c>
      <c r="R1070" t="s">
        <v>913</v>
      </c>
      <c r="S1070">
        <v>9</v>
      </c>
      <c r="T1070" t="str">
        <f>VLOOKUP(S1070, Products!$C$1:$D$60,2,FALSE)</f>
        <v>Cardio Equipment</v>
      </c>
      <c r="U1070">
        <v>191</v>
      </c>
      <c r="V1070" t="str">
        <f>VLOOKUP(U1070, Products!$A$1:$B$60, 2, FALSE)</f>
        <v>Nike Men's Free 5.0+ Running Shoe</v>
      </c>
      <c r="W1070" s="7">
        <v>99.989997860000003</v>
      </c>
      <c r="X1070" s="7">
        <v>95.114003926871064</v>
      </c>
      <c r="Y1070">
        <v>5</v>
      </c>
      <c r="Z1070" s="7">
        <v>99.989997860000003</v>
      </c>
      <c r="AA1070" s="7">
        <v>499.94998930000003</v>
      </c>
      <c r="AB1070" s="7">
        <f t="shared" si="66"/>
        <v>399.95999144000001</v>
      </c>
      <c r="AC1070" t="s">
        <v>66</v>
      </c>
      <c r="AD1070" t="str">
        <f t="shared" si="67"/>
        <v>Non Cash Payment</v>
      </c>
    </row>
    <row r="1071" spans="1:30" x14ac:dyDescent="0.2">
      <c r="A1071">
        <v>40138</v>
      </c>
      <c r="B1071" s="1">
        <v>42590</v>
      </c>
      <c r="C1071" s="4">
        <f>VLOOKUP(B1071, Dates!$A$1:$B$1463, 2, FALSE)</f>
        <v>2</v>
      </c>
      <c r="D1071">
        <v>4</v>
      </c>
      <c r="E1071" s="1">
        <f t="shared" si="64"/>
        <v>42594</v>
      </c>
      <c r="F1071">
        <v>0</v>
      </c>
      <c r="G1071" t="s">
        <v>62</v>
      </c>
      <c r="H1071" t="str">
        <f t="shared" si="65"/>
        <v>Other</v>
      </c>
      <c r="I1071">
        <v>17</v>
      </c>
      <c r="J1071">
        <v>7635</v>
      </c>
      <c r="K1071">
        <v>4</v>
      </c>
      <c r="L1071" t="s">
        <v>46</v>
      </c>
      <c r="M1071" t="s">
        <v>893</v>
      </c>
      <c r="N1071" t="s">
        <v>900</v>
      </c>
      <c r="O1071" t="s">
        <v>899</v>
      </c>
      <c r="P1071">
        <v>94110</v>
      </c>
      <c r="Q1071" t="s">
        <v>896</v>
      </c>
      <c r="R1071" t="s">
        <v>897</v>
      </c>
      <c r="S1071">
        <v>17</v>
      </c>
      <c r="T1071" t="str">
        <f>VLOOKUP(S1071, Products!$C$1:$D$60,2,FALSE)</f>
        <v>Cleats</v>
      </c>
      <c r="U1071">
        <v>365</v>
      </c>
      <c r="V1071" t="str">
        <f>VLOOKUP(U1071, Products!$A$1:$B$60, 2, FALSE)</f>
        <v>Perfect Fitness Perfect Rip Deck</v>
      </c>
      <c r="W1071" s="7">
        <v>59.990001679999999</v>
      </c>
      <c r="X1071" s="7">
        <v>54.488929209402009</v>
      </c>
      <c r="Y1071">
        <v>5</v>
      </c>
      <c r="Z1071" s="7">
        <v>9</v>
      </c>
      <c r="AA1071" s="7">
        <v>299.9500084</v>
      </c>
      <c r="AB1071" s="7">
        <f t="shared" si="66"/>
        <v>290.9500084</v>
      </c>
      <c r="AC1071" t="s">
        <v>66</v>
      </c>
      <c r="AD1071" t="str">
        <f t="shared" si="67"/>
        <v>Non Cash Payment</v>
      </c>
    </row>
    <row r="1072" spans="1:30" x14ac:dyDescent="0.2">
      <c r="A1072">
        <v>40776</v>
      </c>
      <c r="B1072" s="1">
        <v>42600</v>
      </c>
      <c r="C1072" s="4">
        <f>VLOOKUP(B1072, Dates!$A$1:$B$1463, 2, FALSE)</f>
        <v>5</v>
      </c>
      <c r="D1072">
        <v>4</v>
      </c>
      <c r="E1072" s="1">
        <f t="shared" si="64"/>
        <v>42606</v>
      </c>
      <c r="F1072">
        <v>0</v>
      </c>
      <c r="G1072" t="s">
        <v>62</v>
      </c>
      <c r="H1072" t="str">
        <f t="shared" si="65"/>
        <v>Other</v>
      </c>
      <c r="I1072">
        <v>17</v>
      </c>
      <c r="J1072">
        <v>7200</v>
      </c>
      <c r="K1072">
        <v>4</v>
      </c>
      <c r="L1072" t="s">
        <v>46</v>
      </c>
      <c r="M1072" t="s">
        <v>893</v>
      </c>
      <c r="N1072" t="s">
        <v>941</v>
      </c>
      <c r="O1072" t="s">
        <v>923</v>
      </c>
      <c r="P1072">
        <v>60543</v>
      </c>
      <c r="Q1072" t="s">
        <v>896</v>
      </c>
      <c r="R1072" t="s">
        <v>903</v>
      </c>
      <c r="S1072">
        <v>17</v>
      </c>
      <c r="T1072" t="str">
        <f>VLOOKUP(S1072, Products!$C$1:$D$60,2,FALSE)</f>
        <v>Cleats</v>
      </c>
      <c r="U1072">
        <v>365</v>
      </c>
      <c r="V1072" t="str">
        <f>VLOOKUP(U1072, Products!$A$1:$B$60, 2, FALSE)</f>
        <v>Perfect Fitness Perfect Rip Deck</v>
      </c>
      <c r="W1072" s="7">
        <v>59.990001679999999</v>
      </c>
      <c r="X1072" s="7">
        <v>54.488929209402009</v>
      </c>
      <c r="Y1072">
        <v>5</v>
      </c>
      <c r="Z1072" s="7">
        <v>27</v>
      </c>
      <c r="AA1072" s="7">
        <v>299.9500084</v>
      </c>
      <c r="AB1072" s="7">
        <f t="shared" si="66"/>
        <v>272.9500084</v>
      </c>
      <c r="AC1072" t="s">
        <v>66</v>
      </c>
      <c r="AD1072" t="str">
        <f t="shared" si="67"/>
        <v>Non Cash Payment</v>
      </c>
    </row>
    <row r="1073" spans="1:30" x14ac:dyDescent="0.2">
      <c r="A1073">
        <v>39582</v>
      </c>
      <c r="B1073" s="1">
        <v>42582</v>
      </c>
      <c r="C1073" s="4">
        <f>VLOOKUP(B1073, Dates!$A$1:$B$1463, 2, FALSE)</f>
        <v>1</v>
      </c>
      <c r="D1073">
        <v>4</v>
      </c>
      <c r="E1073" s="1">
        <f t="shared" si="64"/>
        <v>42586</v>
      </c>
      <c r="F1073">
        <v>0</v>
      </c>
      <c r="G1073" t="s">
        <v>62</v>
      </c>
      <c r="H1073" t="str">
        <f t="shared" si="65"/>
        <v>Other</v>
      </c>
      <c r="I1073">
        <v>17</v>
      </c>
      <c r="J1073">
        <v>3142</v>
      </c>
      <c r="K1073">
        <v>4</v>
      </c>
      <c r="L1073" t="s">
        <v>46</v>
      </c>
      <c r="M1073" t="s">
        <v>893</v>
      </c>
      <c r="N1073" t="s">
        <v>942</v>
      </c>
      <c r="O1073" t="s">
        <v>923</v>
      </c>
      <c r="P1073">
        <v>60174</v>
      </c>
      <c r="Q1073" t="s">
        <v>896</v>
      </c>
      <c r="R1073" t="s">
        <v>903</v>
      </c>
      <c r="S1073">
        <v>17</v>
      </c>
      <c r="T1073" t="str">
        <f>VLOOKUP(S1073, Products!$C$1:$D$60,2,FALSE)</f>
        <v>Cleats</v>
      </c>
      <c r="U1073">
        <v>365</v>
      </c>
      <c r="V1073" t="str">
        <f>VLOOKUP(U1073, Products!$A$1:$B$60, 2, FALSE)</f>
        <v>Perfect Fitness Perfect Rip Deck</v>
      </c>
      <c r="W1073" s="7">
        <v>59.990001679999999</v>
      </c>
      <c r="X1073" s="7">
        <v>54.488929209402009</v>
      </c>
      <c r="Y1073">
        <v>5</v>
      </c>
      <c r="Z1073" s="7">
        <v>27</v>
      </c>
      <c r="AA1073" s="7">
        <v>299.9500084</v>
      </c>
      <c r="AB1073" s="7">
        <f t="shared" si="66"/>
        <v>272.9500084</v>
      </c>
      <c r="AC1073" t="s">
        <v>66</v>
      </c>
      <c r="AD1073" t="str">
        <f t="shared" si="67"/>
        <v>Non Cash Payment</v>
      </c>
    </row>
    <row r="1074" spans="1:30" x14ac:dyDescent="0.2">
      <c r="A1074">
        <v>34284</v>
      </c>
      <c r="B1074" s="1">
        <v>42505</v>
      </c>
      <c r="C1074" s="4">
        <f>VLOOKUP(B1074, Dates!$A$1:$B$1463, 2, FALSE)</f>
        <v>1</v>
      </c>
      <c r="D1074">
        <v>4</v>
      </c>
      <c r="E1074" s="1">
        <f t="shared" si="64"/>
        <v>42509</v>
      </c>
      <c r="F1074">
        <v>0</v>
      </c>
      <c r="G1074" t="s">
        <v>62</v>
      </c>
      <c r="H1074" t="str">
        <f t="shared" si="65"/>
        <v>Other</v>
      </c>
      <c r="I1074">
        <v>26</v>
      </c>
      <c r="J1074">
        <v>8024</v>
      </c>
      <c r="K1074">
        <v>5</v>
      </c>
      <c r="L1074" t="s">
        <v>31</v>
      </c>
      <c r="M1074" t="s">
        <v>893</v>
      </c>
      <c r="N1074" t="s">
        <v>914</v>
      </c>
      <c r="O1074" t="s">
        <v>943</v>
      </c>
      <c r="P1074">
        <v>31907</v>
      </c>
      <c r="Q1074" t="s">
        <v>896</v>
      </c>
      <c r="R1074" t="s">
        <v>931</v>
      </c>
      <c r="S1074">
        <v>26</v>
      </c>
      <c r="T1074" t="str">
        <f>VLOOKUP(S1074, Products!$C$1:$D$60,2,FALSE)</f>
        <v>Girls' Apparel</v>
      </c>
      <c r="U1074">
        <v>572</v>
      </c>
      <c r="V1074" t="str">
        <f>VLOOKUP(U1074, Products!$A$1:$B$60, 2, FALSE)</f>
        <v>TYR Boys' Team Digi Jammer</v>
      </c>
      <c r="W1074" s="7">
        <v>39.990001679999999</v>
      </c>
      <c r="X1074" s="7">
        <v>30.892751576250003</v>
      </c>
      <c r="Y1074">
        <v>5</v>
      </c>
      <c r="Z1074" s="7">
        <v>0</v>
      </c>
      <c r="AA1074" s="7">
        <v>199.9500084</v>
      </c>
      <c r="AB1074" s="7">
        <f t="shared" si="66"/>
        <v>199.9500084</v>
      </c>
      <c r="AC1074" t="s">
        <v>66</v>
      </c>
      <c r="AD1074" t="str">
        <f t="shared" si="67"/>
        <v>Non Cash Payment</v>
      </c>
    </row>
    <row r="1075" spans="1:30" x14ac:dyDescent="0.2">
      <c r="A1075">
        <v>41142</v>
      </c>
      <c r="B1075" s="1">
        <v>42605</v>
      </c>
      <c r="C1075" s="4">
        <f>VLOOKUP(B1075, Dates!$A$1:$B$1463, 2, FALSE)</f>
        <v>3</v>
      </c>
      <c r="D1075">
        <v>4</v>
      </c>
      <c r="E1075" s="1">
        <f t="shared" si="64"/>
        <v>42611</v>
      </c>
      <c r="F1075">
        <v>0</v>
      </c>
      <c r="G1075" t="s">
        <v>62</v>
      </c>
      <c r="H1075" t="str">
        <f t="shared" si="65"/>
        <v>Other</v>
      </c>
      <c r="I1075">
        <v>24</v>
      </c>
      <c r="J1075">
        <v>5023</v>
      </c>
      <c r="K1075">
        <v>5</v>
      </c>
      <c r="L1075" t="s">
        <v>31</v>
      </c>
      <c r="M1075" t="s">
        <v>893</v>
      </c>
      <c r="N1075" t="s">
        <v>944</v>
      </c>
      <c r="O1075" t="s">
        <v>923</v>
      </c>
      <c r="P1075">
        <v>62521</v>
      </c>
      <c r="Q1075" t="s">
        <v>896</v>
      </c>
      <c r="R1075" t="s">
        <v>903</v>
      </c>
      <c r="S1075">
        <v>24</v>
      </c>
      <c r="T1075" t="str">
        <f>VLOOKUP(S1075, Products!$C$1:$D$60,2,FALSE)</f>
        <v>Women's Apparel</v>
      </c>
      <c r="U1075">
        <v>502</v>
      </c>
      <c r="V1075" t="str">
        <f>VLOOKUP(U1075, Products!$A$1:$B$60, 2, FALSE)</f>
        <v>Nike Men's Dri-FIT Victory Golf Polo</v>
      </c>
      <c r="W1075" s="7">
        <v>50</v>
      </c>
      <c r="X1075" s="7">
        <v>43.678035218757444</v>
      </c>
      <c r="Y1075">
        <v>5</v>
      </c>
      <c r="Z1075" s="7">
        <v>10</v>
      </c>
      <c r="AA1075" s="7">
        <v>250</v>
      </c>
      <c r="AB1075" s="7">
        <f t="shared" si="66"/>
        <v>240</v>
      </c>
      <c r="AC1075" t="s">
        <v>66</v>
      </c>
      <c r="AD1075" t="str">
        <f t="shared" si="67"/>
        <v>Non Cash Payment</v>
      </c>
    </row>
    <row r="1076" spans="1:30" x14ac:dyDescent="0.2">
      <c r="A1076">
        <v>41287</v>
      </c>
      <c r="B1076" s="1">
        <v>42607</v>
      </c>
      <c r="C1076" s="4">
        <f>VLOOKUP(B1076, Dates!$A$1:$B$1463, 2, FALSE)</f>
        <v>5</v>
      </c>
      <c r="D1076">
        <v>4</v>
      </c>
      <c r="E1076" s="1">
        <f t="shared" si="64"/>
        <v>42613</v>
      </c>
      <c r="F1076">
        <v>0</v>
      </c>
      <c r="G1076" t="s">
        <v>62</v>
      </c>
      <c r="H1076" t="str">
        <f t="shared" si="65"/>
        <v>Other</v>
      </c>
      <c r="I1076">
        <v>24</v>
      </c>
      <c r="J1076">
        <v>9581</v>
      </c>
      <c r="K1076">
        <v>5</v>
      </c>
      <c r="L1076" t="s">
        <v>31</v>
      </c>
      <c r="M1076" t="s">
        <v>893</v>
      </c>
      <c r="N1076" t="s">
        <v>945</v>
      </c>
      <c r="O1076" t="s">
        <v>899</v>
      </c>
      <c r="P1076">
        <v>92627</v>
      </c>
      <c r="Q1076" t="s">
        <v>896</v>
      </c>
      <c r="R1076" t="s">
        <v>897</v>
      </c>
      <c r="S1076">
        <v>24</v>
      </c>
      <c r="T1076" t="str">
        <f>VLOOKUP(S1076, Products!$C$1:$D$60,2,FALSE)</f>
        <v>Women's Apparel</v>
      </c>
      <c r="U1076">
        <v>502</v>
      </c>
      <c r="V1076" t="str">
        <f>VLOOKUP(U1076, Products!$A$1:$B$60, 2, FALSE)</f>
        <v>Nike Men's Dri-FIT Victory Golf Polo</v>
      </c>
      <c r="W1076" s="7">
        <v>50</v>
      </c>
      <c r="X1076" s="7">
        <v>43.678035218757444</v>
      </c>
      <c r="Y1076">
        <v>5</v>
      </c>
      <c r="Z1076" s="7">
        <v>32.5</v>
      </c>
      <c r="AA1076" s="7">
        <v>250</v>
      </c>
      <c r="AB1076" s="7">
        <f t="shared" si="66"/>
        <v>217.5</v>
      </c>
      <c r="AC1076" t="s">
        <v>66</v>
      </c>
      <c r="AD1076" t="str">
        <f t="shared" si="67"/>
        <v>Non Cash Payment</v>
      </c>
    </row>
    <row r="1077" spans="1:30" x14ac:dyDescent="0.2">
      <c r="A1077">
        <v>35651</v>
      </c>
      <c r="B1077" s="1">
        <v>42466</v>
      </c>
      <c r="C1077" s="4">
        <f>VLOOKUP(B1077, Dates!$A$1:$B$1463, 2, FALSE)</f>
        <v>4</v>
      </c>
      <c r="D1077">
        <v>4</v>
      </c>
      <c r="E1077" s="1">
        <f t="shared" si="64"/>
        <v>42472</v>
      </c>
      <c r="F1077">
        <v>0</v>
      </c>
      <c r="G1077" t="s">
        <v>62</v>
      </c>
      <c r="H1077" t="str">
        <f t="shared" si="65"/>
        <v>Other</v>
      </c>
      <c r="I1077">
        <v>24</v>
      </c>
      <c r="J1077">
        <v>9294</v>
      </c>
      <c r="K1077">
        <v>5</v>
      </c>
      <c r="L1077" t="s">
        <v>31</v>
      </c>
      <c r="M1077" t="s">
        <v>893</v>
      </c>
      <c r="N1077" t="s">
        <v>946</v>
      </c>
      <c r="O1077" t="s">
        <v>930</v>
      </c>
      <c r="P1077">
        <v>28806</v>
      </c>
      <c r="Q1077" t="s">
        <v>896</v>
      </c>
      <c r="R1077" t="s">
        <v>931</v>
      </c>
      <c r="S1077">
        <v>24</v>
      </c>
      <c r="T1077" t="str">
        <f>VLOOKUP(S1077, Products!$C$1:$D$60,2,FALSE)</f>
        <v>Women's Apparel</v>
      </c>
      <c r="U1077">
        <v>502</v>
      </c>
      <c r="V1077" t="str">
        <f>VLOOKUP(U1077, Products!$A$1:$B$60, 2, FALSE)</f>
        <v>Nike Men's Dri-FIT Victory Golf Polo</v>
      </c>
      <c r="W1077" s="7">
        <v>50</v>
      </c>
      <c r="X1077" s="7">
        <v>43.678035218757444</v>
      </c>
      <c r="Y1077">
        <v>5</v>
      </c>
      <c r="Z1077" s="7">
        <v>40</v>
      </c>
      <c r="AA1077" s="7">
        <v>250</v>
      </c>
      <c r="AB1077" s="7">
        <f t="shared" si="66"/>
        <v>210</v>
      </c>
      <c r="AC1077" t="s">
        <v>66</v>
      </c>
      <c r="AD1077" t="str">
        <f t="shared" si="67"/>
        <v>Non Cash Payment</v>
      </c>
    </row>
    <row r="1078" spans="1:30" x14ac:dyDescent="0.2">
      <c r="A1078">
        <v>41287</v>
      </c>
      <c r="B1078" s="1">
        <v>42607</v>
      </c>
      <c r="C1078" s="4">
        <f>VLOOKUP(B1078, Dates!$A$1:$B$1463, 2, FALSE)</f>
        <v>5</v>
      </c>
      <c r="D1078">
        <v>4</v>
      </c>
      <c r="E1078" s="1">
        <f t="shared" si="64"/>
        <v>42613</v>
      </c>
      <c r="F1078">
        <v>0</v>
      </c>
      <c r="G1078" t="s">
        <v>62</v>
      </c>
      <c r="H1078" t="str">
        <f t="shared" si="65"/>
        <v>Other</v>
      </c>
      <c r="I1078">
        <v>37</v>
      </c>
      <c r="J1078">
        <v>9581</v>
      </c>
      <c r="K1078">
        <v>6</v>
      </c>
      <c r="L1078" t="s">
        <v>35</v>
      </c>
      <c r="M1078" t="s">
        <v>893</v>
      </c>
      <c r="N1078" t="s">
        <v>945</v>
      </c>
      <c r="O1078" t="s">
        <v>899</v>
      </c>
      <c r="P1078">
        <v>92627</v>
      </c>
      <c r="Q1078" t="s">
        <v>896</v>
      </c>
      <c r="R1078" t="s">
        <v>897</v>
      </c>
      <c r="S1078">
        <v>37</v>
      </c>
      <c r="T1078" t="str">
        <f>VLOOKUP(S1078, Products!$C$1:$D$60,2,FALSE)</f>
        <v>Electronics</v>
      </c>
      <c r="U1078">
        <v>828</v>
      </c>
      <c r="V1078" t="str">
        <f>VLOOKUP(U1078, Products!$A$1:$B$60, 2, FALSE)</f>
        <v>Bridgestone e6 Straight Distance NFL San Dieg</v>
      </c>
      <c r="W1078" s="7">
        <v>31.989999770000001</v>
      </c>
      <c r="X1078" s="7">
        <v>24.284221986666665</v>
      </c>
      <c r="Y1078">
        <v>5</v>
      </c>
      <c r="Z1078" s="7">
        <v>25.590000150000002</v>
      </c>
      <c r="AA1078" s="7">
        <v>159.94999885000001</v>
      </c>
      <c r="AB1078" s="7">
        <f t="shared" si="66"/>
        <v>134.35999870000001</v>
      </c>
      <c r="AC1078" t="s">
        <v>66</v>
      </c>
      <c r="AD1078" t="str">
        <f t="shared" si="67"/>
        <v>Non Cash Payment</v>
      </c>
    </row>
    <row r="1079" spans="1:30" x14ac:dyDescent="0.2">
      <c r="A1079">
        <v>32566</v>
      </c>
      <c r="B1079" s="1">
        <v>42480</v>
      </c>
      <c r="C1079" s="4">
        <f>VLOOKUP(B1079, Dates!$A$1:$B$1463, 2, FALSE)</f>
        <v>4</v>
      </c>
      <c r="D1079">
        <v>4</v>
      </c>
      <c r="E1079" s="1">
        <f t="shared" si="64"/>
        <v>42486</v>
      </c>
      <c r="F1079">
        <v>0</v>
      </c>
      <c r="G1079" t="s">
        <v>62</v>
      </c>
      <c r="H1079" t="str">
        <f t="shared" si="65"/>
        <v>Other</v>
      </c>
      <c r="I1079">
        <v>13</v>
      </c>
      <c r="J1079">
        <v>3797</v>
      </c>
      <c r="K1079">
        <v>3</v>
      </c>
      <c r="L1079" t="s">
        <v>24</v>
      </c>
      <c r="M1079" t="s">
        <v>893</v>
      </c>
      <c r="N1079" t="s">
        <v>947</v>
      </c>
      <c r="O1079" t="s">
        <v>948</v>
      </c>
      <c r="P1079">
        <v>35630</v>
      </c>
      <c r="Q1079" t="s">
        <v>896</v>
      </c>
      <c r="R1079" t="s">
        <v>931</v>
      </c>
      <c r="S1079">
        <v>13</v>
      </c>
      <c r="T1079" t="str">
        <f>VLOOKUP(S1079, Products!$C$1:$D$60,2,FALSE)</f>
        <v>Electronics</v>
      </c>
      <c r="U1079">
        <v>278</v>
      </c>
      <c r="V1079" t="str">
        <f>VLOOKUP(U1079, Products!$A$1:$B$60, 2, FALSE)</f>
        <v>Under Armour Men's Compression EV SL Slide</v>
      </c>
      <c r="W1079" s="7">
        <v>44.990001679999999</v>
      </c>
      <c r="X1079" s="7">
        <v>31.547668386333335</v>
      </c>
      <c r="Y1079">
        <v>5</v>
      </c>
      <c r="Z1079" s="7">
        <v>4.5</v>
      </c>
      <c r="AA1079" s="7">
        <v>224.9500084</v>
      </c>
      <c r="AB1079" s="7">
        <f t="shared" si="66"/>
        <v>220.4500084</v>
      </c>
      <c r="AC1079" t="s">
        <v>66</v>
      </c>
      <c r="AD1079" t="str">
        <f t="shared" si="67"/>
        <v>Non Cash Payment</v>
      </c>
    </row>
    <row r="1080" spans="1:30" x14ac:dyDescent="0.2">
      <c r="A1080">
        <v>39300</v>
      </c>
      <c r="B1080" s="1">
        <v>42578</v>
      </c>
      <c r="C1080" s="4">
        <f>VLOOKUP(B1080, Dates!$A$1:$B$1463, 2, FALSE)</f>
        <v>4</v>
      </c>
      <c r="D1080">
        <v>4</v>
      </c>
      <c r="E1080" s="1">
        <f t="shared" si="64"/>
        <v>42584</v>
      </c>
      <c r="F1080">
        <v>1</v>
      </c>
      <c r="G1080" t="s">
        <v>62</v>
      </c>
      <c r="H1080" t="str">
        <f t="shared" si="65"/>
        <v>Other</v>
      </c>
      <c r="I1080">
        <v>9</v>
      </c>
      <c r="J1080">
        <v>11999</v>
      </c>
      <c r="K1080">
        <v>3</v>
      </c>
      <c r="L1080" t="s">
        <v>24</v>
      </c>
      <c r="M1080" t="s">
        <v>893</v>
      </c>
      <c r="N1080" t="s">
        <v>949</v>
      </c>
      <c r="O1080" t="s">
        <v>950</v>
      </c>
      <c r="P1080">
        <v>1852</v>
      </c>
      <c r="Q1080" t="s">
        <v>896</v>
      </c>
      <c r="R1080" t="s">
        <v>913</v>
      </c>
      <c r="S1080">
        <v>9</v>
      </c>
      <c r="T1080" t="str">
        <f>VLOOKUP(S1080, Products!$C$1:$D$60,2,FALSE)</f>
        <v>Cardio Equipment</v>
      </c>
      <c r="U1080">
        <v>191</v>
      </c>
      <c r="V1080" t="str">
        <f>VLOOKUP(U1080, Products!$A$1:$B$60, 2, FALSE)</f>
        <v>Nike Men's Free 5.0+ Running Shoe</v>
      </c>
      <c r="W1080" s="7">
        <v>99.989997860000003</v>
      </c>
      <c r="X1080" s="7">
        <v>95.114003926871064</v>
      </c>
      <c r="Y1080">
        <v>5</v>
      </c>
      <c r="Z1080" s="7">
        <v>45</v>
      </c>
      <c r="AA1080" s="7">
        <v>499.94998930000003</v>
      </c>
      <c r="AB1080" s="7">
        <f t="shared" si="66"/>
        <v>454.94998930000003</v>
      </c>
      <c r="AC1080" t="s">
        <v>66</v>
      </c>
      <c r="AD1080" t="str">
        <f t="shared" si="67"/>
        <v>Non Cash Payment</v>
      </c>
    </row>
    <row r="1081" spans="1:30" x14ac:dyDescent="0.2">
      <c r="A1081">
        <v>40654</v>
      </c>
      <c r="B1081" s="1">
        <v>42598</v>
      </c>
      <c r="C1081" s="4">
        <f>VLOOKUP(B1081, Dates!$A$1:$B$1463, 2, FALSE)</f>
        <v>3</v>
      </c>
      <c r="D1081">
        <v>4</v>
      </c>
      <c r="E1081" s="1">
        <f t="shared" si="64"/>
        <v>42604</v>
      </c>
      <c r="F1081">
        <v>1</v>
      </c>
      <c r="G1081" t="s">
        <v>62</v>
      </c>
      <c r="H1081" t="str">
        <f t="shared" si="65"/>
        <v>Other</v>
      </c>
      <c r="I1081">
        <v>9</v>
      </c>
      <c r="J1081">
        <v>3715</v>
      </c>
      <c r="K1081">
        <v>3</v>
      </c>
      <c r="L1081" t="s">
        <v>24</v>
      </c>
      <c r="M1081" t="s">
        <v>893</v>
      </c>
      <c r="N1081" t="s">
        <v>927</v>
      </c>
      <c r="O1081" t="s">
        <v>928</v>
      </c>
      <c r="P1081">
        <v>10024</v>
      </c>
      <c r="Q1081" t="s">
        <v>896</v>
      </c>
      <c r="R1081" t="s">
        <v>913</v>
      </c>
      <c r="S1081">
        <v>9</v>
      </c>
      <c r="T1081" t="str">
        <f>VLOOKUP(S1081, Products!$C$1:$D$60,2,FALSE)</f>
        <v>Cardio Equipment</v>
      </c>
      <c r="U1081">
        <v>191</v>
      </c>
      <c r="V1081" t="str">
        <f>VLOOKUP(U1081, Products!$A$1:$B$60, 2, FALSE)</f>
        <v>Nike Men's Free 5.0+ Running Shoe</v>
      </c>
      <c r="W1081" s="7">
        <v>99.989997860000003</v>
      </c>
      <c r="X1081" s="7">
        <v>95.114003926871064</v>
      </c>
      <c r="Y1081">
        <v>5</v>
      </c>
      <c r="Z1081" s="7">
        <v>74.989997860000003</v>
      </c>
      <c r="AA1081" s="7">
        <v>499.94998930000003</v>
      </c>
      <c r="AB1081" s="7">
        <f t="shared" si="66"/>
        <v>424.95999144000001</v>
      </c>
      <c r="AC1081" t="s">
        <v>66</v>
      </c>
      <c r="AD1081" t="str">
        <f t="shared" si="67"/>
        <v>Non Cash Payment</v>
      </c>
    </row>
    <row r="1082" spans="1:30" x14ac:dyDescent="0.2">
      <c r="A1082">
        <v>39551</v>
      </c>
      <c r="B1082" s="1">
        <v>42582</v>
      </c>
      <c r="C1082" s="4">
        <f>VLOOKUP(B1082, Dates!$A$1:$B$1463, 2, FALSE)</f>
        <v>1</v>
      </c>
      <c r="D1082">
        <v>4</v>
      </c>
      <c r="E1082" s="1">
        <f t="shared" si="64"/>
        <v>42586</v>
      </c>
      <c r="F1082">
        <v>0</v>
      </c>
      <c r="G1082" t="s">
        <v>62</v>
      </c>
      <c r="H1082" t="str">
        <f t="shared" si="65"/>
        <v>Other</v>
      </c>
      <c r="I1082">
        <v>9</v>
      </c>
      <c r="J1082">
        <v>2922</v>
      </c>
      <c r="K1082">
        <v>3</v>
      </c>
      <c r="L1082" t="s">
        <v>24</v>
      </c>
      <c r="M1082" t="s">
        <v>893</v>
      </c>
      <c r="N1082" t="s">
        <v>925</v>
      </c>
      <c r="O1082" t="s">
        <v>895</v>
      </c>
      <c r="P1082">
        <v>98103</v>
      </c>
      <c r="Q1082" t="s">
        <v>896</v>
      </c>
      <c r="R1082" t="s">
        <v>897</v>
      </c>
      <c r="S1082">
        <v>9</v>
      </c>
      <c r="T1082" t="str">
        <f>VLOOKUP(S1082, Products!$C$1:$D$60,2,FALSE)</f>
        <v>Cardio Equipment</v>
      </c>
      <c r="U1082">
        <v>191</v>
      </c>
      <c r="V1082" t="str">
        <f>VLOOKUP(U1082, Products!$A$1:$B$60, 2, FALSE)</f>
        <v>Nike Men's Free 5.0+ Running Shoe</v>
      </c>
      <c r="W1082" s="7">
        <v>99.989997860000003</v>
      </c>
      <c r="X1082" s="7">
        <v>95.114003926871064</v>
      </c>
      <c r="Y1082">
        <v>5</v>
      </c>
      <c r="Z1082" s="7">
        <v>79.989997860000003</v>
      </c>
      <c r="AA1082" s="7">
        <v>499.94998930000003</v>
      </c>
      <c r="AB1082" s="7">
        <f t="shared" si="66"/>
        <v>419.95999144000001</v>
      </c>
      <c r="AC1082" t="s">
        <v>66</v>
      </c>
      <c r="AD1082" t="str">
        <f t="shared" si="67"/>
        <v>Non Cash Payment</v>
      </c>
    </row>
    <row r="1083" spans="1:30" x14ac:dyDescent="0.2">
      <c r="A1083">
        <v>35389</v>
      </c>
      <c r="B1083" s="1">
        <v>42521</v>
      </c>
      <c r="C1083" s="4">
        <f>VLOOKUP(B1083, Dates!$A$1:$B$1463, 2, FALSE)</f>
        <v>3</v>
      </c>
      <c r="D1083">
        <v>4</v>
      </c>
      <c r="E1083" s="1">
        <f t="shared" si="64"/>
        <v>42527</v>
      </c>
      <c r="F1083">
        <v>1</v>
      </c>
      <c r="G1083" t="s">
        <v>62</v>
      </c>
      <c r="H1083" t="str">
        <f t="shared" si="65"/>
        <v>Other</v>
      </c>
      <c r="I1083">
        <v>13</v>
      </c>
      <c r="J1083">
        <v>7175</v>
      </c>
      <c r="K1083">
        <v>3</v>
      </c>
      <c r="L1083" t="s">
        <v>24</v>
      </c>
      <c r="M1083" t="s">
        <v>893</v>
      </c>
      <c r="N1083" t="s">
        <v>951</v>
      </c>
      <c r="O1083" t="s">
        <v>912</v>
      </c>
      <c r="P1083">
        <v>44312</v>
      </c>
      <c r="Q1083" t="s">
        <v>896</v>
      </c>
      <c r="R1083" t="s">
        <v>913</v>
      </c>
      <c r="S1083">
        <v>13</v>
      </c>
      <c r="T1083" t="str">
        <f>VLOOKUP(S1083, Products!$C$1:$D$60,2,FALSE)</f>
        <v>Electronics</v>
      </c>
      <c r="U1083">
        <v>278</v>
      </c>
      <c r="V1083" t="str">
        <f>VLOOKUP(U1083, Products!$A$1:$B$60, 2, FALSE)</f>
        <v>Under Armour Men's Compression EV SL Slide</v>
      </c>
      <c r="W1083" s="7">
        <v>44.990001679999999</v>
      </c>
      <c r="X1083" s="7">
        <v>31.547668386333335</v>
      </c>
      <c r="Y1083">
        <v>5</v>
      </c>
      <c r="Z1083" s="7">
        <v>40.490001679999999</v>
      </c>
      <c r="AA1083" s="7">
        <v>224.9500084</v>
      </c>
      <c r="AB1083" s="7">
        <f t="shared" si="66"/>
        <v>184.46000672</v>
      </c>
      <c r="AC1083" t="s">
        <v>66</v>
      </c>
      <c r="AD1083" t="str">
        <f t="shared" si="67"/>
        <v>Non Cash Payment</v>
      </c>
    </row>
    <row r="1084" spans="1:30" x14ac:dyDescent="0.2">
      <c r="A1084">
        <v>32257</v>
      </c>
      <c r="B1084" s="1">
        <v>42475</v>
      </c>
      <c r="C1084" s="4">
        <f>VLOOKUP(B1084, Dates!$A$1:$B$1463, 2, FALSE)</f>
        <v>6</v>
      </c>
      <c r="D1084">
        <v>4</v>
      </c>
      <c r="E1084" s="1">
        <f t="shared" si="64"/>
        <v>42481</v>
      </c>
      <c r="F1084">
        <v>0</v>
      </c>
      <c r="G1084" t="s">
        <v>62</v>
      </c>
      <c r="H1084" t="str">
        <f t="shared" si="65"/>
        <v>Other</v>
      </c>
      <c r="I1084">
        <v>17</v>
      </c>
      <c r="J1084">
        <v>967</v>
      </c>
      <c r="K1084">
        <v>4</v>
      </c>
      <c r="L1084" t="s">
        <v>46</v>
      </c>
      <c r="M1084" t="s">
        <v>893</v>
      </c>
      <c r="N1084" t="s">
        <v>900</v>
      </c>
      <c r="O1084" t="s">
        <v>899</v>
      </c>
      <c r="P1084">
        <v>94110</v>
      </c>
      <c r="Q1084" t="s">
        <v>896</v>
      </c>
      <c r="R1084" t="s">
        <v>897</v>
      </c>
      <c r="S1084">
        <v>17</v>
      </c>
      <c r="T1084" t="str">
        <f>VLOOKUP(S1084, Products!$C$1:$D$60,2,FALSE)</f>
        <v>Cleats</v>
      </c>
      <c r="U1084">
        <v>365</v>
      </c>
      <c r="V1084" t="str">
        <f>VLOOKUP(U1084, Products!$A$1:$B$60, 2, FALSE)</f>
        <v>Perfect Fitness Perfect Rip Deck</v>
      </c>
      <c r="W1084" s="7">
        <v>59.990001679999999</v>
      </c>
      <c r="X1084" s="7">
        <v>54.488929209402009</v>
      </c>
      <c r="Y1084">
        <v>5</v>
      </c>
      <c r="Z1084" s="7">
        <v>3</v>
      </c>
      <c r="AA1084" s="7">
        <v>299.9500084</v>
      </c>
      <c r="AB1084" s="7">
        <f t="shared" si="66"/>
        <v>296.9500084</v>
      </c>
      <c r="AC1084" t="s">
        <v>66</v>
      </c>
      <c r="AD1084" t="str">
        <f t="shared" si="67"/>
        <v>Non Cash Payment</v>
      </c>
    </row>
    <row r="1085" spans="1:30" x14ac:dyDescent="0.2">
      <c r="A1085">
        <v>49031</v>
      </c>
      <c r="B1085" s="1">
        <v>42720</v>
      </c>
      <c r="C1085" s="4">
        <f>VLOOKUP(B1085, Dates!$A$1:$B$1463, 2, FALSE)</f>
        <v>6</v>
      </c>
      <c r="D1085">
        <v>4</v>
      </c>
      <c r="E1085" s="1">
        <f t="shared" si="64"/>
        <v>42726</v>
      </c>
      <c r="F1085">
        <v>0</v>
      </c>
      <c r="G1085" t="s">
        <v>62</v>
      </c>
      <c r="H1085" t="str">
        <f t="shared" si="65"/>
        <v>Other</v>
      </c>
      <c r="I1085">
        <v>17</v>
      </c>
      <c r="J1085">
        <v>8098</v>
      </c>
      <c r="K1085">
        <v>4</v>
      </c>
      <c r="L1085" t="s">
        <v>46</v>
      </c>
      <c r="M1085" t="s">
        <v>893</v>
      </c>
      <c r="N1085" t="s">
        <v>275</v>
      </c>
      <c r="O1085" t="s">
        <v>917</v>
      </c>
      <c r="Q1085" t="s">
        <v>918</v>
      </c>
      <c r="R1085" t="s">
        <v>918</v>
      </c>
      <c r="S1085">
        <v>17</v>
      </c>
      <c r="T1085" t="str">
        <f>VLOOKUP(S1085, Products!$C$1:$D$60,2,FALSE)</f>
        <v>Cleats</v>
      </c>
      <c r="U1085">
        <v>365</v>
      </c>
      <c r="V1085" t="str">
        <f>VLOOKUP(U1085, Products!$A$1:$B$60, 2, FALSE)</f>
        <v>Perfect Fitness Perfect Rip Deck</v>
      </c>
      <c r="W1085" s="7">
        <v>59.990001679999999</v>
      </c>
      <c r="X1085" s="7">
        <v>54.488929209402009</v>
      </c>
      <c r="Y1085">
        <v>5</v>
      </c>
      <c r="Z1085" s="7">
        <v>9</v>
      </c>
      <c r="AA1085" s="7">
        <v>299.9500084</v>
      </c>
      <c r="AB1085" s="7">
        <f t="shared" si="66"/>
        <v>290.9500084</v>
      </c>
      <c r="AC1085" t="s">
        <v>66</v>
      </c>
      <c r="AD1085" t="str">
        <f t="shared" si="67"/>
        <v>Non Cash Payment</v>
      </c>
    </row>
    <row r="1086" spans="1:30" x14ac:dyDescent="0.2">
      <c r="A1086">
        <v>49031</v>
      </c>
      <c r="B1086" s="1">
        <v>42720</v>
      </c>
      <c r="C1086" s="4">
        <f>VLOOKUP(B1086, Dates!$A$1:$B$1463, 2, FALSE)</f>
        <v>6</v>
      </c>
      <c r="D1086">
        <v>4</v>
      </c>
      <c r="E1086" s="1">
        <f t="shared" si="64"/>
        <v>42726</v>
      </c>
      <c r="F1086">
        <v>0</v>
      </c>
      <c r="G1086" t="s">
        <v>62</v>
      </c>
      <c r="H1086" t="str">
        <f t="shared" si="65"/>
        <v>Other</v>
      </c>
      <c r="I1086">
        <v>17</v>
      </c>
      <c r="J1086">
        <v>8098</v>
      </c>
      <c r="K1086">
        <v>4</v>
      </c>
      <c r="L1086" t="s">
        <v>46</v>
      </c>
      <c r="M1086" t="s">
        <v>893</v>
      </c>
      <c r="N1086" t="s">
        <v>275</v>
      </c>
      <c r="O1086" t="s">
        <v>917</v>
      </c>
      <c r="Q1086" t="s">
        <v>918</v>
      </c>
      <c r="R1086" t="s">
        <v>918</v>
      </c>
      <c r="S1086">
        <v>17</v>
      </c>
      <c r="T1086" t="str">
        <f>VLOOKUP(S1086, Products!$C$1:$D$60,2,FALSE)</f>
        <v>Cleats</v>
      </c>
      <c r="U1086">
        <v>365</v>
      </c>
      <c r="V1086" t="str">
        <f>VLOOKUP(U1086, Products!$A$1:$B$60, 2, FALSE)</f>
        <v>Perfect Fitness Perfect Rip Deck</v>
      </c>
      <c r="W1086" s="7">
        <v>59.990001679999999</v>
      </c>
      <c r="X1086" s="7">
        <v>54.488929209402009</v>
      </c>
      <c r="Y1086">
        <v>5</v>
      </c>
      <c r="Z1086" s="7">
        <v>12</v>
      </c>
      <c r="AA1086" s="7">
        <v>299.9500084</v>
      </c>
      <c r="AB1086" s="7">
        <f t="shared" si="66"/>
        <v>287.9500084</v>
      </c>
      <c r="AC1086" t="s">
        <v>66</v>
      </c>
      <c r="AD1086" t="str">
        <f t="shared" si="67"/>
        <v>Non Cash Payment</v>
      </c>
    </row>
    <row r="1087" spans="1:30" x14ac:dyDescent="0.2">
      <c r="A1087">
        <v>32224</v>
      </c>
      <c r="B1087" s="1">
        <v>42475</v>
      </c>
      <c r="C1087" s="4">
        <f>VLOOKUP(B1087, Dates!$A$1:$B$1463, 2, FALSE)</f>
        <v>6</v>
      </c>
      <c r="D1087">
        <v>4</v>
      </c>
      <c r="E1087" s="1">
        <f t="shared" si="64"/>
        <v>42481</v>
      </c>
      <c r="F1087">
        <v>1</v>
      </c>
      <c r="G1087" t="s">
        <v>62</v>
      </c>
      <c r="H1087" t="str">
        <f t="shared" si="65"/>
        <v>Other</v>
      </c>
      <c r="I1087">
        <v>17</v>
      </c>
      <c r="J1087">
        <v>8481</v>
      </c>
      <c r="K1087">
        <v>4</v>
      </c>
      <c r="L1087" t="s">
        <v>46</v>
      </c>
      <c r="M1087" t="s">
        <v>893</v>
      </c>
      <c r="N1087" t="s">
        <v>952</v>
      </c>
      <c r="O1087" t="s">
        <v>953</v>
      </c>
      <c r="P1087">
        <v>22153</v>
      </c>
      <c r="Q1087" t="s">
        <v>896</v>
      </c>
      <c r="R1087" t="s">
        <v>931</v>
      </c>
      <c r="S1087">
        <v>17</v>
      </c>
      <c r="T1087" t="str">
        <f>VLOOKUP(S1087, Products!$C$1:$D$60,2,FALSE)</f>
        <v>Cleats</v>
      </c>
      <c r="U1087">
        <v>365</v>
      </c>
      <c r="V1087" t="str">
        <f>VLOOKUP(U1087, Products!$A$1:$B$60, 2, FALSE)</f>
        <v>Perfect Fitness Perfect Rip Deck</v>
      </c>
      <c r="W1087" s="7">
        <v>59.990001679999999</v>
      </c>
      <c r="X1087" s="7">
        <v>54.488929209402009</v>
      </c>
      <c r="Y1087">
        <v>5</v>
      </c>
      <c r="Z1087" s="7">
        <v>16.5</v>
      </c>
      <c r="AA1087" s="7">
        <v>299.9500084</v>
      </c>
      <c r="AB1087" s="7">
        <f t="shared" si="66"/>
        <v>283.4500084</v>
      </c>
      <c r="AC1087" t="s">
        <v>66</v>
      </c>
      <c r="AD1087" t="str">
        <f t="shared" si="67"/>
        <v>Non Cash Payment</v>
      </c>
    </row>
    <row r="1088" spans="1:30" x14ac:dyDescent="0.2">
      <c r="A1088">
        <v>38411</v>
      </c>
      <c r="B1088" s="1">
        <v>42565</v>
      </c>
      <c r="C1088" s="4">
        <f>VLOOKUP(B1088, Dates!$A$1:$B$1463, 2, FALSE)</f>
        <v>5</v>
      </c>
      <c r="D1088">
        <v>4</v>
      </c>
      <c r="E1088" s="1">
        <f t="shared" si="64"/>
        <v>42571</v>
      </c>
      <c r="F1088">
        <v>0</v>
      </c>
      <c r="G1088" t="s">
        <v>62</v>
      </c>
      <c r="H1088" t="str">
        <f t="shared" si="65"/>
        <v>Other</v>
      </c>
      <c r="I1088">
        <v>17</v>
      </c>
      <c r="J1088">
        <v>8205</v>
      </c>
      <c r="K1088">
        <v>4</v>
      </c>
      <c r="L1088" t="s">
        <v>46</v>
      </c>
      <c r="M1088" t="s">
        <v>893</v>
      </c>
      <c r="N1088" t="s">
        <v>954</v>
      </c>
      <c r="O1088" t="s">
        <v>955</v>
      </c>
      <c r="P1088">
        <v>89015</v>
      </c>
      <c r="Q1088" t="s">
        <v>896</v>
      </c>
      <c r="R1088" t="s">
        <v>897</v>
      </c>
      <c r="S1088">
        <v>17</v>
      </c>
      <c r="T1088" t="str">
        <f>VLOOKUP(S1088, Products!$C$1:$D$60,2,FALSE)</f>
        <v>Cleats</v>
      </c>
      <c r="U1088">
        <v>365</v>
      </c>
      <c r="V1088" t="str">
        <f>VLOOKUP(U1088, Products!$A$1:$B$60, 2, FALSE)</f>
        <v>Perfect Fitness Perfect Rip Deck</v>
      </c>
      <c r="W1088" s="7">
        <v>59.990001679999999</v>
      </c>
      <c r="X1088" s="7">
        <v>54.488929209402009</v>
      </c>
      <c r="Y1088">
        <v>5</v>
      </c>
      <c r="Z1088" s="7">
        <v>27</v>
      </c>
      <c r="AA1088" s="7">
        <v>299.9500084</v>
      </c>
      <c r="AB1088" s="7">
        <f t="shared" si="66"/>
        <v>272.9500084</v>
      </c>
      <c r="AC1088" t="s">
        <v>66</v>
      </c>
      <c r="AD1088" t="str">
        <f t="shared" si="67"/>
        <v>Non Cash Payment</v>
      </c>
    </row>
    <row r="1089" spans="1:30" x14ac:dyDescent="0.2">
      <c r="A1089">
        <v>48282</v>
      </c>
      <c r="B1089" s="1">
        <v>42502</v>
      </c>
      <c r="C1089" s="4">
        <f>VLOOKUP(B1089, Dates!$A$1:$B$1463, 2, FALSE)</f>
        <v>5</v>
      </c>
      <c r="D1089">
        <v>4</v>
      </c>
      <c r="E1089" s="1">
        <f t="shared" si="64"/>
        <v>42508</v>
      </c>
      <c r="F1089">
        <v>0</v>
      </c>
      <c r="G1089" t="s">
        <v>62</v>
      </c>
      <c r="H1089" t="str">
        <f t="shared" si="65"/>
        <v>Other</v>
      </c>
      <c r="I1089">
        <v>17</v>
      </c>
      <c r="J1089">
        <v>10668</v>
      </c>
      <c r="K1089">
        <v>4</v>
      </c>
      <c r="L1089" t="s">
        <v>46</v>
      </c>
      <c r="M1089" t="s">
        <v>893</v>
      </c>
      <c r="N1089" t="s">
        <v>956</v>
      </c>
      <c r="O1089" t="s">
        <v>917</v>
      </c>
      <c r="Q1089" t="s">
        <v>918</v>
      </c>
      <c r="R1089" t="s">
        <v>918</v>
      </c>
      <c r="S1089">
        <v>17</v>
      </c>
      <c r="T1089" t="str">
        <f>VLOOKUP(S1089, Products!$C$1:$D$60,2,FALSE)</f>
        <v>Cleats</v>
      </c>
      <c r="U1089">
        <v>365</v>
      </c>
      <c r="V1089" t="str">
        <f>VLOOKUP(U1089, Products!$A$1:$B$60, 2, FALSE)</f>
        <v>Perfect Fitness Perfect Rip Deck</v>
      </c>
      <c r="W1089" s="7">
        <v>59.990001679999999</v>
      </c>
      <c r="X1089" s="7">
        <v>54.488929209402009</v>
      </c>
      <c r="Y1089">
        <v>5</v>
      </c>
      <c r="Z1089" s="7">
        <v>38.990001679999999</v>
      </c>
      <c r="AA1089" s="7">
        <v>299.9500084</v>
      </c>
      <c r="AB1089" s="7">
        <f t="shared" si="66"/>
        <v>260.96000672000002</v>
      </c>
      <c r="AC1089" t="s">
        <v>66</v>
      </c>
      <c r="AD1089" t="str">
        <f t="shared" si="67"/>
        <v>Non Cash Payment</v>
      </c>
    </row>
    <row r="1090" spans="1:30" x14ac:dyDescent="0.2">
      <c r="A1090">
        <v>40949</v>
      </c>
      <c r="B1090" s="1">
        <v>42602</v>
      </c>
      <c r="C1090" s="4">
        <f>VLOOKUP(B1090, Dates!$A$1:$B$1463, 2, FALSE)</f>
        <v>7</v>
      </c>
      <c r="D1090">
        <v>4</v>
      </c>
      <c r="E1090" s="1">
        <f t="shared" si="64"/>
        <v>42607</v>
      </c>
      <c r="F1090">
        <v>1</v>
      </c>
      <c r="G1090" t="s">
        <v>62</v>
      </c>
      <c r="H1090" t="str">
        <f t="shared" si="65"/>
        <v>Other</v>
      </c>
      <c r="I1090">
        <v>17</v>
      </c>
      <c r="J1090">
        <v>11380</v>
      </c>
      <c r="K1090">
        <v>4</v>
      </c>
      <c r="L1090" t="s">
        <v>46</v>
      </c>
      <c r="M1090" t="s">
        <v>893</v>
      </c>
      <c r="N1090" t="s">
        <v>898</v>
      </c>
      <c r="O1090" t="s">
        <v>899</v>
      </c>
      <c r="P1090">
        <v>90045</v>
      </c>
      <c r="Q1090" t="s">
        <v>896</v>
      </c>
      <c r="R1090" t="s">
        <v>897</v>
      </c>
      <c r="S1090">
        <v>17</v>
      </c>
      <c r="T1090" t="str">
        <f>VLOOKUP(S1090, Products!$C$1:$D$60,2,FALSE)</f>
        <v>Cleats</v>
      </c>
      <c r="U1090">
        <v>365</v>
      </c>
      <c r="V1090" t="str">
        <f>VLOOKUP(U1090, Products!$A$1:$B$60, 2, FALSE)</f>
        <v>Perfect Fitness Perfect Rip Deck</v>
      </c>
      <c r="W1090" s="7">
        <v>59.990001679999999</v>
      </c>
      <c r="X1090" s="7">
        <v>54.488929209402009</v>
      </c>
      <c r="Y1090">
        <v>5</v>
      </c>
      <c r="Z1090" s="7">
        <v>47.990001679999999</v>
      </c>
      <c r="AA1090" s="7">
        <v>299.9500084</v>
      </c>
      <c r="AB1090" s="7">
        <f t="shared" si="66"/>
        <v>251.96000672</v>
      </c>
      <c r="AC1090" t="s">
        <v>66</v>
      </c>
      <c r="AD1090" t="str">
        <f t="shared" si="67"/>
        <v>Non Cash Payment</v>
      </c>
    </row>
    <row r="1091" spans="1:30" x14ac:dyDescent="0.2">
      <c r="A1091">
        <v>31917</v>
      </c>
      <c r="B1091" s="1">
        <v>42647</v>
      </c>
      <c r="C1091" s="4">
        <f>VLOOKUP(B1091, Dates!$A$1:$B$1463, 2, FALSE)</f>
        <v>3</v>
      </c>
      <c r="D1091">
        <v>4</v>
      </c>
      <c r="E1091" s="1">
        <f t="shared" ref="E1091:E1154" si="68">WORKDAY(B1091, D1091)</f>
        <v>42653</v>
      </c>
      <c r="F1091">
        <v>0</v>
      </c>
      <c r="G1091" t="s">
        <v>62</v>
      </c>
      <c r="H1091" t="str">
        <f t="shared" ref="H1091:H1154" si="69">IF(AND(F1091=0,G1091="Same Day"), "Same Day - On Time", "Other")</f>
        <v>Other</v>
      </c>
      <c r="I1091">
        <v>24</v>
      </c>
      <c r="J1091">
        <v>12052</v>
      </c>
      <c r="K1091">
        <v>5</v>
      </c>
      <c r="L1091" t="s">
        <v>31</v>
      </c>
      <c r="M1091" t="s">
        <v>893</v>
      </c>
      <c r="N1091" t="s">
        <v>927</v>
      </c>
      <c r="O1091" t="s">
        <v>928</v>
      </c>
      <c r="P1091">
        <v>10011</v>
      </c>
      <c r="Q1091" t="s">
        <v>896</v>
      </c>
      <c r="R1091" t="s">
        <v>913</v>
      </c>
      <c r="S1091">
        <v>24</v>
      </c>
      <c r="T1091" t="str">
        <f>VLOOKUP(S1091, Products!$C$1:$D$60,2,FALSE)</f>
        <v>Women's Apparel</v>
      </c>
      <c r="U1091">
        <v>502</v>
      </c>
      <c r="V1091" t="str">
        <f>VLOOKUP(U1091, Products!$A$1:$B$60, 2, FALSE)</f>
        <v>Nike Men's Dri-FIT Victory Golf Polo</v>
      </c>
      <c r="W1091" s="7">
        <v>50</v>
      </c>
      <c r="X1091" s="7">
        <v>43.678035218757444</v>
      </c>
      <c r="Y1091">
        <v>5</v>
      </c>
      <c r="Z1091" s="7">
        <v>2.5</v>
      </c>
      <c r="AA1091" s="7">
        <v>250</v>
      </c>
      <c r="AB1091" s="7">
        <f t="shared" ref="AB1091:AB1154" si="70">AA1091-Z1091</f>
        <v>247.5</v>
      </c>
      <c r="AC1091" t="s">
        <v>66</v>
      </c>
      <c r="AD1091" t="str">
        <f t="shared" ref="AD1091:AD1154" si="71">IF(AND(AC1091="CASH",AB1091&gt;200),"Cash Over 200",IF(AC1091&lt;&gt;"CASH","Non Cash Payment","Cash Not Over 200"))</f>
        <v>Non Cash Payment</v>
      </c>
    </row>
    <row r="1092" spans="1:30" x14ac:dyDescent="0.2">
      <c r="A1092">
        <v>39991</v>
      </c>
      <c r="B1092" s="1">
        <v>42529</v>
      </c>
      <c r="C1092" s="4">
        <f>VLOOKUP(B1092, Dates!$A$1:$B$1463, 2, FALSE)</f>
        <v>4</v>
      </c>
      <c r="D1092">
        <v>4</v>
      </c>
      <c r="E1092" s="1">
        <f t="shared" si="68"/>
        <v>42535</v>
      </c>
      <c r="F1092">
        <v>0</v>
      </c>
      <c r="G1092" t="s">
        <v>62</v>
      </c>
      <c r="H1092" t="str">
        <f t="shared" si="69"/>
        <v>Other</v>
      </c>
      <c r="I1092">
        <v>24</v>
      </c>
      <c r="J1092">
        <v>3915</v>
      </c>
      <c r="K1092">
        <v>5</v>
      </c>
      <c r="L1092" t="s">
        <v>31</v>
      </c>
      <c r="M1092" t="s">
        <v>893</v>
      </c>
      <c r="N1092" t="s">
        <v>957</v>
      </c>
      <c r="O1092" t="s">
        <v>958</v>
      </c>
      <c r="P1092">
        <v>49505</v>
      </c>
      <c r="Q1092" t="s">
        <v>896</v>
      </c>
      <c r="R1092" t="s">
        <v>903</v>
      </c>
      <c r="S1092">
        <v>24</v>
      </c>
      <c r="T1092" t="str">
        <f>VLOOKUP(S1092, Products!$C$1:$D$60,2,FALSE)</f>
        <v>Women's Apparel</v>
      </c>
      <c r="U1092">
        <v>502</v>
      </c>
      <c r="V1092" t="str">
        <f>VLOOKUP(U1092, Products!$A$1:$B$60, 2, FALSE)</f>
        <v>Nike Men's Dri-FIT Victory Golf Polo</v>
      </c>
      <c r="W1092" s="7">
        <v>50</v>
      </c>
      <c r="X1092" s="7">
        <v>43.678035218757444</v>
      </c>
      <c r="Y1092">
        <v>5</v>
      </c>
      <c r="Z1092" s="7">
        <v>10</v>
      </c>
      <c r="AA1092" s="7">
        <v>250</v>
      </c>
      <c r="AB1092" s="7">
        <f t="shared" si="70"/>
        <v>240</v>
      </c>
      <c r="AC1092" t="s">
        <v>66</v>
      </c>
      <c r="AD1092" t="str">
        <f t="shared" si="71"/>
        <v>Non Cash Payment</v>
      </c>
    </row>
    <row r="1093" spans="1:30" x14ac:dyDescent="0.2">
      <c r="A1093">
        <v>44802</v>
      </c>
      <c r="B1093" s="1">
        <v>42658</v>
      </c>
      <c r="C1093" s="4">
        <f>VLOOKUP(B1093, Dates!$A$1:$B$1463, 2, FALSE)</f>
        <v>7</v>
      </c>
      <c r="D1093">
        <v>4</v>
      </c>
      <c r="E1093" s="1">
        <f t="shared" si="68"/>
        <v>42663</v>
      </c>
      <c r="F1093">
        <v>0</v>
      </c>
      <c r="G1093" t="s">
        <v>62</v>
      </c>
      <c r="H1093" t="str">
        <f t="shared" si="69"/>
        <v>Other</v>
      </c>
      <c r="I1093">
        <v>24</v>
      </c>
      <c r="J1093">
        <v>8051</v>
      </c>
      <c r="K1093">
        <v>5</v>
      </c>
      <c r="L1093" t="s">
        <v>31</v>
      </c>
      <c r="M1093" t="s">
        <v>893</v>
      </c>
      <c r="N1093" t="s">
        <v>959</v>
      </c>
      <c r="O1093" t="s">
        <v>917</v>
      </c>
      <c r="Q1093" t="s">
        <v>918</v>
      </c>
      <c r="R1093" t="s">
        <v>918</v>
      </c>
      <c r="S1093">
        <v>24</v>
      </c>
      <c r="T1093" t="str">
        <f>VLOOKUP(S1093, Products!$C$1:$D$60,2,FALSE)</f>
        <v>Women's Apparel</v>
      </c>
      <c r="U1093">
        <v>502</v>
      </c>
      <c r="V1093" t="str">
        <f>VLOOKUP(U1093, Products!$A$1:$B$60, 2, FALSE)</f>
        <v>Nike Men's Dri-FIT Victory Golf Polo</v>
      </c>
      <c r="W1093" s="7">
        <v>50</v>
      </c>
      <c r="X1093" s="7">
        <v>43.678035218757444</v>
      </c>
      <c r="Y1093">
        <v>5</v>
      </c>
      <c r="Z1093" s="7">
        <v>12.5</v>
      </c>
      <c r="AA1093" s="7">
        <v>250</v>
      </c>
      <c r="AB1093" s="7">
        <f t="shared" si="70"/>
        <v>237.5</v>
      </c>
      <c r="AC1093" t="s">
        <v>66</v>
      </c>
      <c r="AD1093" t="str">
        <f t="shared" si="71"/>
        <v>Non Cash Payment</v>
      </c>
    </row>
    <row r="1094" spans="1:30" x14ac:dyDescent="0.2">
      <c r="A1094">
        <v>40766</v>
      </c>
      <c r="B1094" s="1">
        <v>42600</v>
      </c>
      <c r="C1094" s="4">
        <f>VLOOKUP(B1094, Dates!$A$1:$B$1463, 2, FALSE)</f>
        <v>5</v>
      </c>
      <c r="D1094">
        <v>4</v>
      </c>
      <c r="E1094" s="1">
        <f t="shared" si="68"/>
        <v>42606</v>
      </c>
      <c r="F1094">
        <v>0</v>
      </c>
      <c r="G1094" t="s">
        <v>62</v>
      </c>
      <c r="H1094" t="str">
        <f t="shared" si="69"/>
        <v>Other</v>
      </c>
      <c r="I1094">
        <v>29</v>
      </c>
      <c r="J1094">
        <v>3249</v>
      </c>
      <c r="K1094">
        <v>5</v>
      </c>
      <c r="L1094" t="s">
        <v>31</v>
      </c>
      <c r="M1094" t="s">
        <v>893</v>
      </c>
      <c r="N1094" t="s">
        <v>927</v>
      </c>
      <c r="O1094" t="s">
        <v>928</v>
      </c>
      <c r="P1094">
        <v>10024</v>
      </c>
      <c r="Q1094" t="s">
        <v>896</v>
      </c>
      <c r="R1094" t="s">
        <v>913</v>
      </c>
      <c r="S1094">
        <v>29</v>
      </c>
      <c r="T1094" t="str">
        <f>VLOOKUP(S1094, Products!$C$1:$D$60,2,FALSE)</f>
        <v>Shop By Sport</v>
      </c>
      <c r="U1094">
        <v>627</v>
      </c>
      <c r="V1094" t="str">
        <f>VLOOKUP(U1094, Products!$A$1:$B$60, 2, FALSE)</f>
        <v>Under Armour Girls' Toddler Spine Surge Runni</v>
      </c>
      <c r="W1094" s="7">
        <v>39.990001679999999</v>
      </c>
      <c r="X1094" s="7">
        <v>34.198098313835338</v>
      </c>
      <c r="Y1094">
        <v>5</v>
      </c>
      <c r="Z1094" s="7">
        <v>14</v>
      </c>
      <c r="AA1094" s="7">
        <v>199.9500084</v>
      </c>
      <c r="AB1094" s="7">
        <f t="shared" si="70"/>
        <v>185.9500084</v>
      </c>
      <c r="AC1094" t="s">
        <v>66</v>
      </c>
      <c r="AD1094" t="str">
        <f t="shared" si="71"/>
        <v>Non Cash Payment</v>
      </c>
    </row>
    <row r="1095" spans="1:30" x14ac:dyDescent="0.2">
      <c r="A1095">
        <v>36495</v>
      </c>
      <c r="B1095" s="1">
        <v>42537</v>
      </c>
      <c r="C1095" s="4">
        <f>VLOOKUP(B1095, Dates!$A$1:$B$1463, 2, FALSE)</f>
        <v>5</v>
      </c>
      <c r="D1095">
        <v>4</v>
      </c>
      <c r="E1095" s="1">
        <f t="shared" si="68"/>
        <v>42543</v>
      </c>
      <c r="F1095">
        <v>1</v>
      </c>
      <c r="G1095" t="s">
        <v>62</v>
      </c>
      <c r="H1095" t="str">
        <f t="shared" si="69"/>
        <v>Other</v>
      </c>
      <c r="I1095">
        <v>24</v>
      </c>
      <c r="J1095">
        <v>7894</v>
      </c>
      <c r="K1095">
        <v>5</v>
      </c>
      <c r="L1095" t="s">
        <v>31</v>
      </c>
      <c r="M1095" t="s">
        <v>893</v>
      </c>
      <c r="N1095" t="s">
        <v>960</v>
      </c>
      <c r="O1095" t="s">
        <v>905</v>
      </c>
      <c r="P1095">
        <v>78664</v>
      </c>
      <c r="Q1095" t="s">
        <v>896</v>
      </c>
      <c r="R1095" t="s">
        <v>903</v>
      </c>
      <c r="S1095">
        <v>24</v>
      </c>
      <c r="T1095" t="str">
        <f>VLOOKUP(S1095, Products!$C$1:$D$60,2,FALSE)</f>
        <v>Women's Apparel</v>
      </c>
      <c r="U1095">
        <v>502</v>
      </c>
      <c r="V1095" t="str">
        <f>VLOOKUP(U1095, Products!$A$1:$B$60, 2, FALSE)</f>
        <v>Nike Men's Dri-FIT Victory Golf Polo</v>
      </c>
      <c r="W1095" s="7">
        <v>50</v>
      </c>
      <c r="X1095" s="7">
        <v>43.678035218757444</v>
      </c>
      <c r="Y1095">
        <v>5</v>
      </c>
      <c r="Z1095" s="7">
        <v>25</v>
      </c>
      <c r="AA1095" s="7">
        <v>250</v>
      </c>
      <c r="AB1095" s="7">
        <f t="shared" si="70"/>
        <v>225</v>
      </c>
      <c r="AC1095" t="s">
        <v>66</v>
      </c>
      <c r="AD1095" t="str">
        <f t="shared" si="71"/>
        <v>Non Cash Payment</v>
      </c>
    </row>
    <row r="1096" spans="1:30" x14ac:dyDescent="0.2">
      <c r="A1096">
        <v>37945</v>
      </c>
      <c r="B1096" s="1">
        <v>42558</v>
      </c>
      <c r="C1096" s="4">
        <f>VLOOKUP(B1096, Dates!$A$1:$B$1463, 2, FALSE)</f>
        <v>5</v>
      </c>
      <c r="D1096">
        <v>4</v>
      </c>
      <c r="E1096" s="1">
        <f t="shared" si="68"/>
        <v>42564</v>
      </c>
      <c r="F1096">
        <v>1</v>
      </c>
      <c r="G1096" t="s">
        <v>62</v>
      </c>
      <c r="H1096" t="str">
        <f t="shared" si="69"/>
        <v>Other</v>
      </c>
      <c r="I1096">
        <v>24</v>
      </c>
      <c r="J1096">
        <v>9197</v>
      </c>
      <c r="K1096">
        <v>5</v>
      </c>
      <c r="L1096" t="s">
        <v>31</v>
      </c>
      <c r="M1096" t="s">
        <v>893</v>
      </c>
      <c r="N1096" t="s">
        <v>961</v>
      </c>
      <c r="O1096" t="s">
        <v>905</v>
      </c>
      <c r="P1096">
        <v>76017</v>
      </c>
      <c r="Q1096" t="s">
        <v>896</v>
      </c>
      <c r="R1096" t="s">
        <v>903</v>
      </c>
      <c r="S1096">
        <v>24</v>
      </c>
      <c r="T1096" t="str">
        <f>VLOOKUP(S1096, Products!$C$1:$D$60,2,FALSE)</f>
        <v>Women's Apparel</v>
      </c>
      <c r="U1096">
        <v>502</v>
      </c>
      <c r="V1096" t="str">
        <f>VLOOKUP(U1096, Products!$A$1:$B$60, 2, FALSE)</f>
        <v>Nike Men's Dri-FIT Victory Golf Polo</v>
      </c>
      <c r="W1096" s="7">
        <v>50</v>
      </c>
      <c r="X1096" s="7">
        <v>43.678035218757444</v>
      </c>
      <c r="Y1096">
        <v>5</v>
      </c>
      <c r="Z1096" s="7">
        <v>32.5</v>
      </c>
      <c r="AA1096" s="7">
        <v>250</v>
      </c>
      <c r="AB1096" s="7">
        <f t="shared" si="70"/>
        <v>217.5</v>
      </c>
      <c r="AC1096" t="s">
        <v>66</v>
      </c>
      <c r="AD1096" t="str">
        <f t="shared" si="71"/>
        <v>Non Cash Payment</v>
      </c>
    </row>
    <row r="1097" spans="1:30" x14ac:dyDescent="0.2">
      <c r="A1097">
        <v>32257</v>
      </c>
      <c r="B1097" s="1">
        <v>42475</v>
      </c>
      <c r="C1097" s="4">
        <f>VLOOKUP(B1097, Dates!$A$1:$B$1463, 2, FALSE)</f>
        <v>6</v>
      </c>
      <c r="D1097">
        <v>4</v>
      </c>
      <c r="E1097" s="1">
        <f t="shared" si="68"/>
        <v>42481</v>
      </c>
      <c r="F1097">
        <v>0</v>
      </c>
      <c r="G1097" t="s">
        <v>62</v>
      </c>
      <c r="H1097" t="str">
        <f t="shared" si="69"/>
        <v>Other</v>
      </c>
      <c r="I1097">
        <v>24</v>
      </c>
      <c r="J1097">
        <v>967</v>
      </c>
      <c r="K1097">
        <v>5</v>
      </c>
      <c r="L1097" t="s">
        <v>31</v>
      </c>
      <c r="M1097" t="s">
        <v>893</v>
      </c>
      <c r="N1097" t="s">
        <v>900</v>
      </c>
      <c r="O1097" t="s">
        <v>899</v>
      </c>
      <c r="P1097">
        <v>94110</v>
      </c>
      <c r="Q1097" t="s">
        <v>896</v>
      </c>
      <c r="R1097" t="s">
        <v>897</v>
      </c>
      <c r="S1097">
        <v>24</v>
      </c>
      <c r="T1097" t="str">
        <f>VLOOKUP(S1097, Products!$C$1:$D$60,2,FALSE)</f>
        <v>Women's Apparel</v>
      </c>
      <c r="U1097">
        <v>502</v>
      </c>
      <c r="V1097" t="str">
        <f>VLOOKUP(U1097, Products!$A$1:$B$60, 2, FALSE)</f>
        <v>Nike Men's Dri-FIT Victory Golf Polo</v>
      </c>
      <c r="W1097" s="7">
        <v>50</v>
      </c>
      <c r="X1097" s="7">
        <v>43.678035218757444</v>
      </c>
      <c r="Y1097">
        <v>5</v>
      </c>
      <c r="Z1097" s="7">
        <v>37.5</v>
      </c>
      <c r="AA1097" s="7">
        <v>250</v>
      </c>
      <c r="AB1097" s="7">
        <f t="shared" si="70"/>
        <v>212.5</v>
      </c>
      <c r="AC1097" t="s">
        <v>66</v>
      </c>
      <c r="AD1097" t="str">
        <f t="shared" si="71"/>
        <v>Non Cash Payment</v>
      </c>
    </row>
    <row r="1098" spans="1:30" x14ac:dyDescent="0.2">
      <c r="A1098">
        <v>33058</v>
      </c>
      <c r="B1098" s="1">
        <v>42487</v>
      </c>
      <c r="C1098" s="4">
        <f>VLOOKUP(B1098, Dates!$A$1:$B$1463, 2, FALSE)</f>
        <v>4</v>
      </c>
      <c r="D1098">
        <v>4</v>
      </c>
      <c r="E1098" s="1">
        <f t="shared" si="68"/>
        <v>42493</v>
      </c>
      <c r="F1098">
        <v>0</v>
      </c>
      <c r="G1098" t="s">
        <v>62</v>
      </c>
      <c r="H1098" t="str">
        <f t="shared" si="69"/>
        <v>Other</v>
      </c>
      <c r="I1098">
        <v>24</v>
      </c>
      <c r="J1098">
        <v>5855</v>
      </c>
      <c r="K1098">
        <v>5</v>
      </c>
      <c r="L1098" t="s">
        <v>31</v>
      </c>
      <c r="M1098" t="s">
        <v>893</v>
      </c>
      <c r="N1098" t="s">
        <v>962</v>
      </c>
      <c r="O1098" t="s">
        <v>899</v>
      </c>
      <c r="P1098">
        <v>92105</v>
      </c>
      <c r="Q1098" t="s">
        <v>896</v>
      </c>
      <c r="R1098" t="s">
        <v>897</v>
      </c>
      <c r="S1098">
        <v>24</v>
      </c>
      <c r="T1098" t="str">
        <f>VLOOKUP(S1098, Products!$C$1:$D$60,2,FALSE)</f>
        <v>Women's Apparel</v>
      </c>
      <c r="U1098">
        <v>502</v>
      </c>
      <c r="V1098" t="str">
        <f>VLOOKUP(U1098, Products!$A$1:$B$60, 2, FALSE)</f>
        <v>Nike Men's Dri-FIT Victory Golf Polo</v>
      </c>
      <c r="W1098" s="7">
        <v>50</v>
      </c>
      <c r="X1098" s="7">
        <v>43.678035218757444</v>
      </c>
      <c r="Y1098">
        <v>5</v>
      </c>
      <c r="Z1098" s="7">
        <v>40</v>
      </c>
      <c r="AA1098" s="7">
        <v>250</v>
      </c>
      <c r="AB1098" s="7">
        <f t="shared" si="70"/>
        <v>210</v>
      </c>
      <c r="AC1098" t="s">
        <v>66</v>
      </c>
      <c r="AD1098" t="str">
        <f t="shared" si="71"/>
        <v>Non Cash Payment</v>
      </c>
    </row>
    <row r="1099" spans="1:30" x14ac:dyDescent="0.2">
      <c r="A1099">
        <v>40766</v>
      </c>
      <c r="B1099" s="1">
        <v>42600</v>
      </c>
      <c r="C1099" s="4">
        <f>VLOOKUP(B1099, Dates!$A$1:$B$1463, 2, FALSE)</f>
        <v>5</v>
      </c>
      <c r="D1099">
        <v>4</v>
      </c>
      <c r="E1099" s="1">
        <f t="shared" si="68"/>
        <v>42606</v>
      </c>
      <c r="F1099">
        <v>0</v>
      </c>
      <c r="G1099" t="s">
        <v>62</v>
      </c>
      <c r="H1099" t="str">
        <f t="shared" si="69"/>
        <v>Other</v>
      </c>
      <c r="I1099">
        <v>24</v>
      </c>
      <c r="J1099">
        <v>3249</v>
      </c>
      <c r="K1099">
        <v>5</v>
      </c>
      <c r="L1099" t="s">
        <v>31</v>
      </c>
      <c r="M1099" t="s">
        <v>893</v>
      </c>
      <c r="N1099" t="s">
        <v>927</v>
      </c>
      <c r="O1099" t="s">
        <v>928</v>
      </c>
      <c r="P1099">
        <v>10024</v>
      </c>
      <c r="Q1099" t="s">
        <v>896</v>
      </c>
      <c r="R1099" t="s">
        <v>913</v>
      </c>
      <c r="S1099">
        <v>24</v>
      </c>
      <c r="T1099" t="str">
        <f>VLOOKUP(S1099, Products!$C$1:$D$60,2,FALSE)</f>
        <v>Women's Apparel</v>
      </c>
      <c r="U1099">
        <v>502</v>
      </c>
      <c r="V1099" t="str">
        <f>VLOOKUP(U1099, Products!$A$1:$B$60, 2, FALSE)</f>
        <v>Nike Men's Dri-FIT Victory Golf Polo</v>
      </c>
      <c r="W1099" s="7">
        <v>50</v>
      </c>
      <c r="X1099" s="7">
        <v>43.678035218757444</v>
      </c>
      <c r="Y1099">
        <v>5</v>
      </c>
      <c r="Z1099" s="7">
        <v>45</v>
      </c>
      <c r="AA1099" s="7">
        <v>250</v>
      </c>
      <c r="AB1099" s="7">
        <f t="shared" si="70"/>
        <v>205</v>
      </c>
      <c r="AC1099" t="s">
        <v>66</v>
      </c>
      <c r="AD1099" t="str">
        <f t="shared" si="71"/>
        <v>Non Cash Payment</v>
      </c>
    </row>
    <row r="1100" spans="1:30" x14ac:dyDescent="0.2">
      <c r="A1100">
        <v>36840</v>
      </c>
      <c r="B1100" s="1">
        <v>42542</v>
      </c>
      <c r="C1100" s="4">
        <f>VLOOKUP(B1100, Dates!$A$1:$B$1463, 2, FALSE)</f>
        <v>3</v>
      </c>
      <c r="D1100">
        <v>4</v>
      </c>
      <c r="E1100" s="1">
        <f t="shared" si="68"/>
        <v>42548</v>
      </c>
      <c r="F1100">
        <v>1</v>
      </c>
      <c r="G1100" t="s">
        <v>62</v>
      </c>
      <c r="H1100" t="str">
        <f t="shared" si="69"/>
        <v>Other</v>
      </c>
      <c r="I1100">
        <v>24</v>
      </c>
      <c r="J1100">
        <v>4611</v>
      </c>
      <c r="K1100">
        <v>5</v>
      </c>
      <c r="L1100" t="s">
        <v>31</v>
      </c>
      <c r="M1100" t="s">
        <v>893</v>
      </c>
      <c r="N1100" t="s">
        <v>963</v>
      </c>
      <c r="O1100" t="s">
        <v>907</v>
      </c>
      <c r="P1100">
        <v>85705</v>
      </c>
      <c r="Q1100" t="s">
        <v>896</v>
      </c>
      <c r="R1100" t="s">
        <v>897</v>
      </c>
      <c r="S1100">
        <v>24</v>
      </c>
      <c r="T1100" t="str">
        <f>VLOOKUP(S1100, Products!$C$1:$D$60,2,FALSE)</f>
        <v>Women's Apparel</v>
      </c>
      <c r="U1100">
        <v>502</v>
      </c>
      <c r="V1100" t="str">
        <f>VLOOKUP(U1100, Products!$A$1:$B$60, 2, FALSE)</f>
        <v>Nike Men's Dri-FIT Victory Golf Polo</v>
      </c>
      <c r="W1100" s="7">
        <v>50</v>
      </c>
      <c r="X1100" s="7">
        <v>43.678035218757444</v>
      </c>
      <c r="Y1100">
        <v>5</v>
      </c>
      <c r="Z1100" s="7">
        <v>50</v>
      </c>
      <c r="AA1100" s="7">
        <v>250</v>
      </c>
      <c r="AB1100" s="7">
        <f t="shared" si="70"/>
        <v>200</v>
      </c>
      <c r="AC1100" t="s">
        <v>66</v>
      </c>
      <c r="AD1100" t="str">
        <f t="shared" si="71"/>
        <v>Non Cash Payment</v>
      </c>
    </row>
    <row r="1101" spans="1:30" x14ac:dyDescent="0.2">
      <c r="A1101">
        <v>31302</v>
      </c>
      <c r="B1101" s="1">
        <v>42373</v>
      </c>
      <c r="C1101" s="4">
        <f>VLOOKUP(B1101, Dates!$A$1:$B$1463, 2, FALSE)</f>
        <v>2</v>
      </c>
      <c r="D1101">
        <v>4</v>
      </c>
      <c r="E1101" s="1">
        <f t="shared" si="68"/>
        <v>42377</v>
      </c>
      <c r="F1101">
        <v>0</v>
      </c>
      <c r="G1101" t="s">
        <v>62</v>
      </c>
      <c r="H1101" t="str">
        <f t="shared" si="69"/>
        <v>Other</v>
      </c>
      <c r="I1101">
        <v>40</v>
      </c>
      <c r="J1101">
        <v>1657</v>
      </c>
      <c r="K1101">
        <v>6</v>
      </c>
      <c r="L1101" t="s">
        <v>35</v>
      </c>
      <c r="M1101" t="s">
        <v>893</v>
      </c>
      <c r="N1101" t="s">
        <v>898</v>
      </c>
      <c r="O1101" t="s">
        <v>899</v>
      </c>
      <c r="P1101">
        <v>90032</v>
      </c>
      <c r="Q1101" t="s">
        <v>896</v>
      </c>
      <c r="R1101" t="s">
        <v>897</v>
      </c>
      <c r="S1101">
        <v>40</v>
      </c>
      <c r="T1101" t="str">
        <f>VLOOKUP(S1101, Products!$C$1:$D$60,2,FALSE)</f>
        <v>Accessories</v>
      </c>
      <c r="U1101">
        <v>886</v>
      </c>
      <c r="V1101" t="str">
        <f>VLOOKUP(U1101, Products!$A$1:$B$60, 2, FALSE)</f>
        <v>Team Golf San Francisco Giants Putter Grip</v>
      </c>
      <c r="W1101" s="7">
        <v>24.989999770000001</v>
      </c>
      <c r="X1101" s="7">
        <v>18.459749817000002</v>
      </c>
      <c r="Y1101">
        <v>5</v>
      </c>
      <c r="Z1101" s="7">
        <v>11.25</v>
      </c>
      <c r="AA1101" s="7">
        <v>124.94999885</v>
      </c>
      <c r="AB1101" s="7">
        <f t="shared" si="70"/>
        <v>113.69999885</v>
      </c>
      <c r="AC1101" t="s">
        <v>66</v>
      </c>
      <c r="AD1101" t="str">
        <f t="shared" si="71"/>
        <v>Non Cash Payment</v>
      </c>
    </row>
    <row r="1102" spans="1:30" x14ac:dyDescent="0.2">
      <c r="A1102">
        <v>44802</v>
      </c>
      <c r="B1102" s="1">
        <v>42658</v>
      </c>
      <c r="C1102" s="4">
        <f>VLOOKUP(B1102, Dates!$A$1:$B$1463, 2, FALSE)</f>
        <v>7</v>
      </c>
      <c r="D1102">
        <v>4</v>
      </c>
      <c r="E1102" s="1">
        <f t="shared" si="68"/>
        <v>42663</v>
      </c>
      <c r="F1102">
        <v>0</v>
      </c>
      <c r="G1102" t="s">
        <v>62</v>
      </c>
      <c r="H1102" t="str">
        <f t="shared" si="69"/>
        <v>Other</v>
      </c>
      <c r="I1102">
        <v>37</v>
      </c>
      <c r="J1102">
        <v>8051</v>
      </c>
      <c r="K1102">
        <v>6</v>
      </c>
      <c r="L1102" t="s">
        <v>35</v>
      </c>
      <c r="M1102" t="s">
        <v>893</v>
      </c>
      <c r="N1102" t="s">
        <v>959</v>
      </c>
      <c r="O1102" t="s">
        <v>917</v>
      </c>
      <c r="Q1102" t="s">
        <v>918</v>
      </c>
      <c r="R1102" t="s">
        <v>918</v>
      </c>
      <c r="S1102">
        <v>37</v>
      </c>
      <c r="T1102" t="str">
        <f>VLOOKUP(S1102, Products!$C$1:$D$60,2,FALSE)</f>
        <v>Electronics</v>
      </c>
      <c r="U1102">
        <v>818</v>
      </c>
      <c r="V1102" t="str">
        <f>VLOOKUP(U1102, Products!$A$1:$B$60, 2, FALSE)</f>
        <v>Titleist Pro V1x Golf Balls</v>
      </c>
      <c r="W1102" s="7">
        <v>47.990001679999999</v>
      </c>
      <c r="X1102" s="7">
        <v>51.274287170714288</v>
      </c>
      <c r="Y1102">
        <v>5</v>
      </c>
      <c r="Z1102" s="7">
        <v>24</v>
      </c>
      <c r="AA1102" s="7">
        <v>239.9500084</v>
      </c>
      <c r="AB1102" s="7">
        <f t="shared" si="70"/>
        <v>215.9500084</v>
      </c>
      <c r="AC1102" t="s">
        <v>66</v>
      </c>
      <c r="AD1102" t="str">
        <f t="shared" si="71"/>
        <v>Non Cash Payment</v>
      </c>
    </row>
    <row r="1103" spans="1:30" x14ac:dyDescent="0.2">
      <c r="A1103">
        <v>31738</v>
      </c>
      <c r="B1103" s="1">
        <v>42586</v>
      </c>
      <c r="C1103" s="4">
        <f>VLOOKUP(B1103, Dates!$A$1:$B$1463, 2, FALSE)</f>
        <v>5</v>
      </c>
      <c r="D1103">
        <v>4</v>
      </c>
      <c r="E1103" s="1">
        <f t="shared" si="68"/>
        <v>42592</v>
      </c>
      <c r="F1103">
        <v>0</v>
      </c>
      <c r="G1103" t="s">
        <v>62</v>
      </c>
      <c r="H1103" t="str">
        <f t="shared" si="69"/>
        <v>Other</v>
      </c>
      <c r="I1103">
        <v>3</v>
      </c>
      <c r="J1103">
        <v>9202</v>
      </c>
      <c r="K1103">
        <v>2</v>
      </c>
      <c r="L1103" t="s">
        <v>136</v>
      </c>
      <c r="M1103" t="s">
        <v>893</v>
      </c>
      <c r="N1103" t="s">
        <v>964</v>
      </c>
      <c r="O1103" t="s">
        <v>958</v>
      </c>
      <c r="P1103">
        <v>48227</v>
      </c>
      <c r="Q1103" t="s">
        <v>896</v>
      </c>
      <c r="R1103" t="s">
        <v>903</v>
      </c>
      <c r="S1103">
        <v>3</v>
      </c>
      <c r="T1103" t="str">
        <f>VLOOKUP(S1103, Products!$C$1:$D$60,2,FALSE)</f>
        <v>Baseball &amp; Softball</v>
      </c>
      <c r="U1103">
        <v>37</v>
      </c>
      <c r="V1103" t="str">
        <f>VLOOKUP(U1103, Products!$A$1:$B$60, 2, FALSE)</f>
        <v>adidas Kids' F5 Messi FG Soccer Cleat</v>
      </c>
      <c r="W1103" s="7">
        <v>34.990001679999999</v>
      </c>
      <c r="X1103" s="7">
        <v>40.283001997</v>
      </c>
      <c r="Y1103">
        <v>5</v>
      </c>
      <c r="Z1103" s="7">
        <v>8.75</v>
      </c>
      <c r="AA1103" s="7">
        <v>174.9500084</v>
      </c>
      <c r="AB1103" s="7">
        <f t="shared" si="70"/>
        <v>166.2000084</v>
      </c>
      <c r="AC1103" t="s">
        <v>66</v>
      </c>
      <c r="AD1103" t="str">
        <f t="shared" si="71"/>
        <v>Non Cash Payment</v>
      </c>
    </row>
    <row r="1104" spans="1:30" x14ac:dyDescent="0.2">
      <c r="A1104">
        <v>35393</v>
      </c>
      <c r="B1104" s="1">
        <v>42521</v>
      </c>
      <c r="C1104" s="4">
        <f>VLOOKUP(B1104, Dates!$A$1:$B$1463, 2, FALSE)</f>
        <v>3</v>
      </c>
      <c r="D1104">
        <v>4</v>
      </c>
      <c r="E1104" s="1">
        <f t="shared" si="68"/>
        <v>42527</v>
      </c>
      <c r="F1104">
        <v>0</v>
      </c>
      <c r="G1104" t="s">
        <v>62</v>
      </c>
      <c r="H1104" t="str">
        <f t="shared" si="69"/>
        <v>Other</v>
      </c>
      <c r="I1104">
        <v>5</v>
      </c>
      <c r="J1104">
        <v>2922</v>
      </c>
      <c r="K1104">
        <v>2</v>
      </c>
      <c r="L1104" t="s">
        <v>136</v>
      </c>
      <c r="M1104" t="s">
        <v>893</v>
      </c>
      <c r="N1104" t="s">
        <v>965</v>
      </c>
      <c r="O1104" t="s">
        <v>966</v>
      </c>
      <c r="P1104">
        <v>55407</v>
      </c>
      <c r="Q1104" t="s">
        <v>896</v>
      </c>
      <c r="R1104" t="s">
        <v>903</v>
      </c>
      <c r="S1104">
        <v>5</v>
      </c>
      <c r="T1104" t="str">
        <f>VLOOKUP(S1104, Products!$C$1:$D$60,2,FALSE)</f>
        <v>Lacrosse</v>
      </c>
      <c r="U1104">
        <v>93</v>
      </c>
      <c r="V1104" t="str">
        <f>VLOOKUP(U1104, Products!$A$1:$B$60, 2, FALSE)</f>
        <v>Under Armour Men's Tech II T-Shirt</v>
      </c>
      <c r="W1104" s="7">
        <v>24.989999770000001</v>
      </c>
      <c r="X1104" s="7">
        <v>17.455999691500001</v>
      </c>
      <c r="Y1104">
        <v>5</v>
      </c>
      <c r="Z1104" s="7">
        <v>8.75</v>
      </c>
      <c r="AA1104" s="7">
        <v>124.94999885</v>
      </c>
      <c r="AB1104" s="7">
        <f t="shared" si="70"/>
        <v>116.19999885</v>
      </c>
      <c r="AC1104" t="s">
        <v>66</v>
      </c>
      <c r="AD1104" t="str">
        <f t="shared" si="71"/>
        <v>Non Cash Payment</v>
      </c>
    </row>
    <row r="1105" spans="1:30" x14ac:dyDescent="0.2">
      <c r="A1105">
        <v>39081</v>
      </c>
      <c r="B1105" s="1">
        <v>42575</v>
      </c>
      <c r="C1105" s="4">
        <f>VLOOKUP(B1105, Dates!$A$1:$B$1463, 2, FALSE)</f>
        <v>1</v>
      </c>
      <c r="D1105">
        <v>4</v>
      </c>
      <c r="E1105" s="1">
        <f t="shared" si="68"/>
        <v>42579</v>
      </c>
      <c r="F1105">
        <v>0</v>
      </c>
      <c r="G1105" t="s">
        <v>62</v>
      </c>
      <c r="H1105" t="str">
        <f t="shared" si="69"/>
        <v>Other</v>
      </c>
      <c r="I1105">
        <v>13</v>
      </c>
      <c r="J1105">
        <v>9368</v>
      </c>
      <c r="K1105">
        <v>3</v>
      </c>
      <c r="L1105" t="s">
        <v>24</v>
      </c>
      <c r="M1105" t="s">
        <v>893</v>
      </c>
      <c r="N1105" t="s">
        <v>967</v>
      </c>
      <c r="O1105" t="s">
        <v>930</v>
      </c>
      <c r="P1105">
        <v>28205</v>
      </c>
      <c r="Q1105" t="s">
        <v>896</v>
      </c>
      <c r="R1105" t="s">
        <v>931</v>
      </c>
      <c r="S1105">
        <v>13</v>
      </c>
      <c r="T1105" t="str">
        <f>VLOOKUP(S1105, Products!$C$1:$D$60,2,FALSE)</f>
        <v>Electronics</v>
      </c>
      <c r="U1105">
        <v>276</v>
      </c>
      <c r="V1105" t="str">
        <f>VLOOKUP(U1105, Products!$A$1:$B$60, 2, FALSE)</f>
        <v>Under Armour Women's Ignite Slide</v>
      </c>
      <c r="W1105" s="7">
        <v>31.989999770000001</v>
      </c>
      <c r="X1105" s="7">
        <v>27.113333001333334</v>
      </c>
      <c r="Y1105">
        <v>5</v>
      </c>
      <c r="Z1105" s="7">
        <v>20.790000920000001</v>
      </c>
      <c r="AA1105" s="7">
        <v>159.94999885000001</v>
      </c>
      <c r="AB1105" s="7">
        <f t="shared" si="70"/>
        <v>139.15999793</v>
      </c>
      <c r="AC1105" t="s">
        <v>66</v>
      </c>
      <c r="AD1105" t="str">
        <f t="shared" si="71"/>
        <v>Non Cash Payment</v>
      </c>
    </row>
    <row r="1106" spans="1:30" x14ac:dyDescent="0.2">
      <c r="A1106">
        <v>40716</v>
      </c>
      <c r="B1106" s="1">
        <v>42599</v>
      </c>
      <c r="C1106" s="4">
        <f>VLOOKUP(B1106, Dates!$A$1:$B$1463, 2, FALSE)</f>
        <v>4</v>
      </c>
      <c r="D1106">
        <v>4</v>
      </c>
      <c r="E1106" s="1">
        <f t="shared" si="68"/>
        <v>42605</v>
      </c>
      <c r="F1106">
        <v>0</v>
      </c>
      <c r="G1106" t="s">
        <v>62</v>
      </c>
      <c r="H1106" t="str">
        <f t="shared" si="69"/>
        <v>Other</v>
      </c>
      <c r="I1106">
        <v>9</v>
      </c>
      <c r="J1106">
        <v>712</v>
      </c>
      <c r="K1106">
        <v>3</v>
      </c>
      <c r="L1106" t="s">
        <v>24</v>
      </c>
      <c r="M1106" t="s">
        <v>893</v>
      </c>
      <c r="N1106" t="s">
        <v>904</v>
      </c>
      <c r="O1106" t="s">
        <v>905</v>
      </c>
      <c r="P1106">
        <v>77041</v>
      </c>
      <c r="Q1106" t="s">
        <v>896</v>
      </c>
      <c r="R1106" t="s">
        <v>903</v>
      </c>
      <c r="S1106">
        <v>9</v>
      </c>
      <c r="T1106" t="str">
        <f>VLOOKUP(S1106, Products!$C$1:$D$60,2,FALSE)</f>
        <v>Cardio Equipment</v>
      </c>
      <c r="U1106">
        <v>191</v>
      </c>
      <c r="V1106" t="str">
        <f>VLOOKUP(U1106, Products!$A$1:$B$60, 2, FALSE)</f>
        <v>Nike Men's Free 5.0+ Running Shoe</v>
      </c>
      <c r="W1106" s="7">
        <v>99.989997860000003</v>
      </c>
      <c r="X1106" s="7">
        <v>95.114003926871064</v>
      </c>
      <c r="Y1106">
        <v>5</v>
      </c>
      <c r="Z1106" s="7">
        <v>64.989997860000003</v>
      </c>
      <c r="AA1106" s="7">
        <v>499.94998930000003</v>
      </c>
      <c r="AB1106" s="7">
        <f t="shared" si="70"/>
        <v>434.95999144000001</v>
      </c>
      <c r="AC1106" t="s">
        <v>66</v>
      </c>
      <c r="AD1106" t="str">
        <f t="shared" si="71"/>
        <v>Non Cash Payment</v>
      </c>
    </row>
    <row r="1107" spans="1:30" x14ac:dyDescent="0.2">
      <c r="A1107">
        <v>41612</v>
      </c>
      <c r="B1107" s="1">
        <v>42612</v>
      </c>
      <c r="C1107" s="4">
        <f>VLOOKUP(B1107, Dates!$A$1:$B$1463, 2, FALSE)</f>
        <v>3</v>
      </c>
      <c r="D1107">
        <v>4</v>
      </c>
      <c r="E1107" s="1">
        <f t="shared" si="68"/>
        <v>42618</v>
      </c>
      <c r="F1107">
        <v>0</v>
      </c>
      <c r="G1107" t="s">
        <v>62</v>
      </c>
      <c r="H1107" t="str">
        <f t="shared" si="69"/>
        <v>Other</v>
      </c>
      <c r="I1107">
        <v>9</v>
      </c>
      <c r="J1107">
        <v>1222</v>
      </c>
      <c r="K1107">
        <v>3</v>
      </c>
      <c r="L1107" t="s">
        <v>24</v>
      </c>
      <c r="M1107" t="s">
        <v>893</v>
      </c>
      <c r="N1107" t="s">
        <v>968</v>
      </c>
      <c r="O1107" t="s">
        <v>917</v>
      </c>
      <c r="Q1107" t="s">
        <v>918</v>
      </c>
      <c r="R1107" t="s">
        <v>918</v>
      </c>
      <c r="S1107">
        <v>9</v>
      </c>
      <c r="T1107" t="str">
        <f>VLOOKUP(S1107, Products!$C$1:$D$60,2,FALSE)</f>
        <v>Cardio Equipment</v>
      </c>
      <c r="U1107">
        <v>191</v>
      </c>
      <c r="V1107" t="str">
        <f>VLOOKUP(U1107, Products!$A$1:$B$60, 2, FALSE)</f>
        <v>Nike Men's Free 5.0+ Running Shoe</v>
      </c>
      <c r="W1107" s="7">
        <v>99.989997860000003</v>
      </c>
      <c r="X1107" s="7">
        <v>95.114003926871064</v>
      </c>
      <c r="Y1107">
        <v>5</v>
      </c>
      <c r="Z1107" s="7">
        <v>74.989997860000003</v>
      </c>
      <c r="AA1107" s="7">
        <v>499.94998930000003</v>
      </c>
      <c r="AB1107" s="7">
        <f t="shared" si="70"/>
        <v>424.95999144000001</v>
      </c>
      <c r="AC1107" t="s">
        <v>66</v>
      </c>
      <c r="AD1107" t="str">
        <f t="shared" si="71"/>
        <v>Non Cash Payment</v>
      </c>
    </row>
    <row r="1108" spans="1:30" x14ac:dyDescent="0.2">
      <c r="A1108">
        <v>36298</v>
      </c>
      <c r="B1108" s="1">
        <v>42534</v>
      </c>
      <c r="C1108" s="4">
        <f>VLOOKUP(B1108, Dates!$A$1:$B$1463, 2, FALSE)</f>
        <v>2</v>
      </c>
      <c r="D1108">
        <v>4</v>
      </c>
      <c r="E1108" s="1">
        <f t="shared" si="68"/>
        <v>42538</v>
      </c>
      <c r="F1108">
        <v>0</v>
      </c>
      <c r="G1108" t="s">
        <v>62</v>
      </c>
      <c r="H1108" t="str">
        <f t="shared" si="69"/>
        <v>Other</v>
      </c>
      <c r="I1108">
        <v>9</v>
      </c>
      <c r="J1108">
        <v>275</v>
      </c>
      <c r="K1108">
        <v>3</v>
      </c>
      <c r="L1108" t="s">
        <v>24</v>
      </c>
      <c r="M1108" t="s">
        <v>893</v>
      </c>
      <c r="N1108" t="s">
        <v>969</v>
      </c>
      <c r="O1108" t="s">
        <v>953</v>
      </c>
      <c r="P1108">
        <v>23602</v>
      </c>
      <c r="Q1108" t="s">
        <v>896</v>
      </c>
      <c r="R1108" t="s">
        <v>931</v>
      </c>
      <c r="S1108">
        <v>9</v>
      </c>
      <c r="T1108" t="str">
        <f>VLOOKUP(S1108, Products!$C$1:$D$60,2,FALSE)</f>
        <v>Cardio Equipment</v>
      </c>
      <c r="U1108">
        <v>191</v>
      </c>
      <c r="V1108" t="str">
        <f>VLOOKUP(U1108, Products!$A$1:$B$60, 2, FALSE)</f>
        <v>Nike Men's Free 5.0+ Running Shoe</v>
      </c>
      <c r="W1108" s="7">
        <v>99.989997860000003</v>
      </c>
      <c r="X1108" s="7">
        <v>95.114003926871064</v>
      </c>
      <c r="Y1108">
        <v>5</v>
      </c>
      <c r="Z1108" s="7">
        <v>79.989997860000003</v>
      </c>
      <c r="AA1108" s="7">
        <v>499.94998930000003</v>
      </c>
      <c r="AB1108" s="7">
        <f t="shared" si="70"/>
        <v>419.95999144000001</v>
      </c>
      <c r="AC1108" t="s">
        <v>66</v>
      </c>
      <c r="AD1108" t="str">
        <f t="shared" si="71"/>
        <v>Non Cash Payment</v>
      </c>
    </row>
    <row r="1109" spans="1:30" x14ac:dyDescent="0.2">
      <c r="A1109">
        <v>40634</v>
      </c>
      <c r="B1109" s="1">
        <v>42598</v>
      </c>
      <c r="C1109" s="4">
        <f>VLOOKUP(B1109, Dates!$A$1:$B$1463, 2, FALSE)</f>
        <v>3</v>
      </c>
      <c r="D1109">
        <v>4</v>
      </c>
      <c r="E1109" s="1">
        <f t="shared" si="68"/>
        <v>42604</v>
      </c>
      <c r="F1109">
        <v>1</v>
      </c>
      <c r="G1109" t="s">
        <v>62</v>
      </c>
      <c r="H1109" t="str">
        <f t="shared" si="69"/>
        <v>Other</v>
      </c>
      <c r="I1109">
        <v>9</v>
      </c>
      <c r="J1109">
        <v>12279</v>
      </c>
      <c r="K1109">
        <v>3</v>
      </c>
      <c r="L1109" t="s">
        <v>24</v>
      </c>
      <c r="M1109" t="s">
        <v>893</v>
      </c>
      <c r="N1109" t="s">
        <v>900</v>
      </c>
      <c r="O1109" t="s">
        <v>899</v>
      </c>
      <c r="P1109">
        <v>94110</v>
      </c>
      <c r="Q1109" t="s">
        <v>896</v>
      </c>
      <c r="R1109" t="s">
        <v>897</v>
      </c>
      <c r="S1109">
        <v>9</v>
      </c>
      <c r="T1109" t="str">
        <f>VLOOKUP(S1109, Products!$C$1:$D$60,2,FALSE)</f>
        <v>Cardio Equipment</v>
      </c>
      <c r="U1109">
        <v>191</v>
      </c>
      <c r="V1109" t="str">
        <f>VLOOKUP(U1109, Products!$A$1:$B$60, 2, FALSE)</f>
        <v>Nike Men's Free 5.0+ Running Shoe</v>
      </c>
      <c r="W1109" s="7">
        <v>99.989997860000003</v>
      </c>
      <c r="X1109" s="7">
        <v>95.114003926871064</v>
      </c>
      <c r="Y1109">
        <v>5</v>
      </c>
      <c r="Z1109" s="7">
        <v>79.989997860000003</v>
      </c>
      <c r="AA1109" s="7">
        <v>499.94998930000003</v>
      </c>
      <c r="AB1109" s="7">
        <f t="shared" si="70"/>
        <v>419.95999144000001</v>
      </c>
      <c r="AC1109" t="s">
        <v>66</v>
      </c>
      <c r="AD1109" t="str">
        <f t="shared" si="71"/>
        <v>Non Cash Payment</v>
      </c>
    </row>
    <row r="1110" spans="1:30" x14ac:dyDescent="0.2">
      <c r="A1110">
        <v>35393</v>
      </c>
      <c r="B1110" s="1">
        <v>42521</v>
      </c>
      <c r="C1110" s="4">
        <f>VLOOKUP(B1110, Dates!$A$1:$B$1463, 2, FALSE)</f>
        <v>3</v>
      </c>
      <c r="D1110">
        <v>4</v>
      </c>
      <c r="E1110" s="1">
        <f t="shared" si="68"/>
        <v>42527</v>
      </c>
      <c r="F1110">
        <v>0</v>
      </c>
      <c r="G1110" t="s">
        <v>62</v>
      </c>
      <c r="H1110" t="str">
        <f t="shared" si="69"/>
        <v>Other</v>
      </c>
      <c r="I1110">
        <v>17</v>
      </c>
      <c r="J1110">
        <v>2922</v>
      </c>
      <c r="K1110">
        <v>4</v>
      </c>
      <c r="L1110" t="s">
        <v>46</v>
      </c>
      <c r="M1110" t="s">
        <v>893</v>
      </c>
      <c r="N1110" t="s">
        <v>965</v>
      </c>
      <c r="O1110" t="s">
        <v>966</v>
      </c>
      <c r="P1110">
        <v>55407</v>
      </c>
      <c r="Q1110" t="s">
        <v>896</v>
      </c>
      <c r="R1110" t="s">
        <v>903</v>
      </c>
      <c r="S1110">
        <v>17</v>
      </c>
      <c r="T1110" t="str">
        <f>VLOOKUP(S1110, Products!$C$1:$D$60,2,FALSE)</f>
        <v>Cleats</v>
      </c>
      <c r="U1110">
        <v>365</v>
      </c>
      <c r="V1110" t="str">
        <f>VLOOKUP(U1110, Products!$A$1:$B$60, 2, FALSE)</f>
        <v>Perfect Fitness Perfect Rip Deck</v>
      </c>
      <c r="W1110" s="7">
        <v>59.990001679999999</v>
      </c>
      <c r="X1110" s="7">
        <v>54.488929209402009</v>
      </c>
      <c r="Y1110">
        <v>5</v>
      </c>
      <c r="Z1110" s="7">
        <v>0</v>
      </c>
      <c r="AA1110" s="7">
        <v>299.9500084</v>
      </c>
      <c r="AB1110" s="7">
        <f t="shared" si="70"/>
        <v>299.9500084</v>
      </c>
      <c r="AC1110" t="s">
        <v>66</v>
      </c>
      <c r="AD1110" t="str">
        <f t="shared" si="71"/>
        <v>Non Cash Payment</v>
      </c>
    </row>
    <row r="1111" spans="1:30" x14ac:dyDescent="0.2">
      <c r="A1111">
        <v>36654</v>
      </c>
      <c r="B1111" s="1">
        <v>42540</v>
      </c>
      <c r="C1111" s="4">
        <f>VLOOKUP(B1111, Dates!$A$1:$B$1463, 2, FALSE)</f>
        <v>1</v>
      </c>
      <c r="D1111">
        <v>4</v>
      </c>
      <c r="E1111" s="1">
        <f t="shared" si="68"/>
        <v>42544</v>
      </c>
      <c r="F1111">
        <v>1</v>
      </c>
      <c r="G1111" t="s">
        <v>62</v>
      </c>
      <c r="H1111" t="str">
        <f t="shared" si="69"/>
        <v>Other</v>
      </c>
      <c r="I1111">
        <v>17</v>
      </c>
      <c r="J1111">
        <v>8520</v>
      </c>
      <c r="K1111">
        <v>4</v>
      </c>
      <c r="L1111" t="s">
        <v>46</v>
      </c>
      <c r="M1111" t="s">
        <v>893</v>
      </c>
      <c r="N1111" t="s">
        <v>900</v>
      </c>
      <c r="O1111" t="s">
        <v>899</v>
      </c>
      <c r="P1111">
        <v>94122</v>
      </c>
      <c r="Q1111" t="s">
        <v>896</v>
      </c>
      <c r="R1111" t="s">
        <v>897</v>
      </c>
      <c r="S1111">
        <v>17</v>
      </c>
      <c r="T1111" t="str">
        <f>VLOOKUP(S1111, Products!$C$1:$D$60,2,FALSE)</f>
        <v>Cleats</v>
      </c>
      <c r="U1111">
        <v>365</v>
      </c>
      <c r="V1111" t="str">
        <f>VLOOKUP(U1111, Products!$A$1:$B$60, 2, FALSE)</f>
        <v>Perfect Fitness Perfect Rip Deck</v>
      </c>
      <c r="W1111" s="7">
        <v>59.990001679999999</v>
      </c>
      <c r="X1111" s="7">
        <v>54.488929209402009</v>
      </c>
      <c r="Y1111">
        <v>5</v>
      </c>
      <c r="Z1111" s="7">
        <v>12</v>
      </c>
      <c r="AA1111" s="7">
        <v>299.9500084</v>
      </c>
      <c r="AB1111" s="7">
        <f t="shared" si="70"/>
        <v>287.9500084</v>
      </c>
      <c r="AC1111" t="s">
        <v>66</v>
      </c>
      <c r="AD1111" t="str">
        <f t="shared" si="71"/>
        <v>Non Cash Payment</v>
      </c>
    </row>
    <row r="1112" spans="1:30" x14ac:dyDescent="0.2">
      <c r="A1112">
        <v>36636</v>
      </c>
      <c r="B1112" s="1">
        <v>42539</v>
      </c>
      <c r="C1112" s="4">
        <f>VLOOKUP(B1112, Dates!$A$1:$B$1463, 2, FALSE)</f>
        <v>7</v>
      </c>
      <c r="D1112">
        <v>4</v>
      </c>
      <c r="E1112" s="1">
        <f t="shared" si="68"/>
        <v>42544</v>
      </c>
      <c r="F1112">
        <v>0</v>
      </c>
      <c r="G1112" t="s">
        <v>62</v>
      </c>
      <c r="H1112" t="str">
        <f t="shared" si="69"/>
        <v>Other</v>
      </c>
      <c r="I1112">
        <v>17</v>
      </c>
      <c r="J1112">
        <v>3373</v>
      </c>
      <c r="K1112">
        <v>4</v>
      </c>
      <c r="L1112" t="s">
        <v>46</v>
      </c>
      <c r="M1112" t="s">
        <v>893</v>
      </c>
      <c r="N1112" t="s">
        <v>970</v>
      </c>
      <c r="O1112" t="s">
        <v>928</v>
      </c>
      <c r="P1112">
        <v>11572</v>
      </c>
      <c r="Q1112" t="s">
        <v>896</v>
      </c>
      <c r="R1112" t="s">
        <v>913</v>
      </c>
      <c r="S1112">
        <v>17</v>
      </c>
      <c r="T1112" t="str">
        <f>VLOOKUP(S1112, Products!$C$1:$D$60,2,FALSE)</f>
        <v>Cleats</v>
      </c>
      <c r="U1112">
        <v>365</v>
      </c>
      <c r="V1112" t="str">
        <f>VLOOKUP(U1112, Products!$A$1:$B$60, 2, FALSE)</f>
        <v>Perfect Fitness Perfect Rip Deck</v>
      </c>
      <c r="W1112" s="7">
        <v>59.990001679999999</v>
      </c>
      <c r="X1112" s="7">
        <v>54.488929209402009</v>
      </c>
      <c r="Y1112">
        <v>5</v>
      </c>
      <c r="Z1112" s="7">
        <v>16.5</v>
      </c>
      <c r="AA1112" s="7">
        <v>299.9500084</v>
      </c>
      <c r="AB1112" s="7">
        <f t="shared" si="70"/>
        <v>283.4500084</v>
      </c>
      <c r="AC1112" t="s">
        <v>66</v>
      </c>
      <c r="AD1112" t="str">
        <f t="shared" si="71"/>
        <v>Non Cash Payment</v>
      </c>
    </row>
    <row r="1113" spans="1:30" x14ac:dyDescent="0.2">
      <c r="A1113">
        <v>47796</v>
      </c>
      <c r="B1113" s="1">
        <v>42702</v>
      </c>
      <c r="C1113" s="4">
        <f>VLOOKUP(B1113, Dates!$A$1:$B$1463, 2, FALSE)</f>
        <v>2</v>
      </c>
      <c r="D1113">
        <v>4</v>
      </c>
      <c r="E1113" s="1">
        <f t="shared" si="68"/>
        <v>42706</v>
      </c>
      <c r="F1113">
        <v>0</v>
      </c>
      <c r="G1113" t="s">
        <v>62</v>
      </c>
      <c r="H1113" t="str">
        <f t="shared" si="69"/>
        <v>Other</v>
      </c>
      <c r="I1113">
        <v>17</v>
      </c>
      <c r="J1113">
        <v>8587</v>
      </c>
      <c r="K1113">
        <v>4</v>
      </c>
      <c r="L1113" t="s">
        <v>46</v>
      </c>
      <c r="M1113" t="s">
        <v>893</v>
      </c>
      <c r="N1113" t="s">
        <v>971</v>
      </c>
      <c r="O1113" t="s">
        <v>972</v>
      </c>
      <c r="Q1113" t="s">
        <v>918</v>
      </c>
      <c r="R1113" t="s">
        <v>918</v>
      </c>
      <c r="S1113">
        <v>17</v>
      </c>
      <c r="T1113" t="str">
        <f>VLOOKUP(S1113, Products!$C$1:$D$60,2,FALSE)</f>
        <v>Cleats</v>
      </c>
      <c r="U1113">
        <v>365</v>
      </c>
      <c r="V1113" t="str">
        <f>VLOOKUP(U1113, Products!$A$1:$B$60, 2, FALSE)</f>
        <v>Perfect Fitness Perfect Rip Deck</v>
      </c>
      <c r="W1113" s="7">
        <v>59.990001679999999</v>
      </c>
      <c r="X1113" s="7">
        <v>54.488929209402009</v>
      </c>
      <c r="Y1113">
        <v>5</v>
      </c>
      <c r="Z1113" s="7">
        <v>35.990001679999999</v>
      </c>
      <c r="AA1113" s="7">
        <v>299.9500084</v>
      </c>
      <c r="AB1113" s="7">
        <f t="shared" si="70"/>
        <v>263.96000672000002</v>
      </c>
      <c r="AC1113" t="s">
        <v>66</v>
      </c>
      <c r="AD1113" t="str">
        <f t="shared" si="71"/>
        <v>Non Cash Payment</v>
      </c>
    </row>
    <row r="1114" spans="1:30" x14ac:dyDescent="0.2">
      <c r="A1114">
        <v>35266</v>
      </c>
      <c r="B1114" s="1">
        <v>42519</v>
      </c>
      <c r="C1114" s="4">
        <f>VLOOKUP(B1114, Dates!$A$1:$B$1463, 2, FALSE)</f>
        <v>1</v>
      </c>
      <c r="D1114">
        <v>4</v>
      </c>
      <c r="E1114" s="1">
        <f t="shared" si="68"/>
        <v>42523</v>
      </c>
      <c r="F1114">
        <v>0</v>
      </c>
      <c r="G1114" t="s">
        <v>62</v>
      </c>
      <c r="H1114" t="str">
        <f t="shared" si="69"/>
        <v>Other</v>
      </c>
      <c r="I1114">
        <v>17</v>
      </c>
      <c r="J1114">
        <v>288</v>
      </c>
      <c r="K1114">
        <v>4</v>
      </c>
      <c r="L1114" t="s">
        <v>46</v>
      </c>
      <c r="M1114" t="s">
        <v>893</v>
      </c>
      <c r="N1114" t="s">
        <v>973</v>
      </c>
      <c r="O1114" t="s">
        <v>905</v>
      </c>
      <c r="P1114">
        <v>78207</v>
      </c>
      <c r="Q1114" t="s">
        <v>896</v>
      </c>
      <c r="R1114" t="s">
        <v>903</v>
      </c>
      <c r="S1114">
        <v>17</v>
      </c>
      <c r="T1114" t="str">
        <f>VLOOKUP(S1114, Products!$C$1:$D$60,2,FALSE)</f>
        <v>Cleats</v>
      </c>
      <c r="U1114">
        <v>365</v>
      </c>
      <c r="V1114" t="str">
        <f>VLOOKUP(U1114, Products!$A$1:$B$60, 2, FALSE)</f>
        <v>Perfect Fitness Perfect Rip Deck</v>
      </c>
      <c r="W1114" s="7">
        <v>59.990001679999999</v>
      </c>
      <c r="X1114" s="7">
        <v>54.488929209402009</v>
      </c>
      <c r="Y1114">
        <v>5</v>
      </c>
      <c r="Z1114" s="7">
        <v>44.990001679999999</v>
      </c>
      <c r="AA1114" s="7">
        <v>299.9500084</v>
      </c>
      <c r="AB1114" s="7">
        <f t="shared" si="70"/>
        <v>254.96000672</v>
      </c>
      <c r="AC1114" t="s">
        <v>66</v>
      </c>
      <c r="AD1114" t="str">
        <f t="shared" si="71"/>
        <v>Non Cash Payment</v>
      </c>
    </row>
    <row r="1115" spans="1:30" x14ac:dyDescent="0.2">
      <c r="A1115">
        <v>34089</v>
      </c>
      <c r="B1115" s="1">
        <v>42709</v>
      </c>
      <c r="C1115" s="4">
        <f>VLOOKUP(B1115, Dates!$A$1:$B$1463, 2, FALSE)</f>
        <v>2</v>
      </c>
      <c r="D1115">
        <v>4</v>
      </c>
      <c r="E1115" s="1">
        <f t="shared" si="68"/>
        <v>42713</v>
      </c>
      <c r="F1115">
        <v>1</v>
      </c>
      <c r="G1115" t="s">
        <v>62</v>
      </c>
      <c r="H1115" t="str">
        <f t="shared" si="69"/>
        <v>Other</v>
      </c>
      <c r="I1115">
        <v>17</v>
      </c>
      <c r="J1115">
        <v>8004</v>
      </c>
      <c r="K1115">
        <v>4</v>
      </c>
      <c r="L1115" t="s">
        <v>46</v>
      </c>
      <c r="M1115" t="s">
        <v>893</v>
      </c>
      <c r="N1115" t="s">
        <v>974</v>
      </c>
      <c r="O1115" t="s">
        <v>975</v>
      </c>
      <c r="P1115">
        <v>68104</v>
      </c>
      <c r="Q1115" t="s">
        <v>896</v>
      </c>
      <c r="R1115" t="s">
        <v>903</v>
      </c>
      <c r="S1115">
        <v>17</v>
      </c>
      <c r="T1115" t="str">
        <f>VLOOKUP(S1115, Products!$C$1:$D$60,2,FALSE)</f>
        <v>Cleats</v>
      </c>
      <c r="U1115">
        <v>365</v>
      </c>
      <c r="V1115" t="str">
        <f>VLOOKUP(U1115, Products!$A$1:$B$60, 2, FALSE)</f>
        <v>Perfect Fitness Perfect Rip Deck</v>
      </c>
      <c r="W1115" s="7">
        <v>59.990001679999999</v>
      </c>
      <c r="X1115" s="7">
        <v>54.488929209402009</v>
      </c>
      <c r="Y1115">
        <v>5</v>
      </c>
      <c r="Z1115" s="7">
        <v>44.990001679999999</v>
      </c>
      <c r="AA1115" s="7">
        <v>299.9500084</v>
      </c>
      <c r="AB1115" s="7">
        <f t="shared" si="70"/>
        <v>254.96000672</v>
      </c>
      <c r="AC1115" t="s">
        <v>66</v>
      </c>
      <c r="AD1115" t="str">
        <f t="shared" si="71"/>
        <v>Non Cash Payment</v>
      </c>
    </row>
    <row r="1116" spans="1:30" x14ac:dyDescent="0.2">
      <c r="A1116">
        <v>50571</v>
      </c>
      <c r="B1116" s="1">
        <v>42948</v>
      </c>
      <c r="C1116" s="4">
        <f>VLOOKUP(B1116, Dates!$A$1:$B$1463, 2, FALSE)</f>
        <v>3</v>
      </c>
      <c r="D1116">
        <v>4</v>
      </c>
      <c r="E1116" s="1">
        <f t="shared" si="68"/>
        <v>42954</v>
      </c>
      <c r="F1116">
        <v>0</v>
      </c>
      <c r="G1116" t="s">
        <v>62</v>
      </c>
      <c r="H1116" t="str">
        <f t="shared" si="69"/>
        <v>Other</v>
      </c>
      <c r="I1116">
        <v>17</v>
      </c>
      <c r="J1116">
        <v>1507</v>
      </c>
      <c r="K1116">
        <v>4</v>
      </c>
      <c r="L1116" t="s">
        <v>46</v>
      </c>
      <c r="M1116" t="s">
        <v>893</v>
      </c>
      <c r="N1116" t="s">
        <v>956</v>
      </c>
      <c r="O1116" t="s">
        <v>917</v>
      </c>
      <c r="Q1116" t="s">
        <v>918</v>
      </c>
      <c r="R1116" t="s">
        <v>918</v>
      </c>
      <c r="S1116">
        <v>17</v>
      </c>
      <c r="T1116" t="str">
        <f>VLOOKUP(S1116, Products!$C$1:$D$60,2,FALSE)</f>
        <v>Cleats</v>
      </c>
      <c r="U1116">
        <v>365</v>
      </c>
      <c r="V1116" t="str">
        <f>VLOOKUP(U1116, Products!$A$1:$B$60, 2, FALSE)</f>
        <v>Perfect Fitness Perfect Rip Deck</v>
      </c>
      <c r="W1116" s="7">
        <v>59.990001679999999</v>
      </c>
      <c r="X1116" s="7">
        <v>54.488929209402009</v>
      </c>
      <c r="Y1116">
        <v>5</v>
      </c>
      <c r="Z1116" s="7">
        <v>53.990001679999999</v>
      </c>
      <c r="AA1116" s="7">
        <v>299.9500084</v>
      </c>
      <c r="AB1116" s="7">
        <f t="shared" si="70"/>
        <v>245.96000672</v>
      </c>
      <c r="AC1116" t="s">
        <v>66</v>
      </c>
      <c r="AD1116" t="str">
        <f t="shared" si="71"/>
        <v>Non Cash Payment</v>
      </c>
    </row>
    <row r="1117" spans="1:30" x14ac:dyDescent="0.2">
      <c r="A1117">
        <v>46744</v>
      </c>
      <c r="B1117" s="1">
        <v>42687</v>
      </c>
      <c r="C1117" s="4">
        <f>VLOOKUP(B1117, Dates!$A$1:$B$1463, 2, FALSE)</f>
        <v>1</v>
      </c>
      <c r="D1117">
        <v>4</v>
      </c>
      <c r="E1117" s="1">
        <f t="shared" si="68"/>
        <v>42691</v>
      </c>
      <c r="F1117">
        <v>1</v>
      </c>
      <c r="G1117" t="s">
        <v>62</v>
      </c>
      <c r="H1117" t="str">
        <f t="shared" si="69"/>
        <v>Other</v>
      </c>
      <c r="I1117">
        <v>29</v>
      </c>
      <c r="J1117">
        <v>228</v>
      </c>
      <c r="K1117">
        <v>5</v>
      </c>
      <c r="L1117" t="s">
        <v>31</v>
      </c>
      <c r="M1117" t="s">
        <v>893</v>
      </c>
      <c r="N1117" t="s">
        <v>956</v>
      </c>
      <c r="O1117" t="s">
        <v>917</v>
      </c>
      <c r="Q1117" t="s">
        <v>918</v>
      </c>
      <c r="R1117" t="s">
        <v>918</v>
      </c>
      <c r="S1117">
        <v>29</v>
      </c>
      <c r="T1117" t="str">
        <f>VLOOKUP(S1117, Products!$C$1:$D$60,2,FALSE)</f>
        <v>Shop By Sport</v>
      </c>
      <c r="U1117">
        <v>627</v>
      </c>
      <c r="V1117" t="str">
        <f>VLOOKUP(U1117, Products!$A$1:$B$60, 2, FALSE)</f>
        <v>Under Armour Girls' Toddler Spine Surge Runni</v>
      </c>
      <c r="W1117" s="7">
        <v>39.990001679999999</v>
      </c>
      <c r="X1117" s="7">
        <v>34.198098313835338</v>
      </c>
      <c r="Y1117">
        <v>5</v>
      </c>
      <c r="Z1117" s="7">
        <v>2</v>
      </c>
      <c r="AA1117" s="7">
        <v>199.9500084</v>
      </c>
      <c r="AB1117" s="7">
        <f t="shared" si="70"/>
        <v>197.9500084</v>
      </c>
      <c r="AC1117" t="s">
        <v>66</v>
      </c>
      <c r="AD1117" t="str">
        <f t="shared" si="71"/>
        <v>Non Cash Payment</v>
      </c>
    </row>
    <row r="1118" spans="1:30" x14ac:dyDescent="0.2">
      <c r="A1118">
        <v>36894</v>
      </c>
      <c r="B1118" s="1">
        <v>42543</v>
      </c>
      <c r="C1118" s="4">
        <f>VLOOKUP(B1118, Dates!$A$1:$B$1463, 2, FALSE)</f>
        <v>4</v>
      </c>
      <c r="D1118">
        <v>4</v>
      </c>
      <c r="E1118" s="1">
        <f t="shared" si="68"/>
        <v>42549</v>
      </c>
      <c r="F1118">
        <v>1</v>
      </c>
      <c r="G1118" t="s">
        <v>62</v>
      </c>
      <c r="H1118" t="str">
        <f t="shared" si="69"/>
        <v>Other</v>
      </c>
      <c r="I1118">
        <v>29</v>
      </c>
      <c r="J1118">
        <v>10753</v>
      </c>
      <c r="K1118">
        <v>5</v>
      </c>
      <c r="L1118" t="s">
        <v>31</v>
      </c>
      <c r="M1118" t="s">
        <v>893</v>
      </c>
      <c r="N1118" t="s">
        <v>976</v>
      </c>
      <c r="O1118" t="s">
        <v>940</v>
      </c>
      <c r="P1118">
        <v>21215</v>
      </c>
      <c r="Q1118" t="s">
        <v>896</v>
      </c>
      <c r="R1118" t="s">
        <v>913</v>
      </c>
      <c r="S1118">
        <v>29</v>
      </c>
      <c r="T1118" t="str">
        <f>VLOOKUP(S1118, Products!$C$1:$D$60,2,FALSE)</f>
        <v>Shop By Sport</v>
      </c>
      <c r="U1118">
        <v>627</v>
      </c>
      <c r="V1118" t="str">
        <f>VLOOKUP(U1118, Products!$A$1:$B$60, 2, FALSE)</f>
        <v>Under Armour Girls' Toddler Spine Surge Runni</v>
      </c>
      <c r="W1118" s="7">
        <v>39.990001679999999</v>
      </c>
      <c r="X1118" s="7">
        <v>34.198098313835338</v>
      </c>
      <c r="Y1118">
        <v>5</v>
      </c>
      <c r="Z1118" s="7">
        <v>2</v>
      </c>
      <c r="AA1118" s="7">
        <v>199.9500084</v>
      </c>
      <c r="AB1118" s="7">
        <f t="shared" si="70"/>
        <v>197.9500084</v>
      </c>
      <c r="AC1118" t="s">
        <v>66</v>
      </c>
      <c r="AD1118" t="str">
        <f t="shared" si="71"/>
        <v>Non Cash Payment</v>
      </c>
    </row>
    <row r="1119" spans="1:30" x14ac:dyDescent="0.2">
      <c r="A1119">
        <v>39241</v>
      </c>
      <c r="B1119" s="1">
        <v>42577</v>
      </c>
      <c r="C1119" s="4">
        <f>VLOOKUP(B1119, Dates!$A$1:$B$1463, 2, FALSE)</f>
        <v>3</v>
      </c>
      <c r="D1119">
        <v>4</v>
      </c>
      <c r="E1119" s="1">
        <f t="shared" si="68"/>
        <v>42583</v>
      </c>
      <c r="F1119">
        <v>0</v>
      </c>
      <c r="G1119" t="s">
        <v>62</v>
      </c>
      <c r="H1119" t="str">
        <f t="shared" si="69"/>
        <v>Other</v>
      </c>
      <c r="I1119">
        <v>29</v>
      </c>
      <c r="J1119">
        <v>2368</v>
      </c>
      <c r="K1119">
        <v>5</v>
      </c>
      <c r="L1119" t="s">
        <v>31</v>
      </c>
      <c r="M1119" t="s">
        <v>893</v>
      </c>
      <c r="N1119" t="s">
        <v>977</v>
      </c>
      <c r="O1119" t="s">
        <v>905</v>
      </c>
      <c r="P1119">
        <v>75081</v>
      </c>
      <c r="Q1119" t="s">
        <v>896</v>
      </c>
      <c r="R1119" t="s">
        <v>903</v>
      </c>
      <c r="S1119">
        <v>29</v>
      </c>
      <c r="T1119" t="str">
        <f>VLOOKUP(S1119, Products!$C$1:$D$60,2,FALSE)</f>
        <v>Shop By Sport</v>
      </c>
      <c r="U1119">
        <v>627</v>
      </c>
      <c r="V1119" t="str">
        <f>VLOOKUP(U1119, Products!$A$1:$B$60, 2, FALSE)</f>
        <v>Under Armour Girls' Toddler Spine Surge Runni</v>
      </c>
      <c r="W1119" s="7">
        <v>39.990001679999999</v>
      </c>
      <c r="X1119" s="7">
        <v>34.198098313835338</v>
      </c>
      <c r="Y1119">
        <v>5</v>
      </c>
      <c r="Z1119" s="7">
        <v>2</v>
      </c>
      <c r="AA1119" s="7">
        <v>199.9500084</v>
      </c>
      <c r="AB1119" s="7">
        <f t="shared" si="70"/>
        <v>197.9500084</v>
      </c>
      <c r="AC1119" t="s">
        <v>66</v>
      </c>
      <c r="AD1119" t="str">
        <f t="shared" si="71"/>
        <v>Non Cash Payment</v>
      </c>
    </row>
    <row r="1120" spans="1:30" x14ac:dyDescent="0.2">
      <c r="A1120">
        <v>46992</v>
      </c>
      <c r="B1120" s="1">
        <v>42690</v>
      </c>
      <c r="C1120" s="4">
        <f>VLOOKUP(B1120, Dates!$A$1:$B$1463, 2, FALSE)</f>
        <v>4</v>
      </c>
      <c r="D1120">
        <v>4</v>
      </c>
      <c r="E1120" s="1">
        <f t="shared" si="68"/>
        <v>42696</v>
      </c>
      <c r="F1120">
        <v>0</v>
      </c>
      <c r="G1120" t="s">
        <v>62</v>
      </c>
      <c r="H1120" t="str">
        <f t="shared" si="69"/>
        <v>Other</v>
      </c>
      <c r="I1120">
        <v>24</v>
      </c>
      <c r="J1120">
        <v>9484</v>
      </c>
      <c r="K1120">
        <v>5</v>
      </c>
      <c r="L1120" t="s">
        <v>31</v>
      </c>
      <c r="M1120" t="s">
        <v>893</v>
      </c>
      <c r="N1120" t="s">
        <v>978</v>
      </c>
      <c r="O1120" t="s">
        <v>979</v>
      </c>
      <c r="Q1120" t="s">
        <v>918</v>
      </c>
      <c r="R1120" t="s">
        <v>918</v>
      </c>
      <c r="S1120">
        <v>24</v>
      </c>
      <c r="T1120" t="str">
        <f>VLOOKUP(S1120, Products!$C$1:$D$60,2,FALSE)</f>
        <v>Women's Apparel</v>
      </c>
      <c r="U1120">
        <v>502</v>
      </c>
      <c r="V1120" t="str">
        <f>VLOOKUP(U1120, Products!$A$1:$B$60, 2, FALSE)</f>
        <v>Nike Men's Dri-FIT Victory Golf Polo</v>
      </c>
      <c r="W1120" s="7">
        <v>50</v>
      </c>
      <c r="X1120" s="7">
        <v>43.678035218757444</v>
      </c>
      <c r="Y1120">
        <v>5</v>
      </c>
      <c r="Z1120" s="7">
        <v>5</v>
      </c>
      <c r="AA1120" s="7">
        <v>250</v>
      </c>
      <c r="AB1120" s="7">
        <f t="shared" si="70"/>
        <v>245</v>
      </c>
      <c r="AC1120" t="s">
        <v>66</v>
      </c>
      <c r="AD1120" t="str">
        <f t="shared" si="71"/>
        <v>Non Cash Payment</v>
      </c>
    </row>
    <row r="1121" spans="1:30" x14ac:dyDescent="0.2">
      <c r="A1121">
        <v>32277</v>
      </c>
      <c r="B1121" s="1">
        <v>42476</v>
      </c>
      <c r="C1121" s="4">
        <f>VLOOKUP(B1121, Dates!$A$1:$B$1463, 2, FALSE)</f>
        <v>7</v>
      </c>
      <c r="D1121">
        <v>4</v>
      </c>
      <c r="E1121" s="1">
        <f t="shared" si="68"/>
        <v>42481</v>
      </c>
      <c r="F1121">
        <v>0</v>
      </c>
      <c r="G1121" t="s">
        <v>62</v>
      </c>
      <c r="H1121" t="str">
        <f t="shared" si="69"/>
        <v>Other</v>
      </c>
      <c r="I1121">
        <v>29</v>
      </c>
      <c r="J1121">
        <v>7005</v>
      </c>
      <c r="K1121">
        <v>5</v>
      </c>
      <c r="L1121" t="s">
        <v>31</v>
      </c>
      <c r="M1121" t="s">
        <v>893</v>
      </c>
      <c r="N1121" t="s">
        <v>927</v>
      </c>
      <c r="O1121" t="s">
        <v>928</v>
      </c>
      <c r="P1121">
        <v>10035</v>
      </c>
      <c r="Q1121" t="s">
        <v>896</v>
      </c>
      <c r="R1121" t="s">
        <v>913</v>
      </c>
      <c r="S1121">
        <v>29</v>
      </c>
      <c r="T1121" t="str">
        <f>VLOOKUP(S1121, Products!$C$1:$D$60,2,FALSE)</f>
        <v>Shop By Sport</v>
      </c>
      <c r="U1121">
        <v>627</v>
      </c>
      <c r="V1121" t="str">
        <f>VLOOKUP(U1121, Products!$A$1:$B$60, 2, FALSE)</f>
        <v>Under Armour Girls' Toddler Spine Surge Runni</v>
      </c>
      <c r="W1121" s="7">
        <v>39.990001679999999</v>
      </c>
      <c r="X1121" s="7">
        <v>34.198098313835338</v>
      </c>
      <c r="Y1121">
        <v>5</v>
      </c>
      <c r="Z1121" s="7">
        <v>8</v>
      </c>
      <c r="AA1121" s="7">
        <v>199.9500084</v>
      </c>
      <c r="AB1121" s="7">
        <f t="shared" si="70"/>
        <v>191.9500084</v>
      </c>
      <c r="AC1121" t="s">
        <v>66</v>
      </c>
      <c r="AD1121" t="str">
        <f t="shared" si="71"/>
        <v>Non Cash Payment</v>
      </c>
    </row>
    <row r="1122" spans="1:30" x14ac:dyDescent="0.2">
      <c r="A1122">
        <v>47796</v>
      </c>
      <c r="B1122" s="1">
        <v>42702</v>
      </c>
      <c r="C1122" s="4">
        <f>VLOOKUP(B1122, Dates!$A$1:$B$1463, 2, FALSE)</f>
        <v>2</v>
      </c>
      <c r="D1122">
        <v>4</v>
      </c>
      <c r="E1122" s="1">
        <f t="shared" si="68"/>
        <v>42706</v>
      </c>
      <c r="F1122">
        <v>0</v>
      </c>
      <c r="G1122" t="s">
        <v>62</v>
      </c>
      <c r="H1122" t="str">
        <f t="shared" si="69"/>
        <v>Other</v>
      </c>
      <c r="I1122">
        <v>24</v>
      </c>
      <c r="J1122">
        <v>8587</v>
      </c>
      <c r="K1122">
        <v>5</v>
      </c>
      <c r="L1122" t="s">
        <v>31</v>
      </c>
      <c r="M1122" t="s">
        <v>893</v>
      </c>
      <c r="N1122" t="s">
        <v>971</v>
      </c>
      <c r="O1122" t="s">
        <v>972</v>
      </c>
      <c r="Q1122" t="s">
        <v>918</v>
      </c>
      <c r="R1122" t="s">
        <v>918</v>
      </c>
      <c r="S1122">
        <v>24</v>
      </c>
      <c r="T1122" t="str">
        <f>VLOOKUP(S1122, Products!$C$1:$D$60,2,FALSE)</f>
        <v>Women's Apparel</v>
      </c>
      <c r="U1122">
        <v>502</v>
      </c>
      <c r="V1122" t="str">
        <f>VLOOKUP(U1122, Products!$A$1:$B$60, 2, FALSE)</f>
        <v>Nike Men's Dri-FIT Victory Golf Polo</v>
      </c>
      <c r="W1122" s="7">
        <v>50</v>
      </c>
      <c r="X1122" s="7">
        <v>43.678035218757444</v>
      </c>
      <c r="Y1122">
        <v>5</v>
      </c>
      <c r="Z1122" s="7">
        <v>22.5</v>
      </c>
      <c r="AA1122" s="7">
        <v>250</v>
      </c>
      <c r="AB1122" s="7">
        <f t="shared" si="70"/>
        <v>227.5</v>
      </c>
      <c r="AC1122" t="s">
        <v>66</v>
      </c>
      <c r="AD1122" t="str">
        <f t="shared" si="71"/>
        <v>Non Cash Payment</v>
      </c>
    </row>
    <row r="1123" spans="1:30" x14ac:dyDescent="0.2">
      <c r="A1123">
        <v>36636</v>
      </c>
      <c r="B1123" s="1">
        <v>42539</v>
      </c>
      <c r="C1123" s="4">
        <f>VLOOKUP(B1123, Dates!$A$1:$B$1463, 2, FALSE)</f>
        <v>7</v>
      </c>
      <c r="D1123">
        <v>4</v>
      </c>
      <c r="E1123" s="1">
        <f t="shared" si="68"/>
        <v>42544</v>
      </c>
      <c r="F1123">
        <v>0</v>
      </c>
      <c r="G1123" t="s">
        <v>62</v>
      </c>
      <c r="H1123" t="str">
        <f t="shared" si="69"/>
        <v>Other</v>
      </c>
      <c r="I1123">
        <v>29</v>
      </c>
      <c r="J1123">
        <v>3373</v>
      </c>
      <c r="K1123">
        <v>5</v>
      </c>
      <c r="L1123" t="s">
        <v>31</v>
      </c>
      <c r="M1123" t="s">
        <v>893</v>
      </c>
      <c r="N1123" t="s">
        <v>970</v>
      </c>
      <c r="O1123" t="s">
        <v>928</v>
      </c>
      <c r="P1123">
        <v>11572</v>
      </c>
      <c r="Q1123" t="s">
        <v>896</v>
      </c>
      <c r="R1123" t="s">
        <v>913</v>
      </c>
      <c r="S1123">
        <v>29</v>
      </c>
      <c r="T1123" t="str">
        <f>VLOOKUP(S1123, Products!$C$1:$D$60,2,FALSE)</f>
        <v>Shop By Sport</v>
      </c>
      <c r="U1123">
        <v>627</v>
      </c>
      <c r="V1123" t="str">
        <f>VLOOKUP(U1123, Products!$A$1:$B$60, 2, FALSE)</f>
        <v>Under Armour Girls' Toddler Spine Surge Runni</v>
      </c>
      <c r="W1123" s="7">
        <v>39.990001679999999</v>
      </c>
      <c r="X1123" s="7">
        <v>34.198098313835338</v>
      </c>
      <c r="Y1123">
        <v>5</v>
      </c>
      <c r="Z1123" s="7">
        <v>18</v>
      </c>
      <c r="AA1123" s="7">
        <v>199.9500084</v>
      </c>
      <c r="AB1123" s="7">
        <f t="shared" si="70"/>
        <v>181.9500084</v>
      </c>
      <c r="AC1123" t="s">
        <v>66</v>
      </c>
      <c r="AD1123" t="str">
        <f t="shared" si="71"/>
        <v>Non Cash Payment</v>
      </c>
    </row>
    <row r="1124" spans="1:30" x14ac:dyDescent="0.2">
      <c r="A1124">
        <v>39498</v>
      </c>
      <c r="B1124" s="1">
        <v>42581</v>
      </c>
      <c r="C1124" s="4">
        <f>VLOOKUP(B1124, Dates!$A$1:$B$1463, 2, FALSE)</f>
        <v>7</v>
      </c>
      <c r="D1124">
        <v>4</v>
      </c>
      <c r="E1124" s="1">
        <f t="shared" si="68"/>
        <v>42586</v>
      </c>
      <c r="F1124">
        <v>0</v>
      </c>
      <c r="G1124" t="s">
        <v>62</v>
      </c>
      <c r="H1124" t="str">
        <f t="shared" si="69"/>
        <v>Other</v>
      </c>
      <c r="I1124">
        <v>24</v>
      </c>
      <c r="J1124">
        <v>9164</v>
      </c>
      <c r="K1124">
        <v>5</v>
      </c>
      <c r="L1124" t="s">
        <v>31</v>
      </c>
      <c r="M1124" t="s">
        <v>893</v>
      </c>
      <c r="N1124" t="s">
        <v>927</v>
      </c>
      <c r="O1124" t="s">
        <v>928</v>
      </c>
      <c r="P1124">
        <v>10024</v>
      </c>
      <c r="Q1124" t="s">
        <v>896</v>
      </c>
      <c r="R1124" t="s">
        <v>913</v>
      </c>
      <c r="S1124">
        <v>24</v>
      </c>
      <c r="T1124" t="str">
        <f>VLOOKUP(S1124, Products!$C$1:$D$60,2,FALSE)</f>
        <v>Women's Apparel</v>
      </c>
      <c r="U1124">
        <v>502</v>
      </c>
      <c r="V1124" t="str">
        <f>VLOOKUP(U1124, Products!$A$1:$B$60, 2, FALSE)</f>
        <v>Nike Men's Dri-FIT Victory Golf Polo</v>
      </c>
      <c r="W1124" s="7">
        <v>50</v>
      </c>
      <c r="X1124" s="7">
        <v>43.678035218757444</v>
      </c>
      <c r="Y1124">
        <v>5</v>
      </c>
      <c r="Z1124" s="7">
        <v>22.5</v>
      </c>
      <c r="AA1124" s="7">
        <v>250</v>
      </c>
      <c r="AB1124" s="7">
        <f t="shared" si="70"/>
        <v>227.5</v>
      </c>
      <c r="AC1124" t="s">
        <v>66</v>
      </c>
      <c r="AD1124" t="str">
        <f t="shared" si="71"/>
        <v>Non Cash Payment</v>
      </c>
    </row>
    <row r="1125" spans="1:30" x14ac:dyDescent="0.2">
      <c r="A1125">
        <v>37182</v>
      </c>
      <c r="B1125" s="1">
        <v>42547</v>
      </c>
      <c r="C1125" s="4">
        <f>VLOOKUP(B1125, Dates!$A$1:$B$1463, 2, FALSE)</f>
        <v>1</v>
      </c>
      <c r="D1125">
        <v>4</v>
      </c>
      <c r="E1125" s="1">
        <f t="shared" si="68"/>
        <v>42551</v>
      </c>
      <c r="F1125">
        <v>0</v>
      </c>
      <c r="G1125" t="s">
        <v>62</v>
      </c>
      <c r="H1125" t="str">
        <f t="shared" si="69"/>
        <v>Other</v>
      </c>
      <c r="I1125">
        <v>29</v>
      </c>
      <c r="J1125">
        <v>10500</v>
      </c>
      <c r="K1125">
        <v>5</v>
      </c>
      <c r="L1125" t="s">
        <v>31</v>
      </c>
      <c r="M1125" t="s">
        <v>893</v>
      </c>
      <c r="N1125" t="s">
        <v>900</v>
      </c>
      <c r="O1125" t="s">
        <v>899</v>
      </c>
      <c r="P1125">
        <v>94110</v>
      </c>
      <c r="Q1125" t="s">
        <v>896</v>
      </c>
      <c r="R1125" t="s">
        <v>897</v>
      </c>
      <c r="S1125">
        <v>29</v>
      </c>
      <c r="T1125" t="str">
        <f>VLOOKUP(S1125, Products!$C$1:$D$60,2,FALSE)</f>
        <v>Shop By Sport</v>
      </c>
      <c r="U1125">
        <v>627</v>
      </c>
      <c r="V1125" t="str">
        <f>VLOOKUP(U1125, Products!$A$1:$B$60, 2, FALSE)</f>
        <v>Under Armour Girls' Toddler Spine Surge Runni</v>
      </c>
      <c r="W1125" s="7">
        <v>39.990001679999999</v>
      </c>
      <c r="X1125" s="7">
        <v>34.198098313835338</v>
      </c>
      <c r="Y1125">
        <v>5</v>
      </c>
      <c r="Z1125" s="7">
        <v>18</v>
      </c>
      <c r="AA1125" s="7">
        <v>199.9500084</v>
      </c>
      <c r="AB1125" s="7">
        <f t="shared" si="70"/>
        <v>181.9500084</v>
      </c>
      <c r="AC1125" t="s">
        <v>66</v>
      </c>
      <c r="AD1125" t="str">
        <f t="shared" si="71"/>
        <v>Non Cash Payment</v>
      </c>
    </row>
    <row r="1126" spans="1:30" x14ac:dyDescent="0.2">
      <c r="A1126">
        <v>40647</v>
      </c>
      <c r="B1126" s="1">
        <v>42598</v>
      </c>
      <c r="C1126" s="4">
        <f>VLOOKUP(B1126, Dates!$A$1:$B$1463, 2, FALSE)</f>
        <v>3</v>
      </c>
      <c r="D1126">
        <v>4</v>
      </c>
      <c r="E1126" s="1">
        <f t="shared" si="68"/>
        <v>42604</v>
      </c>
      <c r="F1126">
        <v>0</v>
      </c>
      <c r="G1126" t="s">
        <v>62</v>
      </c>
      <c r="H1126" t="str">
        <f t="shared" si="69"/>
        <v>Other</v>
      </c>
      <c r="I1126">
        <v>24</v>
      </c>
      <c r="J1126">
        <v>3814</v>
      </c>
      <c r="K1126">
        <v>5</v>
      </c>
      <c r="L1126" t="s">
        <v>31</v>
      </c>
      <c r="M1126" t="s">
        <v>893</v>
      </c>
      <c r="N1126" t="s">
        <v>925</v>
      </c>
      <c r="O1126" t="s">
        <v>895</v>
      </c>
      <c r="P1126">
        <v>98115</v>
      </c>
      <c r="Q1126" t="s">
        <v>896</v>
      </c>
      <c r="R1126" t="s">
        <v>897</v>
      </c>
      <c r="S1126">
        <v>24</v>
      </c>
      <c r="T1126" t="str">
        <f>VLOOKUP(S1126, Products!$C$1:$D$60,2,FALSE)</f>
        <v>Women's Apparel</v>
      </c>
      <c r="U1126">
        <v>502</v>
      </c>
      <c r="V1126" t="str">
        <f>VLOOKUP(U1126, Products!$A$1:$B$60, 2, FALSE)</f>
        <v>Nike Men's Dri-FIT Victory Golf Polo</v>
      </c>
      <c r="W1126" s="7">
        <v>50</v>
      </c>
      <c r="X1126" s="7">
        <v>43.678035218757444</v>
      </c>
      <c r="Y1126">
        <v>5</v>
      </c>
      <c r="Z1126" s="7">
        <v>22.5</v>
      </c>
      <c r="AA1126" s="7">
        <v>250</v>
      </c>
      <c r="AB1126" s="7">
        <f t="shared" si="70"/>
        <v>227.5</v>
      </c>
      <c r="AC1126" t="s">
        <v>66</v>
      </c>
      <c r="AD1126" t="str">
        <f t="shared" si="71"/>
        <v>Non Cash Payment</v>
      </c>
    </row>
    <row r="1127" spans="1:30" x14ac:dyDescent="0.2">
      <c r="A1127">
        <v>32462</v>
      </c>
      <c r="B1127" s="1">
        <v>42478</v>
      </c>
      <c r="C1127" s="4">
        <f>VLOOKUP(B1127, Dates!$A$1:$B$1463, 2, FALSE)</f>
        <v>2</v>
      </c>
      <c r="D1127">
        <v>4</v>
      </c>
      <c r="E1127" s="1">
        <f t="shared" si="68"/>
        <v>42482</v>
      </c>
      <c r="F1127">
        <v>0</v>
      </c>
      <c r="G1127" t="s">
        <v>62</v>
      </c>
      <c r="H1127" t="str">
        <f t="shared" si="69"/>
        <v>Other</v>
      </c>
      <c r="I1127">
        <v>24</v>
      </c>
      <c r="J1127">
        <v>4346</v>
      </c>
      <c r="K1127">
        <v>5</v>
      </c>
      <c r="L1127" t="s">
        <v>31</v>
      </c>
      <c r="M1127" t="s">
        <v>893</v>
      </c>
      <c r="N1127" t="s">
        <v>980</v>
      </c>
      <c r="O1127" t="s">
        <v>958</v>
      </c>
      <c r="P1127">
        <v>49201</v>
      </c>
      <c r="Q1127" t="s">
        <v>896</v>
      </c>
      <c r="R1127" t="s">
        <v>903</v>
      </c>
      <c r="S1127">
        <v>24</v>
      </c>
      <c r="T1127" t="str">
        <f>VLOOKUP(S1127, Products!$C$1:$D$60,2,FALSE)</f>
        <v>Women's Apparel</v>
      </c>
      <c r="U1127">
        <v>502</v>
      </c>
      <c r="V1127" t="str">
        <f>VLOOKUP(U1127, Products!$A$1:$B$60, 2, FALSE)</f>
        <v>Nike Men's Dri-FIT Victory Golf Polo</v>
      </c>
      <c r="W1127" s="7">
        <v>50</v>
      </c>
      <c r="X1127" s="7">
        <v>43.678035218757444</v>
      </c>
      <c r="Y1127">
        <v>5</v>
      </c>
      <c r="Z1127" s="7">
        <v>50</v>
      </c>
      <c r="AA1127" s="7">
        <v>250</v>
      </c>
      <c r="AB1127" s="7">
        <f t="shared" si="70"/>
        <v>200</v>
      </c>
      <c r="AC1127" t="s">
        <v>66</v>
      </c>
      <c r="AD1127" t="str">
        <f t="shared" si="71"/>
        <v>Non Cash Payment</v>
      </c>
    </row>
    <row r="1128" spans="1:30" x14ac:dyDescent="0.2">
      <c r="A1128">
        <v>31410</v>
      </c>
      <c r="B1128" s="1">
        <v>42433</v>
      </c>
      <c r="C1128" s="4">
        <f>VLOOKUP(B1128, Dates!$A$1:$B$1463, 2, FALSE)</f>
        <v>6</v>
      </c>
      <c r="D1128">
        <v>4</v>
      </c>
      <c r="E1128" s="1">
        <f t="shared" si="68"/>
        <v>42439</v>
      </c>
      <c r="F1128">
        <v>1</v>
      </c>
      <c r="G1128" t="s">
        <v>62</v>
      </c>
      <c r="H1128" t="str">
        <f t="shared" si="69"/>
        <v>Other</v>
      </c>
      <c r="I1128">
        <v>29</v>
      </c>
      <c r="J1128">
        <v>2233</v>
      </c>
      <c r="K1128">
        <v>5</v>
      </c>
      <c r="L1128" t="s">
        <v>31</v>
      </c>
      <c r="M1128" t="s">
        <v>893</v>
      </c>
      <c r="N1128" t="s">
        <v>914</v>
      </c>
      <c r="O1128" t="s">
        <v>912</v>
      </c>
      <c r="P1128">
        <v>43229</v>
      </c>
      <c r="Q1128" t="s">
        <v>896</v>
      </c>
      <c r="R1128" t="s">
        <v>913</v>
      </c>
      <c r="S1128">
        <v>29</v>
      </c>
      <c r="T1128" t="str">
        <f>VLOOKUP(S1128, Products!$C$1:$D$60,2,FALSE)</f>
        <v>Shop By Sport</v>
      </c>
      <c r="U1128">
        <v>627</v>
      </c>
      <c r="V1128" t="str">
        <f>VLOOKUP(U1128, Products!$A$1:$B$60, 2, FALSE)</f>
        <v>Under Armour Girls' Toddler Spine Surge Runni</v>
      </c>
      <c r="W1128" s="7">
        <v>39.990001679999999</v>
      </c>
      <c r="X1128" s="7">
        <v>34.198098313835338</v>
      </c>
      <c r="Y1128">
        <v>5</v>
      </c>
      <c r="Z1128" s="7">
        <v>49.990001679999999</v>
      </c>
      <c r="AA1128" s="7">
        <v>199.9500084</v>
      </c>
      <c r="AB1128" s="7">
        <f t="shared" si="70"/>
        <v>149.96000672</v>
      </c>
      <c r="AC1128" t="s">
        <v>66</v>
      </c>
      <c r="AD1128" t="str">
        <f t="shared" si="71"/>
        <v>Non Cash Payment</v>
      </c>
    </row>
    <row r="1129" spans="1:30" x14ac:dyDescent="0.2">
      <c r="A1129">
        <v>31957</v>
      </c>
      <c r="B1129" s="1">
        <v>42678</v>
      </c>
      <c r="C1129" s="4">
        <f>VLOOKUP(B1129, Dates!$A$1:$B$1463, 2, FALSE)</f>
        <v>6</v>
      </c>
      <c r="D1129">
        <v>4</v>
      </c>
      <c r="E1129" s="1">
        <f t="shared" si="68"/>
        <v>42684</v>
      </c>
      <c r="F1129">
        <v>0</v>
      </c>
      <c r="G1129" t="s">
        <v>62</v>
      </c>
      <c r="H1129" t="str">
        <f t="shared" si="69"/>
        <v>Other</v>
      </c>
      <c r="I1129">
        <v>36</v>
      </c>
      <c r="J1129">
        <v>7045</v>
      </c>
      <c r="K1129">
        <v>6</v>
      </c>
      <c r="L1129" t="s">
        <v>35</v>
      </c>
      <c r="M1129" t="s">
        <v>893</v>
      </c>
      <c r="N1129" t="s">
        <v>961</v>
      </c>
      <c r="O1129" t="s">
        <v>905</v>
      </c>
      <c r="P1129">
        <v>76017</v>
      </c>
      <c r="Q1129" t="s">
        <v>896</v>
      </c>
      <c r="R1129" t="s">
        <v>903</v>
      </c>
      <c r="S1129">
        <v>36</v>
      </c>
      <c r="T1129" t="str">
        <f>VLOOKUP(S1129, Products!$C$1:$D$60,2,FALSE)</f>
        <v>Golf Balls</v>
      </c>
      <c r="U1129">
        <v>797</v>
      </c>
      <c r="V1129" t="str">
        <f>VLOOKUP(U1129, Products!$A$1:$B$60, 2, FALSE)</f>
        <v>Hirzl Women's Soffft Flex Golf Glove</v>
      </c>
      <c r="W1129" s="7">
        <v>17.989999770000001</v>
      </c>
      <c r="X1129" s="7">
        <v>16.2799997318</v>
      </c>
      <c r="Y1129">
        <v>5</v>
      </c>
      <c r="Z1129" s="7">
        <v>4.5</v>
      </c>
      <c r="AA1129" s="7">
        <v>89.94999885</v>
      </c>
      <c r="AB1129" s="7">
        <f t="shared" si="70"/>
        <v>85.44999885</v>
      </c>
      <c r="AC1129" t="s">
        <v>66</v>
      </c>
      <c r="AD1129" t="str">
        <f t="shared" si="71"/>
        <v>Non Cash Payment</v>
      </c>
    </row>
    <row r="1130" spans="1:30" x14ac:dyDescent="0.2">
      <c r="A1130">
        <v>36837</v>
      </c>
      <c r="B1130" s="1">
        <v>42542</v>
      </c>
      <c r="C1130" s="4">
        <f>VLOOKUP(B1130, Dates!$A$1:$B$1463, 2, FALSE)</f>
        <v>3</v>
      </c>
      <c r="D1130">
        <v>4</v>
      </c>
      <c r="E1130" s="1">
        <f t="shared" si="68"/>
        <v>42548</v>
      </c>
      <c r="F1130">
        <v>0</v>
      </c>
      <c r="G1130" t="s">
        <v>62</v>
      </c>
      <c r="H1130" t="str">
        <f t="shared" si="69"/>
        <v>Other</v>
      </c>
      <c r="I1130">
        <v>37</v>
      </c>
      <c r="J1130">
        <v>7330</v>
      </c>
      <c r="K1130">
        <v>6</v>
      </c>
      <c r="L1130" t="s">
        <v>35</v>
      </c>
      <c r="M1130" t="s">
        <v>893</v>
      </c>
      <c r="N1130" t="s">
        <v>981</v>
      </c>
      <c r="O1130" t="s">
        <v>923</v>
      </c>
      <c r="P1130">
        <v>60653</v>
      </c>
      <c r="Q1130" t="s">
        <v>896</v>
      </c>
      <c r="R1130" t="s">
        <v>903</v>
      </c>
      <c r="S1130">
        <v>37</v>
      </c>
      <c r="T1130" t="str">
        <f>VLOOKUP(S1130, Products!$C$1:$D$60,2,FALSE)</f>
        <v>Electronics</v>
      </c>
      <c r="U1130">
        <v>825</v>
      </c>
      <c r="V1130" t="str">
        <f>VLOOKUP(U1130, Products!$A$1:$B$60, 2, FALSE)</f>
        <v>Bridgestone e6 Straight Distance NFL Tennesse</v>
      </c>
      <c r="W1130" s="7">
        <v>31.989999770000001</v>
      </c>
      <c r="X1130" s="7">
        <v>23.973333102666668</v>
      </c>
      <c r="Y1130">
        <v>5</v>
      </c>
      <c r="Z1130" s="7">
        <v>14.399999619999999</v>
      </c>
      <c r="AA1130" s="7">
        <v>159.94999885000001</v>
      </c>
      <c r="AB1130" s="7">
        <f t="shared" si="70"/>
        <v>145.54999923000003</v>
      </c>
      <c r="AC1130" t="s">
        <v>66</v>
      </c>
      <c r="AD1130" t="str">
        <f t="shared" si="71"/>
        <v>Non Cash Payment</v>
      </c>
    </row>
    <row r="1131" spans="1:30" x14ac:dyDescent="0.2">
      <c r="A1131">
        <v>37675</v>
      </c>
      <c r="B1131" s="1">
        <v>42436</v>
      </c>
      <c r="C1131" s="4">
        <f>VLOOKUP(B1131, Dates!$A$1:$B$1463, 2, FALSE)</f>
        <v>2</v>
      </c>
      <c r="D1131">
        <v>4</v>
      </c>
      <c r="E1131" s="1">
        <f t="shared" si="68"/>
        <v>42440</v>
      </c>
      <c r="F1131">
        <v>1</v>
      </c>
      <c r="G1131" t="s">
        <v>62</v>
      </c>
      <c r="H1131" t="str">
        <f t="shared" si="69"/>
        <v>Other</v>
      </c>
      <c r="I1131">
        <v>41</v>
      </c>
      <c r="J1131">
        <v>2136</v>
      </c>
      <c r="K1131">
        <v>6</v>
      </c>
      <c r="L1131" t="s">
        <v>35</v>
      </c>
      <c r="M1131" t="s">
        <v>893</v>
      </c>
      <c r="N1131" t="s">
        <v>982</v>
      </c>
      <c r="O1131" t="s">
        <v>983</v>
      </c>
      <c r="P1131">
        <v>6708</v>
      </c>
      <c r="Q1131" t="s">
        <v>896</v>
      </c>
      <c r="R1131" t="s">
        <v>913</v>
      </c>
      <c r="S1131">
        <v>41</v>
      </c>
      <c r="T1131" t="str">
        <f>VLOOKUP(S1131, Products!$C$1:$D$60,2,FALSE)</f>
        <v>Trade-In</v>
      </c>
      <c r="U1131">
        <v>926</v>
      </c>
      <c r="V1131" t="str">
        <f>VLOOKUP(U1131, Products!$A$1:$B$60, 2, FALSE)</f>
        <v>Glove It Imperial Golf Towel</v>
      </c>
      <c r="W1131" s="7">
        <v>15.989999770000001</v>
      </c>
      <c r="X1131" s="7">
        <v>12.230249713200003</v>
      </c>
      <c r="Y1131">
        <v>5</v>
      </c>
      <c r="Z1131" s="7">
        <v>11.989999770000001</v>
      </c>
      <c r="AA1131" s="7">
        <v>79.94999885</v>
      </c>
      <c r="AB1131" s="7">
        <f t="shared" si="70"/>
        <v>67.959999080000003</v>
      </c>
      <c r="AC1131" t="s">
        <v>66</v>
      </c>
      <c r="AD1131" t="str">
        <f t="shared" si="71"/>
        <v>Non Cash Payment</v>
      </c>
    </row>
    <row r="1132" spans="1:30" x14ac:dyDescent="0.2">
      <c r="A1132">
        <v>32536</v>
      </c>
      <c r="B1132" s="1">
        <v>42479</v>
      </c>
      <c r="C1132" s="4">
        <f>VLOOKUP(B1132, Dates!$A$1:$B$1463, 2, FALSE)</f>
        <v>3</v>
      </c>
      <c r="D1132">
        <v>4</v>
      </c>
      <c r="E1132" s="1">
        <f t="shared" si="68"/>
        <v>42485</v>
      </c>
      <c r="F1132">
        <v>0</v>
      </c>
      <c r="G1132" t="s">
        <v>62</v>
      </c>
      <c r="H1132" t="str">
        <f t="shared" si="69"/>
        <v>Other</v>
      </c>
      <c r="I1132">
        <v>40</v>
      </c>
      <c r="J1132">
        <v>12333</v>
      </c>
      <c r="K1132">
        <v>6</v>
      </c>
      <c r="L1132" t="s">
        <v>35</v>
      </c>
      <c r="M1132" t="s">
        <v>893</v>
      </c>
      <c r="N1132" t="s">
        <v>925</v>
      </c>
      <c r="O1132" t="s">
        <v>895</v>
      </c>
      <c r="P1132">
        <v>98105</v>
      </c>
      <c r="Q1132" t="s">
        <v>896</v>
      </c>
      <c r="R1132" t="s">
        <v>897</v>
      </c>
      <c r="S1132">
        <v>40</v>
      </c>
      <c r="T1132" t="str">
        <f>VLOOKUP(S1132, Products!$C$1:$D$60,2,FALSE)</f>
        <v>Accessories</v>
      </c>
      <c r="U1132">
        <v>906</v>
      </c>
      <c r="V1132" t="str">
        <f>VLOOKUP(U1132, Products!$A$1:$B$60, 2, FALSE)</f>
        <v>Team Golf Tennessee Volunteers Putter Grip</v>
      </c>
      <c r="W1132" s="7">
        <v>24.989999770000001</v>
      </c>
      <c r="X1132" s="7">
        <v>16.911999892000001</v>
      </c>
      <c r="Y1132">
        <v>5</v>
      </c>
      <c r="Z1132" s="7">
        <v>31.239999770000001</v>
      </c>
      <c r="AA1132" s="7">
        <v>124.94999885</v>
      </c>
      <c r="AB1132" s="7">
        <f t="shared" si="70"/>
        <v>93.709999080000003</v>
      </c>
      <c r="AC1132" t="s">
        <v>66</v>
      </c>
      <c r="AD1132" t="str">
        <f t="shared" si="71"/>
        <v>Non Cash Payment</v>
      </c>
    </row>
    <row r="1133" spans="1:30" x14ac:dyDescent="0.2">
      <c r="A1133">
        <v>31336</v>
      </c>
      <c r="B1133" s="1">
        <v>42404</v>
      </c>
      <c r="C1133" s="4">
        <f>VLOOKUP(B1133, Dates!$A$1:$B$1463, 2, FALSE)</f>
        <v>5</v>
      </c>
      <c r="D1133">
        <v>4</v>
      </c>
      <c r="E1133" s="1">
        <f t="shared" si="68"/>
        <v>42410</v>
      </c>
      <c r="F1133">
        <v>0</v>
      </c>
      <c r="G1133" t="s">
        <v>62</v>
      </c>
      <c r="H1133" t="str">
        <f t="shared" si="69"/>
        <v>Other</v>
      </c>
      <c r="I1133">
        <v>5</v>
      </c>
      <c r="J1133">
        <v>9554</v>
      </c>
      <c r="K1133">
        <v>2</v>
      </c>
      <c r="L1133" t="s">
        <v>136</v>
      </c>
      <c r="M1133" t="s">
        <v>893</v>
      </c>
      <c r="N1133" t="s">
        <v>904</v>
      </c>
      <c r="O1133" t="s">
        <v>905</v>
      </c>
      <c r="P1133">
        <v>77041</v>
      </c>
      <c r="Q1133" t="s">
        <v>896</v>
      </c>
      <c r="R1133" t="s">
        <v>903</v>
      </c>
      <c r="S1133">
        <v>5</v>
      </c>
      <c r="T1133" t="str">
        <f>VLOOKUP(S1133, Products!$C$1:$D$60,2,FALSE)</f>
        <v>Lacrosse</v>
      </c>
      <c r="U1133">
        <v>93</v>
      </c>
      <c r="V1133" t="str">
        <f>VLOOKUP(U1133, Products!$A$1:$B$60, 2, FALSE)</f>
        <v>Under Armour Men's Tech II T-Shirt</v>
      </c>
      <c r="W1133" s="7">
        <v>24.989999770000001</v>
      </c>
      <c r="X1133" s="7">
        <v>17.455999691500001</v>
      </c>
      <c r="Y1133">
        <v>5</v>
      </c>
      <c r="Z1133" s="7">
        <v>8.75</v>
      </c>
      <c r="AA1133" s="7">
        <v>124.94999885</v>
      </c>
      <c r="AB1133" s="7">
        <f t="shared" si="70"/>
        <v>116.19999885</v>
      </c>
      <c r="AC1133" t="s">
        <v>66</v>
      </c>
      <c r="AD1133" t="str">
        <f t="shared" si="71"/>
        <v>Non Cash Payment</v>
      </c>
    </row>
    <row r="1134" spans="1:30" x14ac:dyDescent="0.2">
      <c r="A1134">
        <v>32846</v>
      </c>
      <c r="B1134" s="1">
        <v>42484</v>
      </c>
      <c r="C1134" s="4">
        <f>VLOOKUP(B1134, Dates!$A$1:$B$1463, 2, FALSE)</f>
        <v>1</v>
      </c>
      <c r="D1134">
        <v>4</v>
      </c>
      <c r="E1134" s="1">
        <f t="shared" si="68"/>
        <v>42488</v>
      </c>
      <c r="F1134">
        <v>0</v>
      </c>
      <c r="G1134" t="s">
        <v>62</v>
      </c>
      <c r="H1134" t="str">
        <f t="shared" si="69"/>
        <v>Other</v>
      </c>
      <c r="I1134">
        <v>9</v>
      </c>
      <c r="J1134">
        <v>2062</v>
      </c>
      <c r="K1134">
        <v>3</v>
      </c>
      <c r="L1134" t="s">
        <v>24</v>
      </c>
      <c r="M1134" t="s">
        <v>893</v>
      </c>
      <c r="N1134" t="s">
        <v>927</v>
      </c>
      <c r="O1134" t="s">
        <v>928</v>
      </c>
      <c r="P1134">
        <v>10011</v>
      </c>
      <c r="Q1134" t="s">
        <v>896</v>
      </c>
      <c r="R1134" t="s">
        <v>913</v>
      </c>
      <c r="S1134">
        <v>9</v>
      </c>
      <c r="T1134" t="str">
        <f>VLOOKUP(S1134, Products!$C$1:$D$60,2,FALSE)</f>
        <v>Cardio Equipment</v>
      </c>
      <c r="U1134">
        <v>191</v>
      </c>
      <c r="V1134" t="str">
        <f>VLOOKUP(U1134, Products!$A$1:$B$60, 2, FALSE)</f>
        <v>Nike Men's Free 5.0+ Running Shoe</v>
      </c>
      <c r="W1134" s="7">
        <v>99.989997860000003</v>
      </c>
      <c r="X1134" s="7">
        <v>95.114003926871064</v>
      </c>
      <c r="Y1134">
        <v>5</v>
      </c>
      <c r="Z1134" s="7">
        <v>27.5</v>
      </c>
      <c r="AA1134" s="7">
        <v>499.94998930000003</v>
      </c>
      <c r="AB1134" s="7">
        <f t="shared" si="70"/>
        <v>472.44998930000003</v>
      </c>
      <c r="AC1134" t="s">
        <v>66</v>
      </c>
      <c r="AD1134" t="str">
        <f t="shared" si="71"/>
        <v>Non Cash Payment</v>
      </c>
    </row>
    <row r="1135" spans="1:30" x14ac:dyDescent="0.2">
      <c r="A1135">
        <v>35083</v>
      </c>
      <c r="B1135" s="1">
        <v>42517</v>
      </c>
      <c r="C1135" s="4">
        <f>VLOOKUP(B1135, Dates!$A$1:$B$1463, 2, FALSE)</f>
        <v>6</v>
      </c>
      <c r="D1135">
        <v>4</v>
      </c>
      <c r="E1135" s="1">
        <f t="shared" si="68"/>
        <v>42523</v>
      </c>
      <c r="F1135">
        <v>0</v>
      </c>
      <c r="G1135" t="s">
        <v>62</v>
      </c>
      <c r="H1135" t="str">
        <f t="shared" si="69"/>
        <v>Other</v>
      </c>
      <c r="I1135">
        <v>9</v>
      </c>
      <c r="J1135">
        <v>2518</v>
      </c>
      <c r="K1135">
        <v>3</v>
      </c>
      <c r="L1135" t="s">
        <v>24</v>
      </c>
      <c r="M1135" t="s">
        <v>893</v>
      </c>
      <c r="N1135" t="s">
        <v>898</v>
      </c>
      <c r="O1135" t="s">
        <v>899</v>
      </c>
      <c r="P1135">
        <v>90045</v>
      </c>
      <c r="Q1135" t="s">
        <v>896</v>
      </c>
      <c r="R1135" t="s">
        <v>897</v>
      </c>
      <c r="S1135">
        <v>9</v>
      </c>
      <c r="T1135" t="str">
        <f>VLOOKUP(S1135, Products!$C$1:$D$60,2,FALSE)</f>
        <v>Cardio Equipment</v>
      </c>
      <c r="U1135">
        <v>191</v>
      </c>
      <c r="V1135" t="str">
        <f>VLOOKUP(U1135, Products!$A$1:$B$60, 2, FALSE)</f>
        <v>Nike Men's Free 5.0+ Running Shoe</v>
      </c>
      <c r="W1135" s="7">
        <v>99.989997860000003</v>
      </c>
      <c r="X1135" s="7">
        <v>95.114003926871064</v>
      </c>
      <c r="Y1135">
        <v>5</v>
      </c>
      <c r="Z1135" s="7">
        <v>74.989997860000003</v>
      </c>
      <c r="AA1135" s="7">
        <v>499.94998930000003</v>
      </c>
      <c r="AB1135" s="7">
        <f t="shared" si="70"/>
        <v>424.95999144000001</v>
      </c>
      <c r="AC1135" t="s">
        <v>66</v>
      </c>
      <c r="AD1135" t="str">
        <f t="shared" si="71"/>
        <v>Non Cash Payment</v>
      </c>
    </row>
    <row r="1136" spans="1:30" x14ac:dyDescent="0.2">
      <c r="A1136">
        <v>39036</v>
      </c>
      <c r="B1136" s="1">
        <v>42574</v>
      </c>
      <c r="C1136" s="4">
        <f>VLOOKUP(B1136, Dates!$A$1:$B$1463, 2, FALSE)</f>
        <v>7</v>
      </c>
      <c r="D1136">
        <v>4</v>
      </c>
      <c r="E1136" s="1">
        <f t="shared" si="68"/>
        <v>42579</v>
      </c>
      <c r="F1136">
        <v>0</v>
      </c>
      <c r="G1136" t="s">
        <v>62</v>
      </c>
      <c r="H1136" t="str">
        <f t="shared" si="69"/>
        <v>Other</v>
      </c>
      <c r="I1136">
        <v>9</v>
      </c>
      <c r="J1136">
        <v>7007</v>
      </c>
      <c r="K1136">
        <v>3</v>
      </c>
      <c r="L1136" t="s">
        <v>24</v>
      </c>
      <c r="M1136" t="s">
        <v>893</v>
      </c>
      <c r="N1136" t="s">
        <v>900</v>
      </c>
      <c r="O1136" t="s">
        <v>899</v>
      </c>
      <c r="P1136">
        <v>94110</v>
      </c>
      <c r="Q1136" t="s">
        <v>896</v>
      </c>
      <c r="R1136" t="s">
        <v>897</v>
      </c>
      <c r="S1136">
        <v>9</v>
      </c>
      <c r="T1136" t="str">
        <f>VLOOKUP(S1136, Products!$C$1:$D$60,2,FALSE)</f>
        <v>Cardio Equipment</v>
      </c>
      <c r="U1136">
        <v>191</v>
      </c>
      <c r="V1136" t="str">
        <f>VLOOKUP(U1136, Products!$A$1:$B$60, 2, FALSE)</f>
        <v>Nike Men's Free 5.0+ Running Shoe</v>
      </c>
      <c r="W1136" s="7">
        <v>99.989997860000003</v>
      </c>
      <c r="X1136" s="7">
        <v>95.114003926871064</v>
      </c>
      <c r="Y1136">
        <v>5</v>
      </c>
      <c r="Z1136" s="7">
        <v>124.98999790000001</v>
      </c>
      <c r="AA1136" s="7">
        <v>499.94998930000003</v>
      </c>
      <c r="AB1136" s="7">
        <f t="shared" si="70"/>
        <v>374.95999140000004</v>
      </c>
      <c r="AC1136" t="s">
        <v>66</v>
      </c>
      <c r="AD1136" t="str">
        <f t="shared" si="71"/>
        <v>Non Cash Payment</v>
      </c>
    </row>
    <row r="1137" spans="1:30" x14ac:dyDescent="0.2">
      <c r="A1137">
        <v>37493</v>
      </c>
      <c r="B1137" s="1">
        <v>42376</v>
      </c>
      <c r="C1137" s="4">
        <f>VLOOKUP(B1137, Dates!$A$1:$B$1463, 2, FALSE)</f>
        <v>5</v>
      </c>
      <c r="D1137">
        <v>4</v>
      </c>
      <c r="E1137" s="1">
        <f t="shared" si="68"/>
        <v>42382</v>
      </c>
      <c r="F1137">
        <v>0</v>
      </c>
      <c r="G1137" t="s">
        <v>62</v>
      </c>
      <c r="H1137" t="str">
        <f t="shared" si="69"/>
        <v>Other</v>
      </c>
      <c r="I1137">
        <v>17</v>
      </c>
      <c r="J1137">
        <v>11743</v>
      </c>
      <c r="K1137">
        <v>4</v>
      </c>
      <c r="L1137" t="s">
        <v>46</v>
      </c>
      <c r="M1137" t="s">
        <v>893</v>
      </c>
      <c r="N1137" t="s">
        <v>920</v>
      </c>
      <c r="O1137" t="s">
        <v>921</v>
      </c>
      <c r="P1137">
        <v>19143</v>
      </c>
      <c r="Q1137" t="s">
        <v>896</v>
      </c>
      <c r="R1137" t="s">
        <v>913</v>
      </c>
      <c r="S1137">
        <v>17</v>
      </c>
      <c r="T1137" t="str">
        <f>VLOOKUP(S1137, Products!$C$1:$D$60,2,FALSE)</f>
        <v>Cleats</v>
      </c>
      <c r="U1137">
        <v>365</v>
      </c>
      <c r="V1137" t="str">
        <f>VLOOKUP(U1137, Products!$A$1:$B$60, 2, FALSE)</f>
        <v>Perfect Fitness Perfect Rip Deck</v>
      </c>
      <c r="W1137" s="7">
        <v>59.990001679999999</v>
      </c>
      <c r="X1137" s="7">
        <v>54.488929209402009</v>
      </c>
      <c r="Y1137">
        <v>5</v>
      </c>
      <c r="Z1137" s="7">
        <v>9</v>
      </c>
      <c r="AA1137" s="7">
        <v>299.9500084</v>
      </c>
      <c r="AB1137" s="7">
        <f t="shared" si="70"/>
        <v>290.9500084</v>
      </c>
      <c r="AC1137" t="s">
        <v>66</v>
      </c>
      <c r="AD1137" t="str">
        <f t="shared" si="71"/>
        <v>Non Cash Payment</v>
      </c>
    </row>
    <row r="1138" spans="1:30" x14ac:dyDescent="0.2">
      <c r="A1138">
        <v>33619</v>
      </c>
      <c r="B1138" s="1">
        <v>42495</v>
      </c>
      <c r="C1138" s="4">
        <f>VLOOKUP(B1138, Dates!$A$1:$B$1463, 2, FALSE)</f>
        <v>5</v>
      </c>
      <c r="D1138">
        <v>4</v>
      </c>
      <c r="E1138" s="1">
        <f t="shared" si="68"/>
        <v>42501</v>
      </c>
      <c r="F1138">
        <v>0</v>
      </c>
      <c r="G1138" t="s">
        <v>62</v>
      </c>
      <c r="H1138" t="str">
        <f t="shared" si="69"/>
        <v>Other</v>
      </c>
      <c r="I1138">
        <v>17</v>
      </c>
      <c r="J1138">
        <v>5001</v>
      </c>
      <c r="K1138">
        <v>4</v>
      </c>
      <c r="L1138" t="s">
        <v>46</v>
      </c>
      <c r="M1138" t="s">
        <v>893</v>
      </c>
      <c r="N1138" t="s">
        <v>954</v>
      </c>
      <c r="O1138" t="s">
        <v>984</v>
      </c>
      <c r="P1138">
        <v>42420</v>
      </c>
      <c r="Q1138" t="s">
        <v>896</v>
      </c>
      <c r="R1138" t="s">
        <v>931</v>
      </c>
      <c r="S1138">
        <v>17</v>
      </c>
      <c r="T1138" t="str">
        <f>VLOOKUP(S1138, Products!$C$1:$D$60,2,FALSE)</f>
        <v>Cleats</v>
      </c>
      <c r="U1138">
        <v>365</v>
      </c>
      <c r="V1138" t="str">
        <f>VLOOKUP(U1138, Products!$A$1:$B$60, 2, FALSE)</f>
        <v>Perfect Fitness Perfect Rip Deck</v>
      </c>
      <c r="W1138" s="7">
        <v>59.990001679999999</v>
      </c>
      <c r="X1138" s="7">
        <v>54.488929209402009</v>
      </c>
      <c r="Y1138">
        <v>5</v>
      </c>
      <c r="Z1138" s="7">
        <v>53.990001679999999</v>
      </c>
      <c r="AA1138" s="7">
        <v>299.9500084</v>
      </c>
      <c r="AB1138" s="7">
        <f t="shared" si="70"/>
        <v>245.96000672</v>
      </c>
      <c r="AC1138" t="s">
        <v>66</v>
      </c>
      <c r="AD1138" t="str">
        <f t="shared" si="71"/>
        <v>Non Cash Payment</v>
      </c>
    </row>
    <row r="1139" spans="1:30" x14ac:dyDescent="0.2">
      <c r="A1139">
        <v>31797</v>
      </c>
      <c r="B1139" s="1">
        <v>42617</v>
      </c>
      <c r="C1139" s="4">
        <f>VLOOKUP(B1139, Dates!$A$1:$B$1463, 2, FALSE)</f>
        <v>1</v>
      </c>
      <c r="D1139">
        <v>4</v>
      </c>
      <c r="E1139" s="1">
        <f t="shared" si="68"/>
        <v>42621</v>
      </c>
      <c r="F1139">
        <v>0</v>
      </c>
      <c r="G1139" t="s">
        <v>62</v>
      </c>
      <c r="H1139" t="str">
        <f t="shared" si="69"/>
        <v>Other</v>
      </c>
      <c r="I1139">
        <v>17</v>
      </c>
      <c r="J1139">
        <v>6162</v>
      </c>
      <c r="K1139">
        <v>4</v>
      </c>
      <c r="L1139" t="s">
        <v>46</v>
      </c>
      <c r="M1139" t="s">
        <v>893</v>
      </c>
      <c r="N1139" t="s">
        <v>985</v>
      </c>
      <c r="O1139" t="s">
        <v>933</v>
      </c>
      <c r="P1139">
        <v>80134</v>
      </c>
      <c r="Q1139" t="s">
        <v>896</v>
      </c>
      <c r="R1139" t="s">
        <v>897</v>
      </c>
      <c r="S1139">
        <v>17</v>
      </c>
      <c r="T1139" t="str">
        <f>VLOOKUP(S1139, Products!$C$1:$D$60,2,FALSE)</f>
        <v>Cleats</v>
      </c>
      <c r="U1139">
        <v>365</v>
      </c>
      <c r="V1139" t="str">
        <f>VLOOKUP(U1139, Products!$A$1:$B$60, 2, FALSE)</f>
        <v>Perfect Fitness Perfect Rip Deck</v>
      </c>
      <c r="W1139" s="7">
        <v>59.990001679999999</v>
      </c>
      <c r="X1139" s="7">
        <v>54.488929209402009</v>
      </c>
      <c r="Y1139">
        <v>5</v>
      </c>
      <c r="Z1139" s="7">
        <v>53.990001679999999</v>
      </c>
      <c r="AA1139" s="7">
        <v>299.9500084</v>
      </c>
      <c r="AB1139" s="7">
        <f t="shared" si="70"/>
        <v>245.96000672</v>
      </c>
      <c r="AC1139" t="s">
        <v>66</v>
      </c>
      <c r="AD1139" t="str">
        <f t="shared" si="71"/>
        <v>Non Cash Payment</v>
      </c>
    </row>
    <row r="1140" spans="1:30" x14ac:dyDescent="0.2">
      <c r="A1140">
        <v>31797</v>
      </c>
      <c r="B1140" s="1">
        <v>42617</v>
      </c>
      <c r="C1140" s="4">
        <f>VLOOKUP(B1140, Dates!$A$1:$B$1463, 2, FALSE)</f>
        <v>1</v>
      </c>
      <c r="D1140">
        <v>4</v>
      </c>
      <c r="E1140" s="1">
        <f t="shared" si="68"/>
        <v>42621</v>
      </c>
      <c r="F1140">
        <v>0</v>
      </c>
      <c r="G1140" t="s">
        <v>62</v>
      </c>
      <c r="H1140" t="str">
        <f t="shared" si="69"/>
        <v>Other</v>
      </c>
      <c r="I1140">
        <v>17</v>
      </c>
      <c r="J1140">
        <v>6162</v>
      </c>
      <c r="K1140">
        <v>4</v>
      </c>
      <c r="L1140" t="s">
        <v>46</v>
      </c>
      <c r="M1140" t="s">
        <v>893</v>
      </c>
      <c r="N1140" t="s">
        <v>985</v>
      </c>
      <c r="O1140" t="s">
        <v>933</v>
      </c>
      <c r="P1140">
        <v>80134</v>
      </c>
      <c r="Q1140" t="s">
        <v>896</v>
      </c>
      <c r="R1140" t="s">
        <v>897</v>
      </c>
      <c r="S1140">
        <v>17</v>
      </c>
      <c r="T1140" t="str">
        <f>VLOOKUP(S1140, Products!$C$1:$D$60,2,FALSE)</f>
        <v>Cleats</v>
      </c>
      <c r="U1140">
        <v>365</v>
      </c>
      <c r="V1140" t="str">
        <f>VLOOKUP(U1140, Products!$A$1:$B$60, 2, FALSE)</f>
        <v>Perfect Fitness Perfect Rip Deck</v>
      </c>
      <c r="W1140" s="7">
        <v>59.990001679999999</v>
      </c>
      <c r="X1140" s="7">
        <v>54.488929209402009</v>
      </c>
      <c r="Y1140">
        <v>5</v>
      </c>
      <c r="Z1140" s="7">
        <v>59.990001679999999</v>
      </c>
      <c r="AA1140" s="7">
        <v>299.9500084</v>
      </c>
      <c r="AB1140" s="7">
        <f t="shared" si="70"/>
        <v>239.96000672</v>
      </c>
      <c r="AC1140" t="s">
        <v>66</v>
      </c>
      <c r="AD1140" t="str">
        <f t="shared" si="71"/>
        <v>Non Cash Payment</v>
      </c>
    </row>
    <row r="1141" spans="1:30" x14ac:dyDescent="0.2">
      <c r="A1141">
        <v>32594</v>
      </c>
      <c r="B1141" s="1">
        <v>42480</v>
      </c>
      <c r="C1141" s="4">
        <f>VLOOKUP(B1141, Dates!$A$1:$B$1463, 2, FALSE)</f>
        <v>4</v>
      </c>
      <c r="D1141">
        <v>4</v>
      </c>
      <c r="E1141" s="1">
        <f t="shared" si="68"/>
        <v>42486</v>
      </c>
      <c r="F1141">
        <v>0</v>
      </c>
      <c r="G1141" t="s">
        <v>62</v>
      </c>
      <c r="H1141" t="str">
        <f t="shared" si="69"/>
        <v>Other</v>
      </c>
      <c r="I1141">
        <v>24</v>
      </c>
      <c r="J1141">
        <v>4045</v>
      </c>
      <c r="K1141">
        <v>5</v>
      </c>
      <c r="L1141" t="s">
        <v>31</v>
      </c>
      <c r="M1141" t="s">
        <v>893</v>
      </c>
      <c r="N1141" t="s">
        <v>986</v>
      </c>
      <c r="O1141" t="s">
        <v>899</v>
      </c>
      <c r="P1141">
        <v>94533</v>
      </c>
      <c r="Q1141" t="s">
        <v>896</v>
      </c>
      <c r="R1141" t="s">
        <v>897</v>
      </c>
      <c r="S1141">
        <v>24</v>
      </c>
      <c r="T1141" t="str">
        <f>VLOOKUP(S1141, Products!$C$1:$D$60,2,FALSE)</f>
        <v>Women's Apparel</v>
      </c>
      <c r="U1141">
        <v>502</v>
      </c>
      <c r="V1141" t="str">
        <f>VLOOKUP(U1141, Products!$A$1:$B$60, 2, FALSE)</f>
        <v>Nike Men's Dri-FIT Victory Golf Polo</v>
      </c>
      <c r="W1141" s="7">
        <v>50</v>
      </c>
      <c r="X1141" s="7">
        <v>43.678035218757444</v>
      </c>
      <c r="Y1141">
        <v>5</v>
      </c>
      <c r="Z1141" s="7">
        <v>22.5</v>
      </c>
      <c r="AA1141" s="7">
        <v>250</v>
      </c>
      <c r="AB1141" s="7">
        <f t="shared" si="70"/>
        <v>227.5</v>
      </c>
      <c r="AC1141" t="s">
        <v>66</v>
      </c>
      <c r="AD1141" t="str">
        <f t="shared" si="71"/>
        <v>Non Cash Payment</v>
      </c>
    </row>
    <row r="1142" spans="1:30" x14ac:dyDescent="0.2">
      <c r="A1142">
        <v>34103</v>
      </c>
      <c r="B1142" s="1">
        <v>42709</v>
      </c>
      <c r="C1142" s="4">
        <f>VLOOKUP(B1142, Dates!$A$1:$B$1463, 2, FALSE)</f>
        <v>2</v>
      </c>
      <c r="D1142">
        <v>4</v>
      </c>
      <c r="E1142" s="1">
        <f t="shared" si="68"/>
        <v>42713</v>
      </c>
      <c r="F1142">
        <v>0</v>
      </c>
      <c r="G1142" t="s">
        <v>62</v>
      </c>
      <c r="H1142" t="str">
        <f t="shared" si="69"/>
        <v>Other</v>
      </c>
      <c r="I1142">
        <v>24</v>
      </c>
      <c r="J1142">
        <v>2053</v>
      </c>
      <c r="K1142">
        <v>5</v>
      </c>
      <c r="L1142" t="s">
        <v>31</v>
      </c>
      <c r="M1142" t="s">
        <v>893</v>
      </c>
      <c r="N1142" t="s">
        <v>925</v>
      </c>
      <c r="O1142" t="s">
        <v>895</v>
      </c>
      <c r="P1142">
        <v>98115</v>
      </c>
      <c r="Q1142" t="s">
        <v>896</v>
      </c>
      <c r="R1142" t="s">
        <v>897</v>
      </c>
      <c r="S1142">
        <v>24</v>
      </c>
      <c r="T1142" t="str">
        <f>VLOOKUP(S1142, Products!$C$1:$D$60,2,FALSE)</f>
        <v>Women's Apparel</v>
      </c>
      <c r="U1142">
        <v>502</v>
      </c>
      <c r="V1142" t="str">
        <f>VLOOKUP(U1142, Products!$A$1:$B$60, 2, FALSE)</f>
        <v>Nike Men's Dri-FIT Victory Golf Polo</v>
      </c>
      <c r="W1142" s="7">
        <v>50</v>
      </c>
      <c r="X1142" s="7">
        <v>43.678035218757444</v>
      </c>
      <c r="Y1142">
        <v>5</v>
      </c>
      <c r="Z1142" s="7">
        <v>32.5</v>
      </c>
      <c r="AA1142" s="7">
        <v>250</v>
      </c>
      <c r="AB1142" s="7">
        <f t="shared" si="70"/>
        <v>217.5</v>
      </c>
      <c r="AC1142" t="s">
        <v>66</v>
      </c>
      <c r="AD1142" t="str">
        <f t="shared" si="71"/>
        <v>Non Cash Payment</v>
      </c>
    </row>
    <row r="1143" spans="1:30" x14ac:dyDescent="0.2">
      <c r="A1143">
        <v>37048</v>
      </c>
      <c r="B1143" s="1">
        <v>42545</v>
      </c>
      <c r="C1143" s="4">
        <f>VLOOKUP(B1143, Dates!$A$1:$B$1463, 2, FALSE)</f>
        <v>6</v>
      </c>
      <c r="D1143">
        <v>4</v>
      </c>
      <c r="E1143" s="1">
        <f t="shared" si="68"/>
        <v>42551</v>
      </c>
      <c r="F1143">
        <v>0</v>
      </c>
      <c r="G1143" t="s">
        <v>62</v>
      </c>
      <c r="H1143" t="str">
        <f t="shared" si="69"/>
        <v>Other</v>
      </c>
      <c r="I1143">
        <v>24</v>
      </c>
      <c r="J1143">
        <v>4209</v>
      </c>
      <c r="K1143">
        <v>5</v>
      </c>
      <c r="L1143" t="s">
        <v>31</v>
      </c>
      <c r="M1143" t="s">
        <v>893</v>
      </c>
      <c r="N1143" t="s">
        <v>962</v>
      </c>
      <c r="O1143" t="s">
        <v>899</v>
      </c>
      <c r="P1143">
        <v>92037</v>
      </c>
      <c r="Q1143" t="s">
        <v>896</v>
      </c>
      <c r="R1143" t="s">
        <v>897</v>
      </c>
      <c r="S1143">
        <v>24</v>
      </c>
      <c r="T1143" t="str">
        <f>VLOOKUP(S1143, Products!$C$1:$D$60,2,FALSE)</f>
        <v>Women's Apparel</v>
      </c>
      <c r="U1143">
        <v>502</v>
      </c>
      <c r="V1143" t="str">
        <f>VLOOKUP(U1143, Products!$A$1:$B$60, 2, FALSE)</f>
        <v>Nike Men's Dri-FIT Victory Golf Polo</v>
      </c>
      <c r="W1143" s="7">
        <v>50</v>
      </c>
      <c r="X1143" s="7">
        <v>43.678035218757444</v>
      </c>
      <c r="Y1143">
        <v>5</v>
      </c>
      <c r="Z1143" s="7">
        <v>42.5</v>
      </c>
      <c r="AA1143" s="7">
        <v>250</v>
      </c>
      <c r="AB1143" s="7">
        <f t="shared" si="70"/>
        <v>207.5</v>
      </c>
      <c r="AC1143" t="s">
        <v>66</v>
      </c>
      <c r="AD1143" t="str">
        <f t="shared" si="71"/>
        <v>Non Cash Payment</v>
      </c>
    </row>
    <row r="1144" spans="1:30" x14ac:dyDescent="0.2">
      <c r="A1144">
        <v>36344</v>
      </c>
      <c r="B1144" s="1">
        <v>42535</v>
      </c>
      <c r="C1144" s="4">
        <f>VLOOKUP(B1144, Dates!$A$1:$B$1463, 2, FALSE)</f>
        <v>3</v>
      </c>
      <c r="D1144">
        <v>4</v>
      </c>
      <c r="E1144" s="1">
        <f t="shared" si="68"/>
        <v>42541</v>
      </c>
      <c r="F1144">
        <v>0</v>
      </c>
      <c r="G1144" t="s">
        <v>62</v>
      </c>
      <c r="H1144" t="str">
        <f t="shared" si="69"/>
        <v>Other</v>
      </c>
      <c r="I1144">
        <v>37</v>
      </c>
      <c r="J1144">
        <v>11197</v>
      </c>
      <c r="K1144">
        <v>6</v>
      </c>
      <c r="L1144" t="s">
        <v>35</v>
      </c>
      <c r="M1144" t="s">
        <v>893</v>
      </c>
      <c r="N1144" t="s">
        <v>898</v>
      </c>
      <c r="O1144" t="s">
        <v>899</v>
      </c>
      <c r="P1144">
        <v>90036</v>
      </c>
      <c r="Q1144" t="s">
        <v>896</v>
      </c>
      <c r="R1144" t="s">
        <v>897</v>
      </c>
      <c r="S1144">
        <v>37</v>
      </c>
      <c r="T1144" t="str">
        <f>VLOOKUP(S1144, Products!$C$1:$D$60,2,FALSE)</f>
        <v>Electronics</v>
      </c>
      <c r="U1144">
        <v>825</v>
      </c>
      <c r="V1144" t="str">
        <f>VLOOKUP(U1144, Products!$A$1:$B$60, 2, FALSE)</f>
        <v>Bridgestone e6 Straight Distance NFL Tennesse</v>
      </c>
      <c r="W1144" s="7">
        <v>31.989999770000001</v>
      </c>
      <c r="X1144" s="7">
        <v>23.973333102666668</v>
      </c>
      <c r="Y1144">
        <v>5</v>
      </c>
      <c r="Z1144" s="7">
        <v>25.590000150000002</v>
      </c>
      <c r="AA1144" s="7">
        <v>159.94999885000001</v>
      </c>
      <c r="AB1144" s="7">
        <f t="shared" si="70"/>
        <v>134.35999870000001</v>
      </c>
      <c r="AC1144" t="s">
        <v>66</v>
      </c>
      <c r="AD1144" t="str">
        <f t="shared" si="71"/>
        <v>Non Cash Payment</v>
      </c>
    </row>
    <row r="1145" spans="1:30" x14ac:dyDescent="0.2">
      <c r="A1145">
        <v>31336</v>
      </c>
      <c r="B1145" s="1">
        <v>42404</v>
      </c>
      <c r="C1145" s="4">
        <f>VLOOKUP(B1145, Dates!$A$1:$B$1463, 2, FALSE)</f>
        <v>5</v>
      </c>
      <c r="D1145">
        <v>4</v>
      </c>
      <c r="E1145" s="1">
        <f t="shared" si="68"/>
        <v>42410</v>
      </c>
      <c r="F1145">
        <v>0</v>
      </c>
      <c r="G1145" t="s">
        <v>62</v>
      </c>
      <c r="H1145" t="str">
        <f t="shared" si="69"/>
        <v>Other</v>
      </c>
      <c r="I1145">
        <v>37</v>
      </c>
      <c r="J1145">
        <v>9554</v>
      </c>
      <c r="K1145">
        <v>6</v>
      </c>
      <c r="L1145" t="s">
        <v>35</v>
      </c>
      <c r="M1145" t="s">
        <v>893</v>
      </c>
      <c r="N1145" t="s">
        <v>904</v>
      </c>
      <c r="O1145" t="s">
        <v>905</v>
      </c>
      <c r="P1145">
        <v>77041</v>
      </c>
      <c r="Q1145" t="s">
        <v>896</v>
      </c>
      <c r="R1145" t="s">
        <v>903</v>
      </c>
      <c r="S1145">
        <v>37</v>
      </c>
      <c r="T1145" t="str">
        <f>VLOOKUP(S1145, Products!$C$1:$D$60,2,FALSE)</f>
        <v>Electronics</v>
      </c>
      <c r="U1145">
        <v>822</v>
      </c>
      <c r="V1145" t="str">
        <f>VLOOKUP(U1145, Products!$A$1:$B$60, 2, FALSE)</f>
        <v>Titleist Pro V1x High Numbers Golf Balls</v>
      </c>
      <c r="W1145" s="7">
        <v>47.990001679999999</v>
      </c>
      <c r="X1145" s="7">
        <v>41.802334851666664</v>
      </c>
      <c r="Y1145">
        <v>5</v>
      </c>
      <c r="Z1145" s="7">
        <v>47.990001679999999</v>
      </c>
      <c r="AA1145" s="7">
        <v>239.9500084</v>
      </c>
      <c r="AB1145" s="7">
        <f t="shared" si="70"/>
        <v>191.96000672</v>
      </c>
      <c r="AC1145" t="s">
        <v>66</v>
      </c>
      <c r="AD1145" t="str">
        <f t="shared" si="71"/>
        <v>Non Cash Payment</v>
      </c>
    </row>
    <row r="1146" spans="1:30" x14ac:dyDescent="0.2">
      <c r="A1146">
        <v>36547</v>
      </c>
      <c r="B1146" s="1">
        <v>42538</v>
      </c>
      <c r="C1146" s="4">
        <f>VLOOKUP(B1146, Dates!$A$1:$B$1463, 2, FALSE)</f>
        <v>6</v>
      </c>
      <c r="D1146">
        <v>4</v>
      </c>
      <c r="E1146" s="1">
        <f t="shared" si="68"/>
        <v>42544</v>
      </c>
      <c r="F1146">
        <v>0</v>
      </c>
      <c r="G1146" t="s">
        <v>62</v>
      </c>
      <c r="H1146" t="str">
        <f t="shared" si="69"/>
        <v>Other</v>
      </c>
      <c r="I1146">
        <v>17</v>
      </c>
      <c r="J1146">
        <v>6736</v>
      </c>
      <c r="K1146">
        <v>4</v>
      </c>
      <c r="L1146" t="s">
        <v>46</v>
      </c>
      <c r="M1146" t="s">
        <v>893</v>
      </c>
      <c r="N1146" t="s">
        <v>914</v>
      </c>
      <c r="O1146" t="s">
        <v>943</v>
      </c>
      <c r="P1146">
        <v>31907</v>
      </c>
      <c r="Q1146" t="s">
        <v>896</v>
      </c>
      <c r="R1146" t="s">
        <v>931</v>
      </c>
      <c r="S1146">
        <v>17</v>
      </c>
      <c r="T1146" t="str">
        <f>VLOOKUP(S1146, Products!$C$1:$D$60,2,FALSE)</f>
        <v>Cleats</v>
      </c>
      <c r="U1146">
        <v>365</v>
      </c>
      <c r="V1146" t="str">
        <f>VLOOKUP(U1146, Products!$A$1:$B$60, 2, FALSE)</f>
        <v>Perfect Fitness Perfect Rip Deck</v>
      </c>
      <c r="W1146" s="7">
        <v>59.990001679999999</v>
      </c>
      <c r="X1146" s="7">
        <v>54.488929209402009</v>
      </c>
      <c r="Y1146">
        <v>2</v>
      </c>
      <c r="Z1146" s="7">
        <v>10.80000019</v>
      </c>
      <c r="AA1146" s="7">
        <v>119.98000336</v>
      </c>
      <c r="AB1146" s="7">
        <f t="shared" si="70"/>
        <v>109.18000316999999</v>
      </c>
      <c r="AC1146" t="s">
        <v>66</v>
      </c>
      <c r="AD1146" t="str">
        <f t="shared" si="71"/>
        <v>Non Cash Payment</v>
      </c>
    </row>
    <row r="1147" spans="1:30" x14ac:dyDescent="0.2">
      <c r="A1147">
        <v>33603</v>
      </c>
      <c r="B1147" s="1">
        <v>42495</v>
      </c>
      <c r="C1147" s="4">
        <f>VLOOKUP(B1147, Dates!$A$1:$B$1463, 2, FALSE)</f>
        <v>5</v>
      </c>
      <c r="D1147">
        <v>4</v>
      </c>
      <c r="E1147" s="1">
        <f t="shared" si="68"/>
        <v>42501</v>
      </c>
      <c r="F1147">
        <v>0</v>
      </c>
      <c r="G1147" t="s">
        <v>62</v>
      </c>
      <c r="H1147" t="str">
        <f t="shared" si="69"/>
        <v>Other</v>
      </c>
      <c r="I1147">
        <v>17</v>
      </c>
      <c r="J1147">
        <v>552</v>
      </c>
      <c r="K1147">
        <v>4</v>
      </c>
      <c r="L1147" t="s">
        <v>46</v>
      </c>
      <c r="M1147" t="s">
        <v>893</v>
      </c>
      <c r="N1147" t="s">
        <v>904</v>
      </c>
      <c r="O1147" t="s">
        <v>905</v>
      </c>
      <c r="P1147">
        <v>77041</v>
      </c>
      <c r="Q1147" t="s">
        <v>896</v>
      </c>
      <c r="R1147" t="s">
        <v>903</v>
      </c>
      <c r="S1147">
        <v>17</v>
      </c>
      <c r="T1147" t="str">
        <f>VLOOKUP(S1147, Products!$C$1:$D$60,2,FALSE)</f>
        <v>Cleats</v>
      </c>
      <c r="U1147">
        <v>365</v>
      </c>
      <c r="V1147" t="str">
        <f>VLOOKUP(U1147, Products!$A$1:$B$60, 2, FALSE)</f>
        <v>Perfect Fitness Perfect Rip Deck</v>
      </c>
      <c r="W1147" s="7">
        <v>59.990001679999999</v>
      </c>
      <c r="X1147" s="7">
        <v>54.488929209402009</v>
      </c>
      <c r="Y1147">
        <v>2</v>
      </c>
      <c r="Z1147" s="7">
        <v>20.399999619999999</v>
      </c>
      <c r="AA1147" s="7">
        <v>119.98000336</v>
      </c>
      <c r="AB1147" s="7">
        <f t="shared" si="70"/>
        <v>99.580003739999995</v>
      </c>
      <c r="AC1147" t="s">
        <v>66</v>
      </c>
      <c r="AD1147" t="str">
        <f t="shared" si="71"/>
        <v>Non Cash Payment</v>
      </c>
    </row>
    <row r="1148" spans="1:30" x14ac:dyDescent="0.2">
      <c r="A1148">
        <v>34577</v>
      </c>
      <c r="B1148" s="1">
        <v>42509</v>
      </c>
      <c r="C1148" s="4">
        <f>VLOOKUP(B1148, Dates!$A$1:$B$1463, 2, FALSE)</f>
        <v>5</v>
      </c>
      <c r="D1148">
        <v>4</v>
      </c>
      <c r="E1148" s="1">
        <f t="shared" si="68"/>
        <v>42515</v>
      </c>
      <c r="F1148">
        <v>0</v>
      </c>
      <c r="G1148" t="s">
        <v>62</v>
      </c>
      <c r="H1148" t="str">
        <f t="shared" si="69"/>
        <v>Other</v>
      </c>
      <c r="I1148">
        <v>29</v>
      </c>
      <c r="J1148">
        <v>7733</v>
      </c>
      <c r="K1148">
        <v>5</v>
      </c>
      <c r="L1148" t="s">
        <v>31</v>
      </c>
      <c r="M1148" t="s">
        <v>893</v>
      </c>
      <c r="N1148" t="s">
        <v>156</v>
      </c>
      <c r="O1148" t="s">
        <v>953</v>
      </c>
      <c r="P1148">
        <v>22304</v>
      </c>
      <c r="Q1148" t="s">
        <v>896</v>
      </c>
      <c r="R1148" t="s">
        <v>931</v>
      </c>
      <c r="S1148">
        <v>29</v>
      </c>
      <c r="T1148" t="str">
        <f>VLOOKUP(S1148, Products!$C$1:$D$60,2,FALSE)</f>
        <v>Shop By Sport</v>
      </c>
      <c r="U1148">
        <v>627</v>
      </c>
      <c r="V1148" t="str">
        <f>VLOOKUP(U1148, Products!$A$1:$B$60, 2, FALSE)</f>
        <v>Under Armour Girls' Toddler Spine Surge Runni</v>
      </c>
      <c r="W1148" s="7">
        <v>39.990001679999999</v>
      </c>
      <c r="X1148" s="7">
        <v>34.198098313835338</v>
      </c>
      <c r="Y1148">
        <v>2</v>
      </c>
      <c r="Z1148" s="7">
        <v>2.4000000950000002</v>
      </c>
      <c r="AA1148" s="7">
        <v>79.980003359999998</v>
      </c>
      <c r="AB1148" s="7">
        <f t="shared" si="70"/>
        <v>77.580003265000002</v>
      </c>
      <c r="AC1148" t="s">
        <v>66</v>
      </c>
      <c r="AD1148" t="str">
        <f t="shared" si="71"/>
        <v>Non Cash Payment</v>
      </c>
    </row>
    <row r="1149" spans="1:30" x14ac:dyDescent="0.2">
      <c r="A1149">
        <v>38950</v>
      </c>
      <c r="B1149" s="1">
        <v>42573</v>
      </c>
      <c r="C1149" s="4">
        <f>VLOOKUP(B1149, Dates!$A$1:$B$1463, 2, FALSE)</f>
        <v>6</v>
      </c>
      <c r="D1149">
        <v>4</v>
      </c>
      <c r="E1149" s="1">
        <f t="shared" si="68"/>
        <v>42579</v>
      </c>
      <c r="F1149">
        <v>0</v>
      </c>
      <c r="G1149" t="s">
        <v>62</v>
      </c>
      <c r="H1149" t="str">
        <f t="shared" si="69"/>
        <v>Other</v>
      </c>
      <c r="I1149">
        <v>24</v>
      </c>
      <c r="J1149">
        <v>3424</v>
      </c>
      <c r="K1149">
        <v>5</v>
      </c>
      <c r="L1149" t="s">
        <v>31</v>
      </c>
      <c r="M1149" t="s">
        <v>893</v>
      </c>
      <c r="N1149" t="s">
        <v>987</v>
      </c>
      <c r="O1149" t="s">
        <v>948</v>
      </c>
      <c r="P1149">
        <v>35810</v>
      </c>
      <c r="Q1149" t="s">
        <v>896</v>
      </c>
      <c r="R1149" t="s">
        <v>931</v>
      </c>
      <c r="S1149">
        <v>24</v>
      </c>
      <c r="T1149" t="str">
        <f>VLOOKUP(S1149, Products!$C$1:$D$60,2,FALSE)</f>
        <v>Women's Apparel</v>
      </c>
      <c r="U1149">
        <v>502</v>
      </c>
      <c r="V1149" t="str">
        <f>VLOOKUP(U1149, Products!$A$1:$B$60, 2, FALSE)</f>
        <v>Nike Men's Dri-FIT Victory Golf Polo</v>
      </c>
      <c r="W1149" s="7">
        <v>50</v>
      </c>
      <c r="X1149" s="7">
        <v>43.678035218757444</v>
      </c>
      <c r="Y1149">
        <v>2</v>
      </c>
      <c r="Z1149" s="7">
        <v>15</v>
      </c>
      <c r="AA1149" s="7">
        <v>100</v>
      </c>
      <c r="AB1149" s="7">
        <f t="shared" si="70"/>
        <v>85</v>
      </c>
      <c r="AC1149" t="s">
        <v>66</v>
      </c>
      <c r="AD1149" t="str">
        <f t="shared" si="71"/>
        <v>Non Cash Payment</v>
      </c>
    </row>
    <row r="1150" spans="1:30" x14ac:dyDescent="0.2">
      <c r="A1150">
        <v>38950</v>
      </c>
      <c r="B1150" s="1">
        <v>42573</v>
      </c>
      <c r="C1150" s="4">
        <f>VLOOKUP(B1150, Dates!$A$1:$B$1463, 2, FALSE)</f>
        <v>6</v>
      </c>
      <c r="D1150">
        <v>4</v>
      </c>
      <c r="E1150" s="1">
        <f t="shared" si="68"/>
        <v>42579</v>
      </c>
      <c r="F1150">
        <v>0</v>
      </c>
      <c r="G1150" t="s">
        <v>62</v>
      </c>
      <c r="H1150" t="str">
        <f t="shared" si="69"/>
        <v>Other</v>
      </c>
      <c r="I1150">
        <v>24</v>
      </c>
      <c r="J1150">
        <v>3424</v>
      </c>
      <c r="K1150">
        <v>5</v>
      </c>
      <c r="L1150" t="s">
        <v>31</v>
      </c>
      <c r="M1150" t="s">
        <v>893</v>
      </c>
      <c r="N1150" t="s">
        <v>987</v>
      </c>
      <c r="O1150" t="s">
        <v>948</v>
      </c>
      <c r="P1150">
        <v>35810</v>
      </c>
      <c r="Q1150" t="s">
        <v>896</v>
      </c>
      <c r="R1150" t="s">
        <v>931</v>
      </c>
      <c r="S1150">
        <v>24</v>
      </c>
      <c r="T1150" t="str">
        <f>VLOOKUP(S1150, Products!$C$1:$D$60,2,FALSE)</f>
        <v>Women's Apparel</v>
      </c>
      <c r="U1150">
        <v>502</v>
      </c>
      <c r="V1150" t="str">
        <f>VLOOKUP(U1150, Products!$A$1:$B$60, 2, FALSE)</f>
        <v>Nike Men's Dri-FIT Victory Golf Polo</v>
      </c>
      <c r="W1150" s="7">
        <v>50</v>
      </c>
      <c r="X1150" s="7">
        <v>43.678035218757444</v>
      </c>
      <c r="Y1150">
        <v>2</v>
      </c>
      <c r="Z1150" s="7">
        <v>16</v>
      </c>
      <c r="AA1150" s="7">
        <v>100</v>
      </c>
      <c r="AB1150" s="7">
        <f t="shared" si="70"/>
        <v>84</v>
      </c>
      <c r="AC1150" t="s">
        <v>66</v>
      </c>
      <c r="AD1150" t="str">
        <f t="shared" si="71"/>
        <v>Non Cash Payment</v>
      </c>
    </row>
    <row r="1151" spans="1:30" x14ac:dyDescent="0.2">
      <c r="A1151">
        <v>34742</v>
      </c>
      <c r="B1151" s="1">
        <v>42512</v>
      </c>
      <c r="C1151" s="4">
        <f>VLOOKUP(B1151, Dates!$A$1:$B$1463, 2, FALSE)</f>
        <v>1</v>
      </c>
      <c r="D1151">
        <v>4</v>
      </c>
      <c r="E1151" s="1">
        <f t="shared" si="68"/>
        <v>42516</v>
      </c>
      <c r="F1151">
        <v>0</v>
      </c>
      <c r="G1151" t="s">
        <v>62</v>
      </c>
      <c r="H1151" t="str">
        <f t="shared" si="69"/>
        <v>Other</v>
      </c>
      <c r="I1151">
        <v>9</v>
      </c>
      <c r="J1151">
        <v>1263</v>
      </c>
      <c r="K1151">
        <v>3</v>
      </c>
      <c r="L1151" t="s">
        <v>24</v>
      </c>
      <c r="M1151" t="s">
        <v>893</v>
      </c>
      <c r="N1151" t="s">
        <v>988</v>
      </c>
      <c r="O1151" t="s">
        <v>989</v>
      </c>
      <c r="P1151">
        <v>19711</v>
      </c>
      <c r="Q1151" t="s">
        <v>896</v>
      </c>
      <c r="R1151" t="s">
        <v>913</v>
      </c>
      <c r="S1151">
        <v>9</v>
      </c>
      <c r="T1151" t="str">
        <f>VLOOKUP(S1151, Products!$C$1:$D$60,2,FALSE)</f>
        <v>Cardio Equipment</v>
      </c>
      <c r="U1151">
        <v>191</v>
      </c>
      <c r="V1151" t="str">
        <f>VLOOKUP(U1151, Products!$A$1:$B$60, 2, FALSE)</f>
        <v>Nike Men's Free 5.0+ Running Shoe</v>
      </c>
      <c r="W1151" s="7">
        <v>99.989997860000003</v>
      </c>
      <c r="X1151" s="7">
        <v>95.114003926871064</v>
      </c>
      <c r="Y1151">
        <v>2</v>
      </c>
      <c r="Z1151" s="7">
        <v>0</v>
      </c>
      <c r="AA1151" s="7">
        <v>199.97999572000001</v>
      </c>
      <c r="AB1151" s="7">
        <f t="shared" si="70"/>
        <v>199.97999572000001</v>
      </c>
      <c r="AC1151" t="s">
        <v>66</v>
      </c>
      <c r="AD1151" t="str">
        <f t="shared" si="71"/>
        <v>Non Cash Payment</v>
      </c>
    </row>
    <row r="1152" spans="1:30" x14ac:dyDescent="0.2">
      <c r="A1152">
        <v>39471</v>
      </c>
      <c r="B1152" s="1">
        <v>42581</v>
      </c>
      <c r="C1152" s="4">
        <f>VLOOKUP(B1152, Dates!$A$1:$B$1463, 2, FALSE)</f>
        <v>7</v>
      </c>
      <c r="D1152">
        <v>4</v>
      </c>
      <c r="E1152" s="1">
        <f t="shared" si="68"/>
        <v>42586</v>
      </c>
      <c r="F1152">
        <v>0</v>
      </c>
      <c r="G1152" t="s">
        <v>62</v>
      </c>
      <c r="H1152" t="str">
        <f t="shared" si="69"/>
        <v>Other</v>
      </c>
      <c r="I1152">
        <v>9</v>
      </c>
      <c r="J1152">
        <v>7347</v>
      </c>
      <c r="K1152">
        <v>3</v>
      </c>
      <c r="L1152" t="s">
        <v>24</v>
      </c>
      <c r="M1152" t="s">
        <v>893</v>
      </c>
      <c r="N1152" t="s">
        <v>898</v>
      </c>
      <c r="O1152" t="s">
        <v>899</v>
      </c>
      <c r="P1152">
        <v>90049</v>
      </c>
      <c r="Q1152" t="s">
        <v>896</v>
      </c>
      <c r="R1152" t="s">
        <v>897</v>
      </c>
      <c r="S1152">
        <v>9</v>
      </c>
      <c r="T1152" t="str">
        <f>VLOOKUP(S1152, Products!$C$1:$D$60,2,FALSE)</f>
        <v>Cardio Equipment</v>
      </c>
      <c r="U1152">
        <v>191</v>
      </c>
      <c r="V1152" t="str">
        <f>VLOOKUP(U1152, Products!$A$1:$B$60, 2, FALSE)</f>
        <v>Nike Men's Free 5.0+ Running Shoe</v>
      </c>
      <c r="W1152" s="7">
        <v>99.989997860000003</v>
      </c>
      <c r="X1152" s="7">
        <v>95.114003926871064</v>
      </c>
      <c r="Y1152">
        <v>2</v>
      </c>
      <c r="Z1152" s="7">
        <v>2</v>
      </c>
      <c r="AA1152" s="7">
        <v>199.97999572000001</v>
      </c>
      <c r="AB1152" s="7">
        <f t="shared" si="70"/>
        <v>197.97999572000001</v>
      </c>
      <c r="AC1152" t="s">
        <v>66</v>
      </c>
      <c r="AD1152" t="str">
        <f t="shared" si="71"/>
        <v>Non Cash Payment</v>
      </c>
    </row>
    <row r="1153" spans="1:30" x14ac:dyDescent="0.2">
      <c r="A1153">
        <v>38916</v>
      </c>
      <c r="B1153" s="1">
        <v>42573</v>
      </c>
      <c r="C1153" s="4">
        <f>VLOOKUP(B1153, Dates!$A$1:$B$1463, 2, FALSE)</f>
        <v>6</v>
      </c>
      <c r="D1153">
        <v>4</v>
      </c>
      <c r="E1153" s="1">
        <f t="shared" si="68"/>
        <v>42579</v>
      </c>
      <c r="F1153">
        <v>0</v>
      </c>
      <c r="G1153" t="s">
        <v>62</v>
      </c>
      <c r="H1153" t="str">
        <f t="shared" si="69"/>
        <v>Other</v>
      </c>
      <c r="I1153">
        <v>9</v>
      </c>
      <c r="J1153">
        <v>5271</v>
      </c>
      <c r="K1153">
        <v>3</v>
      </c>
      <c r="L1153" t="s">
        <v>24</v>
      </c>
      <c r="M1153" t="s">
        <v>893</v>
      </c>
      <c r="N1153" t="s">
        <v>898</v>
      </c>
      <c r="O1153" t="s">
        <v>899</v>
      </c>
      <c r="P1153">
        <v>90032</v>
      </c>
      <c r="Q1153" t="s">
        <v>896</v>
      </c>
      <c r="R1153" t="s">
        <v>897</v>
      </c>
      <c r="S1153">
        <v>9</v>
      </c>
      <c r="T1153" t="str">
        <f>VLOOKUP(S1153, Products!$C$1:$D$60,2,FALSE)</f>
        <v>Cardio Equipment</v>
      </c>
      <c r="U1153">
        <v>191</v>
      </c>
      <c r="V1153" t="str">
        <f>VLOOKUP(U1153, Products!$A$1:$B$60, 2, FALSE)</f>
        <v>Nike Men's Free 5.0+ Running Shoe</v>
      </c>
      <c r="W1153" s="7">
        <v>99.989997860000003</v>
      </c>
      <c r="X1153" s="7">
        <v>95.114003926871064</v>
      </c>
      <c r="Y1153">
        <v>2</v>
      </c>
      <c r="Z1153" s="7">
        <v>4</v>
      </c>
      <c r="AA1153" s="7">
        <v>199.97999572000001</v>
      </c>
      <c r="AB1153" s="7">
        <f t="shared" si="70"/>
        <v>195.97999572000001</v>
      </c>
      <c r="AC1153" t="s">
        <v>66</v>
      </c>
      <c r="AD1153" t="str">
        <f t="shared" si="71"/>
        <v>Non Cash Payment</v>
      </c>
    </row>
    <row r="1154" spans="1:30" x14ac:dyDescent="0.2">
      <c r="A1154">
        <v>33006</v>
      </c>
      <c r="B1154" s="1">
        <v>42486</v>
      </c>
      <c r="C1154" s="4">
        <f>VLOOKUP(B1154, Dates!$A$1:$B$1463, 2, FALSE)</f>
        <v>3</v>
      </c>
      <c r="D1154">
        <v>4</v>
      </c>
      <c r="E1154" s="1">
        <f t="shared" si="68"/>
        <v>42492</v>
      </c>
      <c r="F1154">
        <v>0</v>
      </c>
      <c r="G1154" t="s">
        <v>62</v>
      </c>
      <c r="H1154" t="str">
        <f t="shared" si="69"/>
        <v>Other</v>
      </c>
      <c r="I1154">
        <v>9</v>
      </c>
      <c r="J1154">
        <v>7707</v>
      </c>
      <c r="K1154">
        <v>3</v>
      </c>
      <c r="L1154" t="s">
        <v>24</v>
      </c>
      <c r="M1154" t="s">
        <v>893</v>
      </c>
      <c r="N1154" t="s">
        <v>900</v>
      </c>
      <c r="O1154" t="s">
        <v>899</v>
      </c>
      <c r="P1154">
        <v>94122</v>
      </c>
      <c r="Q1154" t="s">
        <v>896</v>
      </c>
      <c r="R1154" t="s">
        <v>897</v>
      </c>
      <c r="S1154">
        <v>9</v>
      </c>
      <c r="T1154" t="str">
        <f>VLOOKUP(S1154, Products!$C$1:$D$60,2,FALSE)</f>
        <v>Cardio Equipment</v>
      </c>
      <c r="U1154">
        <v>191</v>
      </c>
      <c r="V1154" t="str">
        <f>VLOOKUP(U1154, Products!$A$1:$B$60, 2, FALSE)</f>
        <v>Nike Men's Free 5.0+ Running Shoe</v>
      </c>
      <c r="W1154" s="7">
        <v>99.989997860000003</v>
      </c>
      <c r="X1154" s="7">
        <v>95.114003926871064</v>
      </c>
      <c r="Y1154">
        <v>2</v>
      </c>
      <c r="Z1154" s="7">
        <v>4</v>
      </c>
      <c r="AA1154" s="7">
        <v>199.97999572000001</v>
      </c>
      <c r="AB1154" s="7">
        <f t="shared" si="70"/>
        <v>195.97999572000001</v>
      </c>
      <c r="AC1154" t="s">
        <v>66</v>
      </c>
      <c r="AD1154" t="str">
        <f t="shared" si="71"/>
        <v>Non Cash Payment</v>
      </c>
    </row>
    <row r="1155" spans="1:30" x14ac:dyDescent="0.2">
      <c r="A1155">
        <v>33961</v>
      </c>
      <c r="B1155" s="1">
        <v>42648</v>
      </c>
      <c r="C1155" s="4">
        <f>VLOOKUP(B1155, Dates!$A$1:$B$1463, 2, FALSE)</f>
        <v>4</v>
      </c>
      <c r="D1155">
        <v>4</v>
      </c>
      <c r="E1155" s="1">
        <f t="shared" ref="E1155:E1218" si="72">WORKDAY(B1155, D1155)</f>
        <v>42654</v>
      </c>
      <c r="F1155">
        <v>0</v>
      </c>
      <c r="G1155" t="s">
        <v>62</v>
      </c>
      <c r="H1155" t="str">
        <f t="shared" ref="H1155:H1218" si="73">IF(AND(F1155=0,G1155="Same Day"), "Same Day - On Time", "Other")</f>
        <v>Other</v>
      </c>
      <c r="I1155">
        <v>12</v>
      </c>
      <c r="J1155">
        <v>12055</v>
      </c>
      <c r="K1155">
        <v>3</v>
      </c>
      <c r="L1155" t="s">
        <v>24</v>
      </c>
      <c r="M1155" t="s">
        <v>893</v>
      </c>
      <c r="N1155" t="s">
        <v>990</v>
      </c>
      <c r="O1155" t="s">
        <v>991</v>
      </c>
      <c r="P1155">
        <v>38109</v>
      </c>
      <c r="Q1155" t="s">
        <v>896</v>
      </c>
      <c r="R1155" t="s">
        <v>931</v>
      </c>
      <c r="S1155">
        <v>12</v>
      </c>
      <c r="T1155" t="str">
        <f>VLOOKUP(S1155, Products!$C$1:$D$60,2,FALSE)</f>
        <v>Boxing &amp; MMA</v>
      </c>
      <c r="U1155">
        <v>249</v>
      </c>
      <c r="V1155" t="str">
        <f>VLOOKUP(U1155, Products!$A$1:$B$60, 2, FALSE)</f>
        <v>Under Armour Women's Micro G Skulpt Running S</v>
      </c>
      <c r="W1155" s="7">
        <v>54.97000122</v>
      </c>
      <c r="X1155" s="7">
        <v>38.635001181666667</v>
      </c>
      <c r="Y1155">
        <v>2</v>
      </c>
      <c r="Z1155" s="7">
        <v>5.5</v>
      </c>
      <c r="AA1155" s="7">
        <v>109.94000244</v>
      </c>
      <c r="AB1155" s="7">
        <f t="shared" ref="AB1155:AB1218" si="74">AA1155-Z1155</f>
        <v>104.44000244</v>
      </c>
      <c r="AC1155" t="s">
        <v>66</v>
      </c>
      <c r="AD1155" t="str">
        <f t="shared" ref="AD1155:AD1218" si="75">IF(AND(AC1155="CASH",AB1155&gt;200),"Cash Over 200",IF(AC1155&lt;&gt;"CASH","Non Cash Payment","Cash Not Over 200"))</f>
        <v>Non Cash Payment</v>
      </c>
    </row>
    <row r="1156" spans="1:30" x14ac:dyDescent="0.2">
      <c r="A1156">
        <v>37224</v>
      </c>
      <c r="B1156" s="1">
        <v>42548</v>
      </c>
      <c r="C1156" s="4">
        <f>VLOOKUP(B1156, Dates!$A$1:$B$1463, 2, FALSE)</f>
        <v>2</v>
      </c>
      <c r="D1156">
        <v>4</v>
      </c>
      <c r="E1156" s="1">
        <f t="shared" si="72"/>
        <v>42552</v>
      </c>
      <c r="F1156">
        <v>1</v>
      </c>
      <c r="G1156" t="s">
        <v>62</v>
      </c>
      <c r="H1156" t="str">
        <f t="shared" si="73"/>
        <v>Other</v>
      </c>
      <c r="I1156">
        <v>9</v>
      </c>
      <c r="J1156">
        <v>10365</v>
      </c>
      <c r="K1156">
        <v>3</v>
      </c>
      <c r="L1156" t="s">
        <v>24</v>
      </c>
      <c r="M1156" t="s">
        <v>893</v>
      </c>
      <c r="N1156" t="s">
        <v>992</v>
      </c>
      <c r="O1156" t="s">
        <v>993</v>
      </c>
      <c r="P1156">
        <v>72701</v>
      </c>
      <c r="Q1156" t="s">
        <v>896</v>
      </c>
      <c r="R1156" t="s">
        <v>931</v>
      </c>
      <c r="S1156">
        <v>9</v>
      </c>
      <c r="T1156" t="str">
        <f>VLOOKUP(S1156, Products!$C$1:$D$60,2,FALSE)</f>
        <v>Cardio Equipment</v>
      </c>
      <c r="U1156">
        <v>191</v>
      </c>
      <c r="V1156" t="str">
        <f>VLOOKUP(U1156, Products!$A$1:$B$60, 2, FALSE)</f>
        <v>Nike Men's Free 5.0+ Running Shoe</v>
      </c>
      <c r="W1156" s="7">
        <v>99.989997860000003</v>
      </c>
      <c r="X1156" s="7">
        <v>95.114003926871064</v>
      </c>
      <c r="Y1156">
        <v>2</v>
      </c>
      <c r="Z1156" s="7">
        <v>10</v>
      </c>
      <c r="AA1156" s="7">
        <v>199.97999572000001</v>
      </c>
      <c r="AB1156" s="7">
        <f t="shared" si="74"/>
        <v>189.97999572000001</v>
      </c>
      <c r="AC1156" t="s">
        <v>66</v>
      </c>
      <c r="AD1156" t="str">
        <f t="shared" si="75"/>
        <v>Non Cash Payment</v>
      </c>
    </row>
    <row r="1157" spans="1:30" x14ac:dyDescent="0.2">
      <c r="A1157">
        <v>40578</v>
      </c>
      <c r="B1157" s="1">
        <v>42597</v>
      </c>
      <c r="C1157" s="4">
        <f>VLOOKUP(B1157, Dates!$A$1:$B$1463, 2, FALSE)</f>
        <v>2</v>
      </c>
      <c r="D1157">
        <v>4</v>
      </c>
      <c r="E1157" s="1">
        <f t="shared" si="72"/>
        <v>42601</v>
      </c>
      <c r="F1157">
        <v>0</v>
      </c>
      <c r="G1157" t="s">
        <v>62</v>
      </c>
      <c r="H1157" t="str">
        <f t="shared" si="73"/>
        <v>Other</v>
      </c>
      <c r="I1157">
        <v>9</v>
      </c>
      <c r="J1157">
        <v>1618</v>
      </c>
      <c r="K1157">
        <v>3</v>
      </c>
      <c r="L1157" t="s">
        <v>24</v>
      </c>
      <c r="M1157" t="s">
        <v>893</v>
      </c>
      <c r="N1157" t="s">
        <v>994</v>
      </c>
      <c r="O1157" t="s">
        <v>953</v>
      </c>
      <c r="P1157">
        <v>23223</v>
      </c>
      <c r="Q1157" t="s">
        <v>896</v>
      </c>
      <c r="R1157" t="s">
        <v>931</v>
      </c>
      <c r="S1157">
        <v>9</v>
      </c>
      <c r="T1157" t="str">
        <f>VLOOKUP(S1157, Products!$C$1:$D$60,2,FALSE)</f>
        <v>Cardio Equipment</v>
      </c>
      <c r="U1157">
        <v>191</v>
      </c>
      <c r="V1157" t="str">
        <f>VLOOKUP(U1157, Products!$A$1:$B$60, 2, FALSE)</f>
        <v>Nike Men's Free 5.0+ Running Shoe</v>
      </c>
      <c r="W1157" s="7">
        <v>99.989997860000003</v>
      </c>
      <c r="X1157" s="7">
        <v>95.114003926871064</v>
      </c>
      <c r="Y1157">
        <v>2</v>
      </c>
      <c r="Z1157" s="7">
        <v>24</v>
      </c>
      <c r="AA1157" s="7">
        <v>199.97999572000001</v>
      </c>
      <c r="AB1157" s="7">
        <f t="shared" si="74"/>
        <v>175.97999572000001</v>
      </c>
      <c r="AC1157" t="s">
        <v>66</v>
      </c>
      <c r="AD1157" t="str">
        <f t="shared" si="75"/>
        <v>Non Cash Payment</v>
      </c>
    </row>
    <row r="1158" spans="1:30" x14ac:dyDescent="0.2">
      <c r="A1158">
        <v>49076</v>
      </c>
      <c r="B1158" s="1">
        <v>42721</v>
      </c>
      <c r="C1158" s="4">
        <f>VLOOKUP(B1158, Dates!$A$1:$B$1463, 2, FALSE)</f>
        <v>7</v>
      </c>
      <c r="D1158">
        <v>4</v>
      </c>
      <c r="E1158" s="1">
        <f t="shared" si="72"/>
        <v>42726</v>
      </c>
      <c r="F1158">
        <v>0</v>
      </c>
      <c r="G1158" t="s">
        <v>62</v>
      </c>
      <c r="H1158" t="str">
        <f t="shared" si="73"/>
        <v>Other</v>
      </c>
      <c r="I1158">
        <v>9</v>
      </c>
      <c r="J1158">
        <v>11573</v>
      </c>
      <c r="K1158">
        <v>3</v>
      </c>
      <c r="L1158" t="s">
        <v>24</v>
      </c>
      <c r="M1158" t="s">
        <v>893</v>
      </c>
      <c r="N1158" t="s">
        <v>916</v>
      </c>
      <c r="O1158" t="s">
        <v>917</v>
      </c>
      <c r="Q1158" t="s">
        <v>918</v>
      </c>
      <c r="R1158" t="s">
        <v>918</v>
      </c>
      <c r="S1158">
        <v>9</v>
      </c>
      <c r="T1158" t="str">
        <f>VLOOKUP(S1158, Products!$C$1:$D$60,2,FALSE)</f>
        <v>Cardio Equipment</v>
      </c>
      <c r="U1158">
        <v>191</v>
      </c>
      <c r="V1158" t="str">
        <f>VLOOKUP(U1158, Products!$A$1:$B$60, 2, FALSE)</f>
        <v>Nike Men's Free 5.0+ Running Shoe</v>
      </c>
      <c r="W1158" s="7">
        <v>99.989997860000003</v>
      </c>
      <c r="X1158" s="7">
        <v>95.114003926871064</v>
      </c>
      <c r="Y1158">
        <v>2</v>
      </c>
      <c r="Z1158" s="7">
        <v>26</v>
      </c>
      <c r="AA1158" s="7">
        <v>199.97999572000001</v>
      </c>
      <c r="AB1158" s="7">
        <f t="shared" si="74"/>
        <v>173.97999572000001</v>
      </c>
      <c r="AC1158" t="s">
        <v>66</v>
      </c>
      <c r="AD1158" t="str">
        <f t="shared" si="75"/>
        <v>Non Cash Payment</v>
      </c>
    </row>
    <row r="1159" spans="1:30" x14ac:dyDescent="0.2">
      <c r="A1159">
        <v>33961</v>
      </c>
      <c r="B1159" s="1">
        <v>42648</v>
      </c>
      <c r="C1159" s="4">
        <f>VLOOKUP(B1159, Dates!$A$1:$B$1463, 2, FALSE)</f>
        <v>4</v>
      </c>
      <c r="D1159">
        <v>4</v>
      </c>
      <c r="E1159" s="1">
        <f t="shared" si="72"/>
        <v>42654</v>
      </c>
      <c r="F1159">
        <v>0</v>
      </c>
      <c r="G1159" t="s">
        <v>62</v>
      </c>
      <c r="H1159" t="str">
        <f t="shared" si="73"/>
        <v>Other</v>
      </c>
      <c r="I1159">
        <v>17</v>
      </c>
      <c r="J1159">
        <v>12055</v>
      </c>
      <c r="K1159">
        <v>4</v>
      </c>
      <c r="L1159" t="s">
        <v>46</v>
      </c>
      <c r="M1159" t="s">
        <v>893</v>
      </c>
      <c r="N1159" t="s">
        <v>990</v>
      </c>
      <c r="O1159" t="s">
        <v>991</v>
      </c>
      <c r="P1159">
        <v>38109</v>
      </c>
      <c r="Q1159" t="s">
        <v>896</v>
      </c>
      <c r="R1159" t="s">
        <v>931</v>
      </c>
      <c r="S1159">
        <v>17</v>
      </c>
      <c r="T1159" t="str">
        <f>VLOOKUP(S1159, Products!$C$1:$D$60,2,FALSE)</f>
        <v>Cleats</v>
      </c>
      <c r="U1159">
        <v>365</v>
      </c>
      <c r="V1159" t="str">
        <f>VLOOKUP(U1159, Products!$A$1:$B$60, 2, FALSE)</f>
        <v>Perfect Fitness Perfect Rip Deck</v>
      </c>
      <c r="W1159" s="7">
        <v>59.990001679999999</v>
      </c>
      <c r="X1159" s="7">
        <v>54.488929209402009</v>
      </c>
      <c r="Y1159">
        <v>2</v>
      </c>
      <c r="Z1159" s="7">
        <v>1.2000000479999999</v>
      </c>
      <c r="AA1159" s="7">
        <v>119.98000336</v>
      </c>
      <c r="AB1159" s="7">
        <f t="shared" si="74"/>
        <v>118.78000331199999</v>
      </c>
      <c r="AC1159" t="s">
        <v>66</v>
      </c>
      <c r="AD1159" t="str">
        <f t="shared" si="75"/>
        <v>Non Cash Payment</v>
      </c>
    </row>
    <row r="1160" spans="1:30" x14ac:dyDescent="0.2">
      <c r="A1160">
        <v>38531</v>
      </c>
      <c r="B1160" s="1">
        <v>42567</v>
      </c>
      <c r="C1160" s="4">
        <f>VLOOKUP(B1160, Dates!$A$1:$B$1463, 2, FALSE)</f>
        <v>7</v>
      </c>
      <c r="D1160">
        <v>4</v>
      </c>
      <c r="E1160" s="1">
        <f t="shared" si="72"/>
        <v>42572</v>
      </c>
      <c r="F1160">
        <v>0</v>
      </c>
      <c r="G1160" t="s">
        <v>62</v>
      </c>
      <c r="H1160" t="str">
        <f t="shared" si="73"/>
        <v>Other</v>
      </c>
      <c r="I1160">
        <v>17</v>
      </c>
      <c r="J1160">
        <v>1331</v>
      </c>
      <c r="K1160">
        <v>4</v>
      </c>
      <c r="L1160" t="s">
        <v>46</v>
      </c>
      <c r="M1160" t="s">
        <v>893</v>
      </c>
      <c r="N1160" t="s">
        <v>927</v>
      </c>
      <c r="O1160" t="s">
        <v>928</v>
      </c>
      <c r="P1160">
        <v>10011</v>
      </c>
      <c r="Q1160" t="s">
        <v>896</v>
      </c>
      <c r="R1160" t="s">
        <v>913</v>
      </c>
      <c r="S1160">
        <v>17</v>
      </c>
      <c r="T1160" t="str">
        <f>VLOOKUP(S1160, Products!$C$1:$D$60,2,FALSE)</f>
        <v>Cleats</v>
      </c>
      <c r="U1160">
        <v>365</v>
      </c>
      <c r="V1160" t="str">
        <f>VLOOKUP(U1160, Products!$A$1:$B$60, 2, FALSE)</f>
        <v>Perfect Fitness Perfect Rip Deck</v>
      </c>
      <c r="W1160" s="7">
        <v>59.990001679999999</v>
      </c>
      <c r="X1160" s="7">
        <v>54.488929209402009</v>
      </c>
      <c r="Y1160">
        <v>2</v>
      </c>
      <c r="Z1160" s="7">
        <v>2.4000000950000002</v>
      </c>
      <c r="AA1160" s="7">
        <v>119.98000336</v>
      </c>
      <c r="AB1160" s="7">
        <f t="shared" si="74"/>
        <v>117.580003265</v>
      </c>
      <c r="AC1160" t="s">
        <v>66</v>
      </c>
      <c r="AD1160" t="str">
        <f t="shared" si="75"/>
        <v>Non Cash Payment</v>
      </c>
    </row>
    <row r="1161" spans="1:30" x14ac:dyDescent="0.2">
      <c r="A1161">
        <v>36454</v>
      </c>
      <c r="B1161" s="1">
        <v>42537</v>
      </c>
      <c r="C1161" s="4">
        <f>VLOOKUP(B1161, Dates!$A$1:$B$1463, 2, FALSE)</f>
        <v>5</v>
      </c>
      <c r="D1161">
        <v>4</v>
      </c>
      <c r="E1161" s="1">
        <f t="shared" si="72"/>
        <v>42543</v>
      </c>
      <c r="F1161">
        <v>1</v>
      </c>
      <c r="G1161" t="s">
        <v>62</v>
      </c>
      <c r="H1161" t="str">
        <f t="shared" si="73"/>
        <v>Other</v>
      </c>
      <c r="I1161">
        <v>17</v>
      </c>
      <c r="J1161">
        <v>5097</v>
      </c>
      <c r="K1161">
        <v>4</v>
      </c>
      <c r="L1161" t="s">
        <v>46</v>
      </c>
      <c r="M1161" t="s">
        <v>893</v>
      </c>
      <c r="N1161" t="s">
        <v>981</v>
      </c>
      <c r="O1161" t="s">
        <v>923</v>
      </c>
      <c r="P1161">
        <v>60653</v>
      </c>
      <c r="Q1161" t="s">
        <v>896</v>
      </c>
      <c r="R1161" t="s">
        <v>903</v>
      </c>
      <c r="S1161">
        <v>17</v>
      </c>
      <c r="T1161" t="str">
        <f>VLOOKUP(S1161, Products!$C$1:$D$60,2,FALSE)</f>
        <v>Cleats</v>
      </c>
      <c r="U1161">
        <v>365</v>
      </c>
      <c r="V1161" t="str">
        <f>VLOOKUP(U1161, Products!$A$1:$B$60, 2, FALSE)</f>
        <v>Perfect Fitness Perfect Rip Deck</v>
      </c>
      <c r="W1161" s="7">
        <v>59.990001679999999</v>
      </c>
      <c r="X1161" s="7">
        <v>54.488929209402009</v>
      </c>
      <c r="Y1161">
        <v>2</v>
      </c>
      <c r="Z1161" s="7">
        <v>2.4000000950000002</v>
      </c>
      <c r="AA1161" s="7">
        <v>119.98000336</v>
      </c>
      <c r="AB1161" s="7">
        <f t="shared" si="74"/>
        <v>117.580003265</v>
      </c>
      <c r="AC1161" t="s">
        <v>66</v>
      </c>
      <c r="AD1161" t="str">
        <f t="shared" si="75"/>
        <v>Non Cash Payment</v>
      </c>
    </row>
    <row r="1162" spans="1:30" x14ac:dyDescent="0.2">
      <c r="A1162">
        <v>40712</v>
      </c>
      <c r="B1162" s="1">
        <v>42599</v>
      </c>
      <c r="C1162" s="4">
        <f>VLOOKUP(B1162, Dates!$A$1:$B$1463, 2, FALSE)</f>
        <v>4</v>
      </c>
      <c r="D1162">
        <v>4</v>
      </c>
      <c r="E1162" s="1">
        <f t="shared" si="72"/>
        <v>42605</v>
      </c>
      <c r="F1162">
        <v>0</v>
      </c>
      <c r="G1162" t="s">
        <v>62</v>
      </c>
      <c r="H1162" t="str">
        <f t="shared" si="73"/>
        <v>Other</v>
      </c>
      <c r="I1162">
        <v>17</v>
      </c>
      <c r="J1162">
        <v>7178</v>
      </c>
      <c r="K1162">
        <v>4</v>
      </c>
      <c r="L1162" t="s">
        <v>46</v>
      </c>
      <c r="M1162" t="s">
        <v>893</v>
      </c>
      <c r="N1162" t="s">
        <v>925</v>
      </c>
      <c r="O1162" t="s">
        <v>895</v>
      </c>
      <c r="P1162">
        <v>98115</v>
      </c>
      <c r="Q1162" t="s">
        <v>896</v>
      </c>
      <c r="R1162" t="s">
        <v>897</v>
      </c>
      <c r="S1162">
        <v>17</v>
      </c>
      <c r="T1162" t="str">
        <f>VLOOKUP(S1162, Products!$C$1:$D$60,2,FALSE)</f>
        <v>Cleats</v>
      </c>
      <c r="U1162">
        <v>365</v>
      </c>
      <c r="V1162" t="str">
        <f>VLOOKUP(U1162, Products!$A$1:$B$60, 2, FALSE)</f>
        <v>Perfect Fitness Perfect Rip Deck</v>
      </c>
      <c r="W1162" s="7">
        <v>59.990001679999999</v>
      </c>
      <c r="X1162" s="7">
        <v>54.488929209402009</v>
      </c>
      <c r="Y1162">
        <v>2</v>
      </c>
      <c r="Z1162" s="7">
        <v>2.4000000950000002</v>
      </c>
      <c r="AA1162" s="7">
        <v>119.98000336</v>
      </c>
      <c r="AB1162" s="7">
        <f t="shared" si="74"/>
        <v>117.580003265</v>
      </c>
      <c r="AC1162" t="s">
        <v>66</v>
      </c>
      <c r="AD1162" t="str">
        <f t="shared" si="75"/>
        <v>Non Cash Payment</v>
      </c>
    </row>
    <row r="1163" spans="1:30" x14ac:dyDescent="0.2">
      <c r="A1163">
        <v>33045</v>
      </c>
      <c r="B1163" s="1">
        <v>42487</v>
      </c>
      <c r="C1163" s="4">
        <f>VLOOKUP(B1163, Dates!$A$1:$B$1463, 2, FALSE)</f>
        <v>4</v>
      </c>
      <c r="D1163">
        <v>4</v>
      </c>
      <c r="E1163" s="1">
        <f t="shared" si="72"/>
        <v>42493</v>
      </c>
      <c r="F1163">
        <v>1</v>
      </c>
      <c r="G1163" t="s">
        <v>62</v>
      </c>
      <c r="H1163" t="str">
        <f t="shared" si="73"/>
        <v>Other</v>
      </c>
      <c r="I1163">
        <v>17</v>
      </c>
      <c r="J1163">
        <v>8404</v>
      </c>
      <c r="K1163">
        <v>4</v>
      </c>
      <c r="L1163" t="s">
        <v>46</v>
      </c>
      <c r="M1163" t="s">
        <v>893</v>
      </c>
      <c r="N1163" t="s">
        <v>904</v>
      </c>
      <c r="O1163" t="s">
        <v>905</v>
      </c>
      <c r="P1163">
        <v>77095</v>
      </c>
      <c r="Q1163" t="s">
        <v>896</v>
      </c>
      <c r="R1163" t="s">
        <v>903</v>
      </c>
      <c r="S1163">
        <v>17</v>
      </c>
      <c r="T1163" t="str">
        <f>VLOOKUP(S1163, Products!$C$1:$D$60,2,FALSE)</f>
        <v>Cleats</v>
      </c>
      <c r="U1163">
        <v>365</v>
      </c>
      <c r="V1163" t="str">
        <f>VLOOKUP(U1163, Products!$A$1:$B$60, 2, FALSE)</f>
        <v>Perfect Fitness Perfect Rip Deck</v>
      </c>
      <c r="W1163" s="7">
        <v>59.990001679999999</v>
      </c>
      <c r="X1163" s="7">
        <v>54.488929209402009</v>
      </c>
      <c r="Y1163">
        <v>2</v>
      </c>
      <c r="Z1163" s="7">
        <v>6</v>
      </c>
      <c r="AA1163" s="7">
        <v>119.98000336</v>
      </c>
      <c r="AB1163" s="7">
        <f t="shared" si="74"/>
        <v>113.98000336</v>
      </c>
      <c r="AC1163" t="s">
        <v>66</v>
      </c>
      <c r="AD1163" t="str">
        <f t="shared" si="75"/>
        <v>Non Cash Payment</v>
      </c>
    </row>
    <row r="1164" spans="1:30" x14ac:dyDescent="0.2">
      <c r="A1164">
        <v>33537</v>
      </c>
      <c r="B1164" s="1">
        <v>42465</v>
      </c>
      <c r="C1164" s="4">
        <f>VLOOKUP(B1164, Dates!$A$1:$B$1463, 2, FALSE)</f>
        <v>3</v>
      </c>
      <c r="D1164">
        <v>4</v>
      </c>
      <c r="E1164" s="1">
        <f t="shared" si="72"/>
        <v>42471</v>
      </c>
      <c r="F1164">
        <v>0</v>
      </c>
      <c r="G1164" t="s">
        <v>62</v>
      </c>
      <c r="H1164" t="str">
        <f t="shared" si="73"/>
        <v>Other</v>
      </c>
      <c r="I1164">
        <v>17</v>
      </c>
      <c r="J1164">
        <v>10518</v>
      </c>
      <c r="K1164">
        <v>4</v>
      </c>
      <c r="L1164" t="s">
        <v>46</v>
      </c>
      <c r="M1164" t="s">
        <v>893</v>
      </c>
      <c r="N1164" t="s">
        <v>898</v>
      </c>
      <c r="O1164" t="s">
        <v>899</v>
      </c>
      <c r="P1164">
        <v>90049</v>
      </c>
      <c r="Q1164" t="s">
        <v>896</v>
      </c>
      <c r="R1164" t="s">
        <v>897</v>
      </c>
      <c r="S1164">
        <v>17</v>
      </c>
      <c r="T1164" t="str">
        <f>VLOOKUP(S1164, Products!$C$1:$D$60,2,FALSE)</f>
        <v>Cleats</v>
      </c>
      <c r="U1164">
        <v>365</v>
      </c>
      <c r="V1164" t="str">
        <f>VLOOKUP(U1164, Products!$A$1:$B$60, 2, FALSE)</f>
        <v>Perfect Fitness Perfect Rip Deck</v>
      </c>
      <c r="W1164" s="7">
        <v>59.990001679999999</v>
      </c>
      <c r="X1164" s="7">
        <v>54.488929209402009</v>
      </c>
      <c r="Y1164">
        <v>2</v>
      </c>
      <c r="Z1164" s="7">
        <v>6</v>
      </c>
      <c r="AA1164" s="7">
        <v>119.98000336</v>
      </c>
      <c r="AB1164" s="7">
        <f t="shared" si="74"/>
        <v>113.98000336</v>
      </c>
      <c r="AC1164" t="s">
        <v>66</v>
      </c>
      <c r="AD1164" t="str">
        <f t="shared" si="75"/>
        <v>Non Cash Payment</v>
      </c>
    </row>
    <row r="1165" spans="1:30" x14ac:dyDescent="0.2">
      <c r="A1165">
        <v>34845</v>
      </c>
      <c r="B1165" s="1">
        <v>42513</v>
      </c>
      <c r="C1165" s="4">
        <f>VLOOKUP(B1165, Dates!$A$1:$B$1463, 2, FALSE)</f>
        <v>2</v>
      </c>
      <c r="D1165">
        <v>4</v>
      </c>
      <c r="E1165" s="1">
        <f t="shared" si="72"/>
        <v>42517</v>
      </c>
      <c r="F1165">
        <v>1</v>
      </c>
      <c r="G1165" t="s">
        <v>62</v>
      </c>
      <c r="H1165" t="str">
        <f t="shared" si="73"/>
        <v>Other</v>
      </c>
      <c r="I1165">
        <v>17</v>
      </c>
      <c r="J1165">
        <v>1342</v>
      </c>
      <c r="K1165">
        <v>4</v>
      </c>
      <c r="L1165" t="s">
        <v>46</v>
      </c>
      <c r="M1165" t="s">
        <v>893</v>
      </c>
      <c r="N1165" t="s">
        <v>994</v>
      </c>
      <c r="O1165" t="s">
        <v>984</v>
      </c>
      <c r="P1165">
        <v>40475</v>
      </c>
      <c r="Q1165" t="s">
        <v>896</v>
      </c>
      <c r="R1165" t="s">
        <v>931</v>
      </c>
      <c r="S1165">
        <v>17</v>
      </c>
      <c r="T1165" t="str">
        <f>VLOOKUP(S1165, Products!$C$1:$D$60,2,FALSE)</f>
        <v>Cleats</v>
      </c>
      <c r="U1165">
        <v>365</v>
      </c>
      <c r="V1165" t="str">
        <f>VLOOKUP(U1165, Products!$A$1:$B$60, 2, FALSE)</f>
        <v>Perfect Fitness Perfect Rip Deck</v>
      </c>
      <c r="W1165" s="7">
        <v>59.990001679999999</v>
      </c>
      <c r="X1165" s="7">
        <v>54.488929209402009</v>
      </c>
      <c r="Y1165">
        <v>2</v>
      </c>
      <c r="Z1165" s="7">
        <v>14.399999619999999</v>
      </c>
      <c r="AA1165" s="7">
        <v>119.98000336</v>
      </c>
      <c r="AB1165" s="7">
        <f t="shared" si="74"/>
        <v>105.58000374</v>
      </c>
      <c r="AC1165" t="s">
        <v>66</v>
      </c>
      <c r="AD1165" t="str">
        <f t="shared" si="75"/>
        <v>Non Cash Payment</v>
      </c>
    </row>
    <row r="1166" spans="1:30" x14ac:dyDescent="0.2">
      <c r="A1166">
        <v>34845</v>
      </c>
      <c r="B1166" s="1">
        <v>42513</v>
      </c>
      <c r="C1166" s="4">
        <f>VLOOKUP(B1166, Dates!$A$1:$B$1463, 2, FALSE)</f>
        <v>2</v>
      </c>
      <c r="D1166">
        <v>4</v>
      </c>
      <c r="E1166" s="1">
        <f t="shared" si="72"/>
        <v>42517</v>
      </c>
      <c r="F1166">
        <v>1</v>
      </c>
      <c r="G1166" t="s">
        <v>62</v>
      </c>
      <c r="H1166" t="str">
        <f t="shared" si="73"/>
        <v>Other</v>
      </c>
      <c r="I1166">
        <v>17</v>
      </c>
      <c r="J1166">
        <v>1342</v>
      </c>
      <c r="K1166">
        <v>4</v>
      </c>
      <c r="L1166" t="s">
        <v>46</v>
      </c>
      <c r="M1166" t="s">
        <v>893</v>
      </c>
      <c r="N1166" t="s">
        <v>994</v>
      </c>
      <c r="O1166" t="s">
        <v>984</v>
      </c>
      <c r="P1166">
        <v>40475</v>
      </c>
      <c r="Q1166" t="s">
        <v>896</v>
      </c>
      <c r="R1166" t="s">
        <v>931</v>
      </c>
      <c r="S1166">
        <v>17</v>
      </c>
      <c r="T1166" t="str">
        <f>VLOOKUP(S1166, Products!$C$1:$D$60,2,FALSE)</f>
        <v>Cleats</v>
      </c>
      <c r="U1166">
        <v>365</v>
      </c>
      <c r="V1166" t="str">
        <f>VLOOKUP(U1166, Products!$A$1:$B$60, 2, FALSE)</f>
        <v>Perfect Fitness Perfect Rip Deck</v>
      </c>
      <c r="W1166" s="7">
        <v>59.990001679999999</v>
      </c>
      <c r="X1166" s="7">
        <v>54.488929209402009</v>
      </c>
      <c r="Y1166">
        <v>2</v>
      </c>
      <c r="Z1166" s="7">
        <v>15.600000380000001</v>
      </c>
      <c r="AA1166" s="7">
        <v>119.98000336</v>
      </c>
      <c r="AB1166" s="7">
        <f t="shared" si="74"/>
        <v>104.38000298</v>
      </c>
      <c r="AC1166" t="s">
        <v>66</v>
      </c>
      <c r="AD1166" t="str">
        <f t="shared" si="75"/>
        <v>Non Cash Payment</v>
      </c>
    </row>
    <row r="1167" spans="1:30" x14ac:dyDescent="0.2">
      <c r="A1167">
        <v>37471</v>
      </c>
      <c r="B1167" s="1">
        <v>42551</v>
      </c>
      <c r="C1167" s="4">
        <f>VLOOKUP(B1167, Dates!$A$1:$B$1463, 2, FALSE)</f>
        <v>5</v>
      </c>
      <c r="D1167">
        <v>4</v>
      </c>
      <c r="E1167" s="1">
        <f t="shared" si="72"/>
        <v>42557</v>
      </c>
      <c r="F1167">
        <v>0</v>
      </c>
      <c r="G1167" t="s">
        <v>62</v>
      </c>
      <c r="H1167" t="str">
        <f t="shared" si="73"/>
        <v>Other</v>
      </c>
      <c r="I1167">
        <v>17</v>
      </c>
      <c r="J1167">
        <v>2511</v>
      </c>
      <c r="K1167">
        <v>4</v>
      </c>
      <c r="L1167" t="s">
        <v>46</v>
      </c>
      <c r="M1167" t="s">
        <v>893</v>
      </c>
      <c r="N1167" t="s">
        <v>952</v>
      </c>
      <c r="O1167" t="s">
        <v>995</v>
      </c>
      <c r="P1167">
        <v>65807</v>
      </c>
      <c r="Q1167" t="s">
        <v>896</v>
      </c>
      <c r="R1167" t="s">
        <v>903</v>
      </c>
      <c r="S1167">
        <v>17</v>
      </c>
      <c r="T1167" t="str">
        <f>VLOOKUP(S1167, Products!$C$1:$D$60,2,FALSE)</f>
        <v>Cleats</v>
      </c>
      <c r="U1167">
        <v>365</v>
      </c>
      <c r="V1167" t="str">
        <f>VLOOKUP(U1167, Products!$A$1:$B$60, 2, FALSE)</f>
        <v>Perfect Fitness Perfect Rip Deck</v>
      </c>
      <c r="W1167" s="7">
        <v>59.990001679999999</v>
      </c>
      <c r="X1167" s="7">
        <v>54.488929209402009</v>
      </c>
      <c r="Y1167">
        <v>2</v>
      </c>
      <c r="Z1167" s="7">
        <v>15.600000380000001</v>
      </c>
      <c r="AA1167" s="7">
        <v>119.98000336</v>
      </c>
      <c r="AB1167" s="7">
        <f t="shared" si="74"/>
        <v>104.38000298</v>
      </c>
      <c r="AC1167" t="s">
        <v>66</v>
      </c>
      <c r="AD1167" t="str">
        <f t="shared" si="75"/>
        <v>Non Cash Payment</v>
      </c>
    </row>
    <row r="1168" spans="1:30" x14ac:dyDescent="0.2">
      <c r="A1168">
        <v>39471</v>
      </c>
      <c r="B1168" s="1">
        <v>42581</v>
      </c>
      <c r="C1168" s="4">
        <f>VLOOKUP(B1168, Dates!$A$1:$B$1463, 2, FALSE)</f>
        <v>7</v>
      </c>
      <c r="D1168">
        <v>4</v>
      </c>
      <c r="E1168" s="1">
        <f t="shared" si="72"/>
        <v>42586</v>
      </c>
      <c r="F1168">
        <v>0</v>
      </c>
      <c r="G1168" t="s">
        <v>62</v>
      </c>
      <c r="H1168" t="str">
        <f t="shared" si="73"/>
        <v>Other</v>
      </c>
      <c r="I1168">
        <v>17</v>
      </c>
      <c r="J1168">
        <v>7347</v>
      </c>
      <c r="K1168">
        <v>4</v>
      </c>
      <c r="L1168" t="s">
        <v>46</v>
      </c>
      <c r="M1168" t="s">
        <v>893</v>
      </c>
      <c r="N1168" t="s">
        <v>898</v>
      </c>
      <c r="O1168" t="s">
        <v>899</v>
      </c>
      <c r="P1168">
        <v>90049</v>
      </c>
      <c r="Q1168" t="s">
        <v>896</v>
      </c>
      <c r="R1168" t="s">
        <v>897</v>
      </c>
      <c r="S1168">
        <v>17</v>
      </c>
      <c r="T1168" t="str">
        <f>VLOOKUP(S1168, Products!$C$1:$D$60,2,FALSE)</f>
        <v>Cleats</v>
      </c>
      <c r="U1168">
        <v>365</v>
      </c>
      <c r="V1168" t="str">
        <f>VLOOKUP(U1168, Products!$A$1:$B$60, 2, FALSE)</f>
        <v>Perfect Fitness Perfect Rip Deck</v>
      </c>
      <c r="W1168" s="7">
        <v>59.990001679999999</v>
      </c>
      <c r="X1168" s="7">
        <v>54.488929209402009</v>
      </c>
      <c r="Y1168">
        <v>2</v>
      </c>
      <c r="Z1168" s="7">
        <v>21.600000380000001</v>
      </c>
      <c r="AA1168" s="7">
        <v>119.98000336</v>
      </c>
      <c r="AB1168" s="7">
        <f t="shared" si="74"/>
        <v>98.38000298</v>
      </c>
      <c r="AC1168" t="s">
        <v>66</v>
      </c>
      <c r="AD1168" t="str">
        <f t="shared" si="75"/>
        <v>Non Cash Payment</v>
      </c>
    </row>
    <row r="1169" spans="1:30" x14ac:dyDescent="0.2">
      <c r="A1169">
        <v>35549</v>
      </c>
      <c r="B1169" s="1">
        <v>42406</v>
      </c>
      <c r="C1169" s="4">
        <f>VLOOKUP(B1169, Dates!$A$1:$B$1463, 2, FALSE)</f>
        <v>7</v>
      </c>
      <c r="D1169">
        <v>4</v>
      </c>
      <c r="E1169" s="1">
        <f t="shared" si="72"/>
        <v>42411</v>
      </c>
      <c r="F1169">
        <v>1</v>
      </c>
      <c r="G1169" t="s">
        <v>62</v>
      </c>
      <c r="H1169" t="str">
        <f t="shared" si="73"/>
        <v>Other</v>
      </c>
      <c r="I1169">
        <v>17</v>
      </c>
      <c r="J1169">
        <v>248</v>
      </c>
      <c r="K1169">
        <v>4</v>
      </c>
      <c r="L1169" t="s">
        <v>46</v>
      </c>
      <c r="M1169" t="s">
        <v>893</v>
      </c>
      <c r="N1169" t="s">
        <v>996</v>
      </c>
      <c r="O1169" t="s">
        <v>935</v>
      </c>
      <c r="P1169">
        <v>33801</v>
      </c>
      <c r="Q1169" t="s">
        <v>896</v>
      </c>
      <c r="R1169" t="s">
        <v>931</v>
      </c>
      <c r="S1169">
        <v>17</v>
      </c>
      <c r="T1169" t="str">
        <f>VLOOKUP(S1169, Products!$C$1:$D$60,2,FALSE)</f>
        <v>Cleats</v>
      </c>
      <c r="U1169">
        <v>365</v>
      </c>
      <c r="V1169" t="str">
        <f>VLOOKUP(U1169, Products!$A$1:$B$60, 2, FALSE)</f>
        <v>Perfect Fitness Perfect Rip Deck</v>
      </c>
      <c r="W1169" s="7">
        <v>59.990001679999999</v>
      </c>
      <c r="X1169" s="7">
        <v>54.488929209402009</v>
      </c>
      <c r="Y1169">
        <v>2</v>
      </c>
      <c r="Z1169" s="7">
        <v>30</v>
      </c>
      <c r="AA1169" s="7">
        <v>119.98000336</v>
      </c>
      <c r="AB1169" s="7">
        <f t="shared" si="74"/>
        <v>89.980003359999998</v>
      </c>
      <c r="AC1169" t="s">
        <v>66</v>
      </c>
      <c r="AD1169" t="str">
        <f t="shared" si="75"/>
        <v>Non Cash Payment</v>
      </c>
    </row>
    <row r="1170" spans="1:30" x14ac:dyDescent="0.2">
      <c r="A1170">
        <v>31747</v>
      </c>
      <c r="B1170" s="1">
        <v>42586</v>
      </c>
      <c r="C1170" s="4">
        <f>VLOOKUP(B1170, Dates!$A$1:$B$1463, 2, FALSE)</f>
        <v>5</v>
      </c>
      <c r="D1170">
        <v>4</v>
      </c>
      <c r="E1170" s="1">
        <f t="shared" si="72"/>
        <v>42592</v>
      </c>
      <c r="F1170">
        <v>0</v>
      </c>
      <c r="G1170" t="s">
        <v>62</v>
      </c>
      <c r="H1170" t="str">
        <f t="shared" si="73"/>
        <v>Other</v>
      </c>
      <c r="I1170">
        <v>24</v>
      </c>
      <c r="J1170">
        <v>5917</v>
      </c>
      <c r="K1170">
        <v>5</v>
      </c>
      <c r="L1170" t="s">
        <v>31</v>
      </c>
      <c r="M1170" t="s">
        <v>893</v>
      </c>
      <c r="N1170" t="s">
        <v>997</v>
      </c>
      <c r="O1170" t="s">
        <v>928</v>
      </c>
      <c r="P1170">
        <v>13021</v>
      </c>
      <c r="Q1170" t="s">
        <v>896</v>
      </c>
      <c r="R1170" t="s">
        <v>913</v>
      </c>
      <c r="S1170">
        <v>24</v>
      </c>
      <c r="T1170" t="str">
        <f>VLOOKUP(S1170, Products!$C$1:$D$60,2,FALSE)</f>
        <v>Women's Apparel</v>
      </c>
      <c r="U1170">
        <v>502</v>
      </c>
      <c r="V1170" t="str">
        <f>VLOOKUP(U1170, Products!$A$1:$B$60, 2, FALSE)</f>
        <v>Nike Men's Dri-FIT Victory Golf Polo</v>
      </c>
      <c r="W1170" s="7">
        <v>50</v>
      </c>
      <c r="X1170" s="7">
        <v>43.678035218757444</v>
      </c>
      <c r="Y1170">
        <v>2</v>
      </c>
      <c r="Z1170" s="7">
        <v>2</v>
      </c>
      <c r="AA1170" s="7">
        <v>100</v>
      </c>
      <c r="AB1170" s="7">
        <f t="shared" si="74"/>
        <v>98</v>
      </c>
      <c r="AC1170" t="s">
        <v>66</v>
      </c>
      <c r="AD1170" t="str">
        <f t="shared" si="75"/>
        <v>Non Cash Payment</v>
      </c>
    </row>
    <row r="1171" spans="1:30" x14ac:dyDescent="0.2">
      <c r="A1171">
        <v>34932</v>
      </c>
      <c r="B1171" s="1">
        <v>42514</v>
      </c>
      <c r="C1171" s="4">
        <f>VLOOKUP(B1171, Dates!$A$1:$B$1463, 2, FALSE)</f>
        <v>3</v>
      </c>
      <c r="D1171">
        <v>4</v>
      </c>
      <c r="E1171" s="1">
        <f t="shared" si="72"/>
        <v>42520</v>
      </c>
      <c r="F1171">
        <v>0</v>
      </c>
      <c r="G1171" t="s">
        <v>62</v>
      </c>
      <c r="H1171" t="str">
        <f t="shared" si="73"/>
        <v>Other</v>
      </c>
      <c r="I1171">
        <v>24</v>
      </c>
      <c r="J1171">
        <v>10983</v>
      </c>
      <c r="K1171">
        <v>5</v>
      </c>
      <c r="L1171" t="s">
        <v>31</v>
      </c>
      <c r="M1171" t="s">
        <v>893</v>
      </c>
      <c r="N1171" t="s">
        <v>952</v>
      </c>
      <c r="O1171" t="s">
        <v>912</v>
      </c>
      <c r="P1171">
        <v>45503</v>
      </c>
      <c r="Q1171" t="s">
        <v>896</v>
      </c>
      <c r="R1171" t="s">
        <v>913</v>
      </c>
      <c r="S1171">
        <v>24</v>
      </c>
      <c r="T1171" t="str">
        <f>VLOOKUP(S1171, Products!$C$1:$D$60,2,FALSE)</f>
        <v>Women's Apparel</v>
      </c>
      <c r="U1171">
        <v>502</v>
      </c>
      <c r="V1171" t="str">
        <f>VLOOKUP(U1171, Products!$A$1:$B$60, 2, FALSE)</f>
        <v>Nike Men's Dri-FIT Victory Golf Polo</v>
      </c>
      <c r="W1171" s="7">
        <v>50</v>
      </c>
      <c r="X1171" s="7">
        <v>43.678035218757444</v>
      </c>
      <c r="Y1171">
        <v>2</v>
      </c>
      <c r="Z1171" s="7">
        <v>3</v>
      </c>
      <c r="AA1171" s="7">
        <v>100</v>
      </c>
      <c r="AB1171" s="7">
        <f t="shared" si="74"/>
        <v>97</v>
      </c>
      <c r="AC1171" t="s">
        <v>66</v>
      </c>
      <c r="AD1171" t="str">
        <f t="shared" si="75"/>
        <v>Non Cash Payment</v>
      </c>
    </row>
    <row r="1172" spans="1:30" x14ac:dyDescent="0.2">
      <c r="A1172">
        <v>38767</v>
      </c>
      <c r="B1172" s="1">
        <v>42570</v>
      </c>
      <c r="C1172" s="4">
        <f>VLOOKUP(B1172, Dates!$A$1:$B$1463, 2, FALSE)</f>
        <v>3</v>
      </c>
      <c r="D1172">
        <v>4</v>
      </c>
      <c r="E1172" s="1">
        <f t="shared" si="72"/>
        <v>42576</v>
      </c>
      <c r="F1172">
        <v>0</v>
      </c>
      <c r="G1172" t="s">
        <v>62</v>
      </c>
      <c r="H1172" t="str">
        <f t="shared" si="73"/>
        <v>Other</v>
      </c>
      <c r="I1172">
        <v>24</v>
      </c>
      <c r="J1172">
        <v>11114</v>
      </c>
      <c r="K1172">
        <v>5</v>
      </c>
      <c r="L1172" t="s">
        <v>31</v>
      </c>
      <c r="M1172" t="s">
        <v>893</v>
      </c>
      <c r="N1172" t="s">
        <v>920</v>
      </c>
      <c r="O1172" t="s">
        <v>921</v>
      </c>
      <c r="P1172">
        <v>19143</v>
      </c>
      <c r="Q1172" t="s">
        <v>896</v>
      </c>
      <c r="R1172" t="s">
        <v>913</v>
      </c>
      <c r="S1172">
        <v>24</v>
      </c>
      <c r="T1172" t="str">
        <f>VLOOKUP(S1172, Products!$C$1:$D$60,2,FALSE)</f>
        <v>Women's Apparel</v>
      </c>
      <c r="U1172">
        <v>502</v>
      </c>
      <c r="V1172" t="str">
        <f>VLOOKUP(U1172, Products!$A$1:$B$60, 2, FALSE)</f>
        <v>Nike Men's Dri-FIT Victory Golf Polo</v>
      </c>
      <c r="W1172" s="7">
        <v>50</v>
      </c>
      <c r="X1172" s="7">
        <v>43.678035218757444</v>
      </c>
      <c r="Y1172">
        <v>2</v>
      </c>
      <c r="Z1172" s="7">
        <v>3</v>
      </c>
      <c r="AA1172" s="7">
        <v>100</v>
      </c>
      <c r="AB1172" s="7">
        <f t="shared" si="74"/>
        <v>97</v>
      </c>
      <c r="AC1172" t="s">
        <v>66</v>
      </c>
      <c r="AD1172" t="str">
        <f t="shared" si="75"/>
        <v>Non Cash Payment</v>
      </c>
    </row>
    <row r="1173" spans="1:30" x14ac:dyDescent="0.2">
      <c r="A1173">
        <v>39141</v>
      </c>
      <c r="B1173" s="1">
        <v>42576</v>
      </c>
      <c r="C1173" s="4">
        <f>VLOOKUP(B1173, Dates!$A$1:$B$1463, 2, FALSE)</f>
        <v>2</v>
      </c>
      <c r="D1173">
        <v>4</v>
      </c>
      <c r="E1173" s="1">
        <f t="shared" si="72"/>
        <v>42580</v>
      </c>
      <c r="F1173">
        <v>0</v>
      </c>
      <c r="G1173" t="s">
        <v>62</v>
      </c>
      <c r="H1173" t="str">
        <f t="shared" si="73"/>
        <v>Other</v>
      </c>
      <c r="I1173">
        <v>26</v>
      </c>
      <c r="J1173">
        <v>5902</v>
      </c>
      <c r="K1173">
        <v>5</v>
      </c>
      <c r="L1173" t="s">
        <v>31</v>
      </c>
      <c r="M1173" t="s">
        <v>893</v>
      </c>
      <c r="N1173" t="s">
        <v>998</v>
      </c>
      <c r="O1173" t="s">
        <v>905</v>
      </c>
      <c r="P1173">
        <v>78577</v>
      </c>
      <c r="Q1173" t="s">
        <v>896</v>
      </c>
      <c r="R1173" t="s">
        <v>903</v>
      </c>
      <c r="S1173">
        <v>26</v>
      </c>
      <c r="T1173" t="str">
        <f>VLOOKUP(S1173, Products!$C$1:$D$60,2,FALSE)</f>
        <v>Girls' Apparel</v>
      </c>
      <c r="U1173">
        <v>567</v>
      </c>
      <c r="V1173" t="str">
        <f>VLOOKUP(U1173, Products!$A$1:$B$60, 2, FALSE)</f>
        <v>adidas Men's Germany Black Crest Away Tee</v>
      </c>
      <c r="W1173" s="7">
        <v>25</v>
      </c>
      <c r="X1173" s="7">
        <v>17.922466723766668</v>
      </c>
      <c r="Y1173">
        <v>2</v>
      </c>
      <c r="Z1173" s="7">
        <v>2</v>
      </c>
      <c r="AA1173" s="7">
        <v>50</v>
      </c>
      <c r="AB1173" s="7">
        <f t="shared" si="74"/>
        <v>48</v>
      </c>
      <c r="AC1173" t="s">
        <v>66</v>
      </c>
      <c r="AD1173" t="str">
        <f t="shared" si="75"/>
        <v>Non Cash Payment</v>
      </c>
    </row>
    <row r="1174" spans="1:30" x14ac:dyDescent="0.2">
      <c r="A1174">
        <v>35199</v>
      </c>
      <c r="B1174" s="1">
        <v>42518</v>
      </c>
      <c r="C1174" s="4">
        <f>VLOOKUP(B1174, Dates!$A$1:$B$1463, 2, FALSE)</f>
        <v>7</v>
      </c>
      <c r="D1174">
        <v>4</v>
      </c>
      <c r="E1174" s="1">
        <f t="shared" si="72"/>
        <v>42523</v>
      </c>
      <c r="F1174">
        <v>1</v>
      </c>
      <c r="G1174" t="s">
        <v>62</v>
      </c>
      <c r="H1174" t="str">
        <f t="shared" si="73"/>
        <v>Other</v>
      </c>
      <c r="I1174">
        <v>24</v>
      </c>
      <c r="J1174">
        <v>11930</v>
      </c>
      <c r="K1174">
        <v>5</v>
      </c>
      <c r="L1174" t="s">
        <v>31</v>
      </c>
      <c r="M1174" t="s">
        <v>893</v>
      </c>
      <c r="N1174" t="s">
        <v>898</v>
      </c>
      <c r="O1174" t="s">
        <v>899</v>
      </c>
      <c r="P1174">
        <v>90045</v>
      </c>
      <c r="Q1174" t="s">
        <v>896</v>
      </c>
      <c r="R1174" t="s">
        <v>897</v>
      </c>
      <c r="S1174">
        <v>24</v>
      </c>
      <c r="T1174" t="str">
        <f>VLOOKUP(S1174, Products!$C$1:$D$60,2,FALSE)</f>
        <v>Women's Apparel</v>
      </c>
      <c r="U1174">
        <v>502</v>
      </c>
      <c r="V1174" t="str">
        <f>VLOOKUP(U1174, Products!$A$1:$B$60, 2, FALSE)</f>
        <v>Nike Men's Dri-FIT Victory Golf Polo</v>
      </c>
      <c r="W1174" s="7">
        <v>50</v>
      </c>
      <c r="X1174" s="7">
        <v>43.678035218757444</v>
      </c>
      <c r="Y1174">
        <v>2</v>
      </c>
      <c r="Z1174" s="7">
        <v>4</v>
      </c>
      <c r="AA1174" s="7">
        <v>100</v>
      </c>
      <c r="AB1174" s="7">
        <f t="shared" si="74"/>
        <v>96</v>
      </c>
      <c r="AC1174" t="s">
        <v>66</v>
      </c>
      <c r="AD1174" t="str">
        <f t="shared" si="75"/>
        <v>Non Cash Payment</v>
      </c>
    </row>
    <row r="1175" spans="1:30" x14ac:dyDescent="0.2">
      <c r="A1175">
        <v>34672</v>
      </c>
      <c r="B1175" s="1">
        <v>42511</v>
      </c>
      <c r="C1175" s="4">
        <f>VLOOKUP(B1175, Dates!$A$1:$B$1463, 2, FALSE)</f>
        <v>7</v>
      </c>
      <c r="D1175">
        <v>4</v>
      </c>
      <c r="E1175" s="1">
        <f t="shared" si="72"/>
        <v>42516</v>
      </c>
      <c r="F1175">
        <v>0</v>
      </c>
      <c r="G1175" t="s">
        <v>62</v>
      </c>
      <c r="H1175" t="str">
        <f t="shared" si="73"/>
        <v>Other</v>
      </c>
      <c r="I1175">
        <v>24</v>
      </c>
      <c r="J1175">
        <v>1219</v>
      </c>
      <c r="K1175">
        <v>5</v>
      </c>
      <c r="L1175" t="s">
        <v>31</v>
      </c>
      <c r="M1175" t="s">
        <v>893</v>
      </c>
      <c r="N1175" t="s">
        <v>999</v>
      </c>
      <c r="O1175" t="s">
        <v>928</v>
      </c>
      <c r="P1175">
        <v>11550</v>
      </c>
      <c r="Q1175" t="s">
        <v>896</v>
      </c>
      <c r="R1175" t="s">
        <v>913</v>
      </c>
      <c r="S1175">
        <v>24</v>
      </c>
      <c r="T1175" t="str">
        <f>VLOOKUP(S1175, Products!$C$1:$D$60,2,FALSE)</f>
        <v>Women's Apparel</v>
      </c>
      <c r="U1175">
        <v>502</v>
      </c>
      <c r="V1175" t="str">
        <f>VLOOKUP(U1175, Products!$A$1:$B$60, 2, FALSE)</f>
        <v>Nike Men's Dri-FIT Victory Golf Polo</v>
      </c>
      <c r="W1175" s="7">
        <v>50</v>
      </c>
      <c r="X1175" s="7">
        <v>43.678035218757444</v>
      </c>
      <c r="Y1175">
        <v>2</v>
      </c>
      <c r="Z1175" s="7">
        <v>7</v>
      </c>
      <c r="AA1175" s="7">
        <v>100</v>
      </c>
      <c r="AB1175" s="7">
        <f t="shared" si="74"/>
        <v>93</v>
      </c>
      <c r="AC1175" t="s">
        <v>66</v>
      </c>
      <c r="AD1175" t="str">
        <f t="shared" si="75"/>
        <v>Non Cash Payment</v>
      </c>
    </row>
    <row r="1176" spans="1:30" x14ac:dyDescent="0.2">
      <c r="A1176">
        <v>37430</v>
      </c>
      <c r="B1176" s="1">
        <v>42551</v>
      </c>
      <c r="C1176" s="4">
        <f>VLOOKUP(B1176, Dates!$A$1:$B$1463, 2, FALSE)</f>
        <v>5</v>
      </c>
      <c r="D1176">
        <v>4</v>
      </c>
      <c r="E1176" s="1">
        <f t="shared" si="72"/>
        <v>42557</v>
      </c>
      <c r="F1176">
        <v>1</v>
      </c>
      <c r="G1176" t="s">
        <v>62</v>
      </c>
      <c r="H1176" t="str">
        <f t="shared" si="73"/>
        <v>Other</v>
      </c>
      <c r="I1176">
        <v>29</v>
      </c>
      <c r="J1176">
        <v>4269</v>
      </c>
      <c r="K1176">
        <v>5</v>
      </c>
      <c r="L1176" t="s">
        <v>31</v>
      </c>
      <c r="M1176" t="s">
        <v>893</v>
      </c>
      <c r="N1176" t="s">
        <v>898</v>
      </c>
      <c r="O1176" t="s">
        <v>899</v>
      </c>
      <c r="P1176">
        <v>90045</v>
      </c>
      <c r="Q1176" t="s">
        <v>896</v>
      </c>
      <c r="R1176" t="s">
        <v>897</v>
      </c>
      <c r="S1176">
        <v>29</v>
      </c>
      <c r="T1176" t="str">
        <f>VLOOKUP(S1176, Products!$C$1:$D$60,2,FALSE)</f>
        <v>Shop By Sport</v>
      </c>
      <c r="U1176">
        <v>642</v>
      </c>
      <c r="V1176" t="str">
        <f>VLOOKUP(U1176, Products!$A$1:$B$60, 2, FALSE)</f>
        <v>Columbia Men's PFG Anchor Tough T-Shirt</v>
      </c>
      <c r="W1176" s="7">
        <v>30</v>
      </c>
      <c r="X1176" s="7">
        <v>37.315110652333338</v>
      </c>
      <c r="Y1176">
        <v>2</v>
      </c>
      <c r="Z1176" s="7">
        <v>4.1999998090000004</v>
      </c>
      <c r="AA1176" s="7">
        <v>60</v>
      </c>
      <c r="AB1176" s="7">
        <f t="shared" si="74"/>
        <v>55.800000191000002</v>
      </c>
      <c r="AC1176" t="s">
        <v>66</v>
      </c>
      <c r="AD1176" t="str">
        <f t="shared" si="75"/>
        <v>Non Cash Payment</v>
      </c>
    </row>
    <row r="1177" spans="1:30" x14ac:dyDescent="0.2">
      <c r="A1177">
        <v>34839</v>
      </c>
      <c r="B1177" s="1">
        <v>42513</v>
      </c>
      <c r="C1177" s="4">
        <f>VLOOKUP(B1177, Dates!$A$1:$B$1463, 2, FALSE)</f>
        <v>2</v>
      </c>
      <c r="D1177">
        <v>4</v>
      </c>
      <c r="E1177" s="1">
        <f t="shared" si="72"/>
        <v>42517</v>
      </c>
      <c r="F1177">
        <v>1</v>
      </c>
      <c r="G1177" t="s">
        <v>62</v>
      </c>
      <c r="H1177" t="str">
        <f t="shared" si="73"/>
        <v>Other</v>
      </c>
      <c r="I1177">
        <v>24</v>
      </c>
      <c r="J1177">
        <v>6725</v>
      </c>
      <c r="K1177">
        <v>5</v>
      </c>
      <c r="L1177" t="s">
        <v>31</v>
      </c>
      <c r="M1177" t="s">
        <v>893</v>
      </c>
      <c r="N1177" t="s">
        <v>914</v>
      </c>
      <c r="O1177" t="s">
        <v>912</v>
      </c>
      <c r="P1177">
        <v>43229</v>
      </c>
      <c r="Q1177" t="s">
        <v>896</v>
      </c>
      <c r="R1177" t="s">
        <v>913</v>
      </c>
      <c r="S1177">
        <v>24</v>
      </c>
      <c r="T1177" t="str">
        <f>VLOOKUP(S1177, Products!$C$1:$D$60,2,FALSE)</f>
        <v>Women's Apparel</v>
      </c>
      <c r="U1177">
        <v>502</v>
      </c>
      <c r="V1177" t="str">
        <f>VLOOKUP(U1177, Products!$A$1:$B$60, 2, FALSE)</f>
        <v>Nike Men's Dri-FIT Victory Golf Polo</v>
      </c>
      <c r="W1177" s="7">
        <v>50</v>
      </c>
      <c r="X1177" s="7">
        <v>43.678035218757444</v>
      </c>
      <c r="Y1177">
        <v>2</v>
      </c>
      <c r="Z1177" s="7">
        <v>10</v>
      </c>
      <c r="AA1177" s="7">
        <v>100</v>
      </c>
      <c r="AB1177" s="7">
        <f t="shared" si="74"/>
        <v>90</v>
      </c>
      <c r="AC1177" t="s">
        <v>66</v>
      </c>
      <c r="AD1177" t="str">
        <f t="shared" si="75"/>
        <v>Non Cash Payment</v>
      </c>
    </row>
    <row r="1178" spans="1:30" x14ac:dyDescent="0.2">
      <c r="A1178">
        <v>38296</v>
      </c>
      <c r="B1178" s="1">
        <v>42564</v>
      </c>
      <c r="C1178" s="4">
        <f>VLOOKUP(B1178, Dates!$A$1:$B$1463, 2, FALSE)</f>
        <v>4</v>
      </c>
      <c r="D1178">
        <v>4</v>
      </c>
      <c r="E1178" s="1">
        <f t="shared" si="72"/>
        <v>42570</v>
      </c>
      <c r="F1178">
        <v>0</v>
      </c>
      <c r="G1178" t="s">
        <v>62</v>
      </c>
      <c r="H1178" t="str">
        <f t="shared" si="73"/>
        <v>Other</v>
      </c>
      <c r="I1178">
        <v>24</v>
      </c>
      <c r="J1178">
        <v>5054</v>
      </c>
      <c r="K1178">
        <v>5</v>
      </c>
      <c r="L1178" t="s">
        <v>31</v>
      </c>
      <c r="M1178" t="s">
        <v>893</v>
      </c>
      <c r="N1178" t="s">
        <v>1000</v>
      </c>
      <c r="O1178" t="s">
        <v>984</v>
      </c>
      <c r="P1178">
        <v>40214</v>
      </c>
      <c r="Q1178" t="s">
        <v>896</v>
      </c>
      <c r="R1178" t="s">
        <v>931</v>
      </c>
      <c r="S1178">
        <v>24</v>
      </c>
      <c r="T1178" t="str">
        <f>VLOOKUP(S1178, Products!$C$1:$D$60,2,FALSE)</f>
        <v>Women's Apparel</v>
      </c>
      <c r="U1178">
        <v>502</v>
      </c>
      <c r="V1178" t="str">
        <f>VLOOKUP(U1178, Products!$A$1:$B$60, 2, FALSE)</f>
        <v>Nike Men's Dri-FIT Victory Golf Polo</v>
      </c>
      <c r="W1178" s="7">
        <v>50</v>
      </c>
      <c r="X1178" s="7">
        <v>43.678035218757444</v>
      </c>
      <c r="Y1178">
        <v>2</v>
      </c>
      <c r="Z1178" s="7">
        <v>12</v>
      </c>
      <c r="AA1178" s="7">
        <v>100</v>
      </c>
      <c r="AB1178" s="7">
        <f t="shared" si="74"/>
        <v>88</v>
      </c>
      <c r="AC1178" t="s">
        <v>66</v>
      </c>
      <c r="AD1178" t="str">
        <f t="shared" si="75"/>
        <v>Non Cash Payment</v>
      </c>
    </row>
    <row r="1179" spans="1:30" x14ac:dyDescent="0.2">
      <c r="A1179">
        <v>35868</v>
      </c>
      <c r="B1179" s="1">
        <v>42557</v>
      </c>
      <c r="C1179" s="4">
        <f>VLOOKUP(B1179, Dates!$A$1:$B$1463, 2, FALSE)</f>
        <v>4</v>
      </c>
      <c r="D1179">
        <v>4</v>
      </c>
      <c r="E1179" s="1">
        <f t="shared" si="72"/>
        <v>42563</v>
      </c>
      <c r="F1179">
        <v>0</v>
      </c>
      <c r="G1179" t="s">
        <v>62</v>
      </c>
      <c r="H1179" t="str">
        <f t="shared" si="73"/>
        <v>Other</v>
      </c>
      <c r="I1179">
        <v>24</v>
      </c>
      <c r="J1179">
        <v>10648</v>
      </c>
      <c r="K1179">
        <v>5</v>
      </c>
      <c r="L1179" t="s">
        <v>31</v>
      </c>
      <c r="M1179" t="s">
        <v>893</v>
      </c>
      <c r="N1179" t="s">
        <v>1001</v>
      </c>
      <c r="O1179" t="s">
        <v>902</v>
      </c>
      <c r="P1179">
        <v>67212</v>
      </c>
      <c r="Q1179" t="s">
        <v>896</v>
      </c>
      <c r="R1179" t="s">
        <v>903</v>
      </c>
      <c r="S1179">
        <v>24</v>
      </c>
      <c r="T1179" t="str">
        <f>VLOOKUP(S1179, Products!$C$1:$D$60,2,FALSE)</f>
        <v>Women's Apparel</v>
      </c>
      <c r="U1179">
        <v>502</v>
      </c>
      <c r="V1179" t="str">
        <f>VLOOKUP(U1179, Products!$A$1:$B$60, 2, FALSE)</f>
        <v>Nike Men's Dri-FIT Victory Golf Polo</v>
      </c>
      <c r="W1179" s="7">
        <v>50</v>
      </c>
      <c r="X1179" s="7">
        <v>43.678035218757444</v>
      </c>
      <c r="Y1179">
        <v>2</v>
      </c>
      <c r="Z1179" s="7">
        <v>12</v>
      </c>
      <c r="AA1179" s="7">
        <v>100</v>
      </c>
      <c r="AB1179" s="7">
        <f t="shared" si="74"/>
        <v>88</v>
      </c>
      <c r="AC1179" t="s">
        <v>66</v>
      </c>
      <c r="AD1179" t="str">
        <f t="shared" si="75"/>
        <v>Non Cash Payment</v>
      </c>
    </row>
    <row r="1180" spans="1:30" x14ac:dyDescent="0.2">
      <c r="A1180">
        <v>38004</v>
      </c>
      <c r="B1180" s="1">
        <v>42589</v>
      </c>
      <c r="C1180" s="4">
        <f>VLOOKUP(B1180, Dates!$A$1:$B$1463, 2, FALSE)</f>
        <v>1</v>
      </c>
      <c r="D1180">
        <v>4</v>
      </c>
      <c r="E1180" s="1">
        <f t="shared" si="72"/>
        <v>42593</v>
      </c>
      <c r="F1180">
        <v>1</v>
      </c>
      <c r="G1180" t="s">
        <v>62</v>
      </c>
      <c r="H1180" t="str">
        <f t="shared" si="73"/>
        <v>Other</v>
      </c>
      <c r="I1180">
        <v>29</v>
      </c>
      <c r="J1180">
        <v>4986</v>
      </c>
      <c r="K1180">
        <v>5</v>
      </c>
      <c r="L1180" t="s">
        <v>31</v>
      </c>
      <c r="M1180" t="s">
        <v>893</v>
      </c>
      <c r="N1180" t="s">
        <v>976</v>
      </c>
      <c r="O1180" t="s">
        <v>940</v>
      </c>
      <c r="P1180">
        <v>21215</v>
      </c>
      <c r="Q1180" t="s">
        <v>896</v>
      </c>
      <c r="R1180" t="s">
        <v>913</v>
      </c>
      <c r="S1180">
        <v>29</v>
      </c>
      <c r="T1180" t="str">
        <f>VLOOKUP(S1180, Products!$C$1:$D$60,2,FALSE)</f>
        <v>Shop By Sport</v>
      </c>
      <c r="U1180">
        <v>627</v>
      </c>
      <c r="V1180" t="str">
        <f>VLOOKUP(U1180, Products!$A$1:$B$60, 2, FALSE)</f>
        <v>Under Armour Girls' Toddler Spine Surge Runni</v>
      </c>
      <c r="W1180" s="7">
        <v>39.990001679999999</v>
      </c>
      <c r="X1180" s="7">
        <v>34.198098313835338</v>
      </c>
      <c r="Y1180">
        <v>2</v>
      </c>
      <c r="Z1180" s="7">
        <v>12</v>
      </c>
      <c r="AA1180" s="7">
        <v>79.980003359999998</v>
      </c>
      <c r="AB1180" s="7">
        <f t="shared" si="74"/>
        <v>67.980003359999998</v>
      </c>
      <c r="AC1180" t="s">
        <v>66</v>
      </c>
      <c r="AD1180" t="str">
        <f t="shared" si="75"/>
        <v>Non Cash Payment</v>
      </c>
    </row>
    <row r="1181" spans="1:30" x14ac:dyDescent="0.2">
      <c r="A1181">
        <v>40064</v>
      </c>
      <c r="B1181" s="1">
        <v>42559</v>
      </c>
      <c r="C1181" s="4">
        <f>VLOOKUP(B1181, Dates!$A$1:$B$1463, 2, FALSE)</f>
        <v>6</v>
      </c>
      <c r="D1181">
        <v>4</v>
      </c>
      <c r="E1181" s="1">
        <f t="shared" si="72"/>
        <v>42565</v>
      </c>
      <c r="F1181">
        <v>1</v>
      </c>
      <c r="G1181" t="s">
        <v>62</v>
      </c>
      <c r="H1181" t="str">
        <f t="shared" si="73"/>
        <v>Other</v>
      </c>
      <c r="I1181">
        <v>24</v>
      </c>
      <c r="J1181">
        <v>6708</v>
      </c>
      <c r="K1181">
        <v>5</v>
      </c>
      <c r="L1181" t="s">
        <v>31</v>
      </c>
      <c r="M1181" t="s">
        <v>893</v>
      </c>
      <c r="N1181" t="s">
        <v>1002</v>
      </c>
      <c r="O1181" t="s">
        <v>905</v>
      </c>
      <c r="P1181">
        <v>76106</v>
      </c>
      <c r="Q1181" t="s">
        <v>896</v>
      </c>
      <c r="R1181" t="s">
        <v>903</v>
      </c>
      <c r="S1181">
        <v>24</v>
      </c>
      <c r="T1181" t="str">
        <f>VLOOKUP(S1181, Products!$C$1:$D$60,2,FALSE)</f>
        <v>Women's Apparel</v>
      </c>
      <c r="U1181">
        <v>502</v>
      </c>
      <c r="V1181" t="str">
        <f>VLOOKUP(U1181, Products!$A$1:$B$60, 2, FALSE)</f>
        <v>Nike Men's Dri-FIT Victory Golf Polo</v>
      </c>
      <c r="W1181" s="7">
        <v>50</v>
      </c>
      <c r="X1181" s="7">
        <v>43.678035218757444</v>
      </c>
      <c r="Y1181">
        <v>2</v>
      </c>
      <c r="Z1181" s="7">
        <v>15</v>
      </c>
      <c r="AA1181" s="7">
        <v>100</v>
      </c>
      <c r="AB1181" s="7">
        <f t="shared" si="74"/>
        <v>85</v>
      </c>
      <c r="AC1181" t="s">
        <v>66</v>
      </c>
      <c r="AD1181" t="str">
        <f t="shared" si="75"/>
        <v>Non Cash Payment</v>
      </c>
    </row>
    <row r="1182" spans="1:30" x14ac:dyDescent="0.2">
      <c r="A1182">
        <v>45993</v>
      </c>
      <c r="B1182" s="1">
        <v>42411</v>
      </c>
      <c r="C1182" s="4">
        <f>VLOOKUP(B1182, Dates!$A$1:$B$1463, 2, FALSE)</f>
        <v>5</v>
      </c>
      <c r="D1182">
        <v>4</v>
      </c>
      <c r="E1182" s="1">
        <f t="shared" si="72"/>
        <v>42417</v>
      </c>
      <c r="F1182">
        <v>0</v>
      </c>
      <c r="G1182" t="s">
        <v>62</v>
      </c>
      <c r="H1182" t="str">
        <f t="shared" si="73"/>
        <v>Other</v>
      </c>
      <c r="I1182">
        <v>24</v>
      </c>
      <c r="J1182">
        <v>6872</v>
      </c>
      <c r="K1182">
        <v>5</v>
      </c>
      <c r="L1182" t="s">
        <v>31</v>
      </c>
      <c r="M1182" t="s">
        <v>893</v>
      </c>
      <c r="N1182" t="s">
        <v>978</v>
      </c>
      <c r="O1182" t="s">
        <v>979</v>
      </c>
      <c r="Q1182" t="s">
        <v>918</v>
      </c>
      <c r="R1182" t="s">
        <v>918</v>
      </c>
      <c r="S1182">
        <v>24</v>
      </c>
      <c r="T1182" t="str">
        <f>VLOOKUP(S1182, Products!$C$1:$D$60,2,FALSE)</f>
        <v>Women's Apparel</v>
      </c>
      <c r="U1182">
        <v>502</v>
      </c>
      <c r="V1182" t="str">
        <f>VLOOKUP(U1182, Products!$A$1:$B$60, 2, FALSE)</f>
        <v>Nike Men's Dri-FIT Victory Golf Polo</v>
      </c>
      <c r="W1182" s="7">
        <v>50</v>
      </c>
      <c r="X1182" s="7">
        <v>43.678035218757444</v>
      </c>
      <c r="Y1182">
        <v>2</v>
      </c>
      <c r="Z1182" s="7">
        <v>18</v>
      </c>
      <c r="AA1182" s="7">
        <v>100</v>
      </c>
      <c r="AB1182" s="7">
        <f t="shared" si="74"/>
        <v>82</v>
      </c>
      <c r="AC1182" t="s">
        <v>66</v>
      </c>
      <c r="AD1182" t="str">
        <f t="shared" si="75"/>
        <v>Non Cash Payment</v>
      </c>
    </row>
    <row r="1183" spans="1:30" x14ac:dyDescent="0.2">
      <c r="A1183">
        <v>32184</v>
      </c>
      <c r="B1183" s="1">
        <v>42474</v>
      </c>
      <c r="C1183" s="4">
        <f>VLOOKUP(B1183, Dates!$A$1:$B$1463, 2, FALSE)</f>
        <v>5</v>
      </c>
      <c r="D1183">
        <v>4</v>
      </c>
      <c r="E1183" s="1">
        <f t="shared" si="72"/>
        <v>42480</v>
      </c>
      <c r="F1183">
        <v>1</v>
      </c>
      <c r="G1183" t="s">
        <v>62</v>
      </c>
      <c r="H1183" t="str">
        <f t="shared" si="73"/>
        <v>Other</v>
      </c>
      <c r="I1183">
        <v>29</v>
      </c>
      <c r="J1183">
        <v>11170</v>
      </c>
      <c r="K1183">
        <v>5</v>
      </c>
      <c r="L1183" t="s">
        <v>31</v>
      </c>
      <c r="M1183" t="s">
        <v>893</v>
      </c>
      <c r="N1183" t="s">
        <v>1003</v>
      </c>
      <c r="O1183" t="s">
        <v>940</v>
      </c>
      <c r="P1183">
        <v>21044</v>
      </c>
      <c r="Q1183" t="s">
        <v>896</v>
      </c>
      <c r="R1183" t="s">
        <v>913</v>
      </c>
      <c r="S1183">
        <v>29</v>
      </c>
      <c r="T1183" t="str">
        <f>VLOOKUP(S1183, Products!$C$1:$D$60,2,FALSE)</f>
        <v>Shop By Sport</v>
      </c>
      <c r="U1183">
        <v>627</v>
      </c>
      <c r="V1183" t="str">
        <f>VLOOKUP(U1183, Products!$A$1:$B$60, 2, FALSE)</f>
        <v>Under Armour Girls' Toddler Spine Surge Runni</v>
      </c>
      <c r="W1183" s="7">
        <v>39.990001679999999</v>
      </c>
      <c r="X1183" s="7">
        <v>34.198098313835338</v>
      </c>
      <c r="Y1183">
        <v>2</v>
      </c>
      <c r="Z1183" s="7">
        <v>14.399999619999999</v>
      </c>
      <c r="AA1183" s="7">
        <v>79.980003359999998</v>
      </c>
      <c r="AB1183" s="7">
        <f t="shared" si="74"/>
        <v>65.580003739999995</v>
      </c>
      <c r="AC1183" t="s">
        <v>66</v>
      </c>
      <c r="AD1183" t="str">
        <f t="shared" si="75"/>
        <v>Non Cash Payment</v>
      </c>
    </row>
    <row r="1184" spans="1:30" x14ac:dyDescent="0.2">
      <c r="A1184">
        <v>38423</v>
      </c>
      <c r="B1184" s="1">
        <v>42565</v>
      </c>
      <c r="C1184" s="4">
        <f>VLOOKUP(B1184, Dates!$A$1:$B$1463, 2, FALSE)</f>
        <v>5</v>
      </c>
      <c r="D1184">
        <v>4</v>
      </c>
      <c r="E1184" s="1">
        <f t="shared" si="72"/>
        <v>42571</v>
      </c>
      <c r="F1184">
        <v>0</v>
      </c>
      <c r="G1184" t="s">
        <v>62</v>
      </c>
      <c r="H1184" t="str">
        <f t="shared" si="73"/>
        <v>Other</v>
      </c>
      <c r="I1184">
        <v>29</v>
      </c>
      <c r="J1184">
        <v>289</v>
      </c>
      <c r="K1184">
        <v>5</v>
      </c>
      <c r="L1184" t="s">
        <v>31</v>
      </c>
      <c r="M1184" t="s">
        <v>893</v>
      </c>
      <c r="N1184" t="s">
        <v>1004</v>
      </c>
      <c r="O1184" t="s">
        <v>943</v>
      </c>
      <c r="P1184">
        <v>30318</v>
      </c>
      <c r="Q1184" t="s">
        <v>896</v>
      </c>
      <c r="R1184" t="s">
        <v>931</v>
      </c>
      <c r="S1184">
        <v>29</v>
      </c>
      <c r="T1184" t="str">
        <f>VLOOKUP(S1184, Products!$C$1:$D$60,2,FALSE)</f>
        <v>Shop By Sport</v>
      </c>
      <c r="U1184">
        <v>627</v>
      </c>
      <c r="V1184" t="str">
        <f>VLOOKUP(U1184, Products!$A$1:$B$60, 2, FALSE)</f>
        <v>Under Armour Girls' Toddler Spine Surge Runni</v>
      </c>
      <c r="W1184" s="7">
        <v>39.990001679999999</v>
      </c>
      <c r="X1184" s="7">
        <v>34.198098313835338</v>
      </c>
      <c r="Y1184">
        <v>2</v>
      </c>
      <c r="Z1184" s="7">
        <v>20</v>
      </c>
      <c r="AA1184" s="7">
        <v>79.980003359999998</v>
      </c>
      <c r="AB1184" s="7">
        <f t="shared" si="74"/>
        <v>59.980003359999998</v>
      </c>
      <c r="AC1184" t="s">
        <v>66</v>
      </c>
      <c r="AD1184" t="str">
        <f t="shared" si="75"/>
        <v>Non Cash Payment</v>
      </c>
    </row>
    <row r="1185" spans="1:30" x14ac:dyDescent="0.2">
      <c r="A1185">
        <v>39455</v>
      </c>
      <c r="B1185" s="1">
        <v>42580</v>
      </c>
      <c r="C1185" s="4">
        <f>VLOOKUP(B1185, Dates!$A$1:$B$1463, 2, FALSE)</f>
        <v>6</v>
      </c>
      <c r="D1185">
        <v>4</v>
      </c>
      <c r="E1185" s="1">
        <f t="shared" si="72"/>
        <v>42586</v>
      </c>
      <c r="F1185">
        <v>1</v>
      </c>
      <c r="G1185" t="s">
        <v>62</v>
      </c>
      <c r="H1185" t="str">
        <f t="shared" si="73"/>
        <v>Other</v>
      </c>
      <c r="I1185">
        <v>37</v>
      </c>
      <c r="J1185">
        <v>4707</v>
      </c>
      <c r="K1185">
        <v>6</v>
      </c>
      <c r="L1185" t="s">
        <v>35</v>
      </c>
      <c r="M1185" t="s">
        <v>893</v>
      </c>
      <c r="N1185" t="s">
        <v>1005</v>
      </c>
      <c r="O1185" t="s">
        <v>905</v>
      </c>
      <c r="P1185">
        <v>79762</v>
      </c>
      <c r="Q1185" t="s">
        <v>896</v>
      </c>
      <c r="R1185" t="s">
        <v>903</v>
      </c>
      <c r="S1185">
        <v>37</v>
      </c>
      <c r="T1185" t="str">
        <f>VLOOKUP(S1185, Products!$C$1:$D$60,2,FALSE)</f>
        <v>Electronics</v>
      </c>
      <c r="U1185">
        <v>818</v>
      </c>
      <c r="V1185" t="str">
        <f>VLOOKUP(U1185, Products!$A$1:$B$60, 2, FALSE)</f>
        <v>Titleist Pro V1x Golf Balls</v>
      </c>
      <c r="W1185" s="7">
        <v>47.990001679999999</v>
      </c>
      <c r="X1185" s="7">
        <v>51.274287170714288</v>
      </c>
      <c r="Y1185">
        <v>2</v>
      </c>
      <c r="Z1185" s="7">
        <v>3.8399999139999998</v>
      </c>
      <c r="AA1185" s="7">
        <v>95.980003359999998</v>
      </c>
      <c r="AB1185" s="7">
        <f t="shared" si="74"/>
        <v>92.140003445999994</v>
      </c>
      <c r="AC1185" t="s">
        <v>66</v>
      </c>
      <c r="AD1185" t="str">
        <f t="shared" si="75"/>
        <v>Non Cash Payment</v>
      </c>
    </row>
    <row r="1186" spans="1:30" x14ac:dyDescent="0.2">
      <c r="A1186">
        <v>38920</v>
      </c>
      <c r="B1186" s="1">
        <v>42573</v>
      </c>
      <c r="C1186" s="4">
        <f>VLOOKUP(B1186, Dates!$A$1:$B$1463, 2, FALSE)</f>
        <v>6</v>
      </c>
      <c r="D1186">
        <v>4</v>
      </c>
      <c r="E1186" s="1">
        <f t="shared" si="72"/>
        <v>42579</v>
      </c>
      <c r="F1186">
        <v>1</v>
      </c>
      <c r="G1186" t="s">
        <v>62</v>
      </c>
      <c r="H1186" t="str">
        <f t="shared" si="73"/>
        <v>Other</v>
      </c>
      <c r="I1186">
        <v>37</v>
      </c>
      <c r="J1186">
        <v>3085</v>
      </c>
      <c r="K1186">
        <v>6</v>
      </c>
      <c r="L1186" t="s">
        <v>35</v>
      </c>
      <c r="M1186" t="s">
        <v>893</v>
      </c>
      <c r="N1186" t="s">
        <v>988</v>
      </c>
      <c r="O1186" t="s">
        <v>989</v>
      </c>
      <c r="P1186">
        <v>19711</v>
      </c>
      <c r="Q1186" t="s">
        <v>896</v>
      </c>
      <c r="R1186" t="s">
        <v>913</v>
      </c>
      <c r="S1186">
        <v>37</v>
      </c>
      <c r="T1186" t="str">
        <f>VLOOKUP(S1186, Products!$C$1:$D$60,2,FALSE)</f>
        <v>Electronics</v>
      </c>
      <c r="U1186">
        <v>822</v>
      </c>
      <c r="V1186" t="str">
        <f>VLOOKUP(U1186, Products!$A$1:$B$60, 2, FALSE)</f>
        <v>Titleist Pro V1x High Numbers Golf Balls</v>
      </c>
      <c r="W1186" s="7">
        <v>47.990001679999999</v>
      </c>
      <c r="X1186" s="7">
        <v>41.802334851666664</v>
      </c>
      <c r="Y1186">
        <v>2</v>
      </c>
      <c r="Z1186" s="7">
        <v>4.8000001909999996</v>
      </c>
      <c r="AA1186" s="7">
        <v>95.980003359999998</v>
      </c>
      <c r="AB1186" s="7">
        <f t="shared" si="74"/>
        <v>91.180003169000003</v>
      </c>
      <c r="AC1186" t="s">
        <v>66</v>
      </c>
      <c r="AD1186" t="str">
        <f t="shared" si="75"/>
        <v>Non Cash Payment</v>
      </c>
    </row>
    <row r="1187" spans="1:30" x14ac:dyDescent="0.2">
      <c r="A1187">
        <v>38129</v>
      </c>
      <c r="B1187" s="1">
        <v>42650</v>
      </c>
      <c r="C1187" s="4">
        <f>VLOOKUP(B1187, Dates!$A$1:$B$1463, 2, FALSE)</f>
        <v>6</v>
      </c>
      <c r="D1187">
        <v>4</v>
      </c>
      <c r="E1187" s="1">
        <f t="shared" si="72"/>
        <v>42656</v>
      </c>
      <c r="F1187">
        <v>1</v>
      </c>
      <c r="G1187" t="s">
        <v>62</v>
      </c>
      <c r="H1187" t="str">
        <f t="shared" si="73"/>
        <v>Other</v>
      </c>
      <c r="I1187">
        <v>40</v>
      </c>
      <c r="J1187">
        <v>2319</v>
      </c>
      <c r="K1187">
        <v>6</v>
      </c>
      <c r="L1187" t="s">
        <v>35</v>
      </c>
      <c r="M1187" t="s">
        <v>893</v>
      </c>
      <c r="N1187" t="s">
        <v>981</v>
      </c>
      <c r="O1187" t="s">
        <v>923</v>
      </c>
      <c r="P1187">
        <v>60610</v>
      </c>
      <c r="Q1187" t="s">
        <v>896</v>
      </c>
      <c r="R1187" t="s">
        <v>903</v>
      </c>
      <c r="S1187">
        <v>40</v>
      </c>
      <c r="T1187" t="str">
        <f>VLOOKUP(S1187, Products!$C$1:$D$60,2,FALSE)</f>
        <v>Accessories</v>
      </c>
      <c r="U1187">
        <v>897</v>
      </c>
      <c r="V1187" t="str">
        <f>VLOOKUP(U1187, Products!$A$1:$B$60, 2, FALSE)</f>
        <v>Team Golf New England Patriots Putter Grip</v>
      </c>
      <c r="W1187" s="7">
        <v>24.989999770000001</v>
      </c>
      <c r="X1187" s="7">
        <v>31.600000078500003</v>
      </c>
      <c r="Y1187">
        <v>2</v>
      </c>
      <c r="Z1187" s="7">
        <v>2.75</v>
      </c>
      <c r="AA1187" s="7">
        <v>49.979999540000001</v>
      </c>
      <c r="AB1187" s="7">
        <f t="shared" si="74"/>
        <v>47.229999540000001</v>
      </c>
      <c r="AC1187" t="s">
        <v>66</v>
      </c>
      <c r="AD1187" t="str">
        <f t="shared" si="75"/>
        <v>Non Cash Payment</v>
      </c>
    </row>
    <row r="1188" spans="1:30" x14ac:dyDescent="0.2">
      <c r="A1188">
        <v>31476</v>
      </c>
      <c r="B1188" s="1">
        <v>42464</v>
      </c>
      <c r="C1188" s="4">
        <f>VLOOKUP(B1188, Dates!$A$1:$B$1463, 2, FALSE)</f>
        <v>2</v>
      </c>
      <c r="D1188">
        <v>4</v>
      </c>
      <c r="E1188" s="1">
        <f t="shared" si="72"/>
        <v>42468</v>
      </c>
      <c r="F1188">
        <v>0</v>
      </c>
      <c r="G1188" t="s">
        <v>62</v>
      </c>
      <c r="H1188" t="str">
        <f t="shared" si="73"/>
        <v>Other</v>
      </c>
      <c r="I1188">
        <v>13</v>
      </c>
      <c r="J1188">
        <v>3302</v>
      </c>
      <c r="K1188">
        <v>3</v>
      </c>
      <c r="L1188" t="s">
        <v>24</v>
      </c>
      <c r="M1188" t="s">
        <v>893</v>
      </c>
      <c r="N1188" t="s">
        <v>927</v>
      </c>
      <c r="O1188" t="s">
        <v>928</v>
      </c>
      <c r="P1188">
        <v>10009</v>
      </c>
      <c r="Q1188" t="s">
        <v>896</v>
      </c>
      <c r="R1188" t="s">
        <v>913</v>
      </c>
      <c r="S1188">
        <v>13</v>
      </c>
      <c r="T1188" t="str">
        <f>VLOOKUP(S1188, Products!$C$1:$D$60,2,FALSE)</f>
        <v>Electronics</v>
      </c>
      <c r="U1188">
        <v>278</v>
      </c>
      <c r="V1188" t="str">
        <f>VLOOKUP(U1188, Products!$A$1:$B$60, 2, FALSE)</f>
        <v>Under Armour Men's Compression EV SL Slide</v>
      </c>
      <c r="W1188" s="7">
        <v>44.990001679999999</v>
      </c>
      <c r="X1188" s="7">
        <v>31.547668386333335</v>
      </c>
      <c r="Y1188">
        <v>2</v>
      </c>
      <c r="Z1188" s="7">
        <v>4.5</v>
      </c>
      <c r="AA1188" s="7">
        <v>89.980003359999998</v>
      </c>
      <c r="AB1188" s="7">
        <f t="shared" si="74"/>
        <v>85.480003359999998</v>
      </c>
      <c r="AC1188" t="s">
        <v>66</v>
      </c>
      <c r="AD1188" t="str">
        <f t="shared" si="75"/>
        <v>Non Cash Payment</v>
      </c>
    </row>
    <row r="1189" spans="1:30" x14ac:dyDescent="0.2">
      <c r="A1189">
        <v>33744</v>
      </c>
      <c r="B1189" s="1">
        <v>42556</v>
      </c>
      <c r="C1189" s="4">
        <f>VLOOKUP(B1189, Dates!$A$1:$B$1463, 2, FALSE)</f>
        <v>3</v>
      </c>
      <c r="D1189">
        <v>4</v>
      </c>
      <c r="E1189" s="1">
        <f t="shared" si="72"/>
        <v>42562</v>
      </c>
      <c r="F1189">
        <v>1</v>
      </c>
      <c r="G1189" t="s">
        <v>62</v>
      </c>
      <c r="H1189" t="str">
        <f t="shared" si="73"/>
        <v>Other</v>
      </c>
      <c r="I1189">
        <v>9</v>
      </c>
      <c r="J1189">
        <v>3815</v>
      </c>
      <c r="K1189">
        <v>3</v>
      </c>
      <c r="L1189" t="s">
        <v>24</v>
      </c>
      <c r="M1189" t="s">
        <v>893</v>
      </c>
      <c r="N1189" t="s">
        <v>920</v>
      </c>
      <c r="O1189" t="s">
        <v>921</v>
      </c>
      <c r="P1189">
        <v>19143</v>
      </c>
      <c r="Q1189" t="s">
        <v>896</v>
      </c>
      <c r="R1189" t="s">
        <v>913</v>
      </c>
      <c r="S1189">
        <v>9</v>
      </c>
      <c r="T1189" t="str">
        <f>VLOOKUP(S1189, Products!$C$1:$D$60,2,FALSE)</f>
        <v>Cardio Equipment</v>
      </c>
      <c r="U1189">
        <v>172</v>
      </c>
      <c r="V1189" t="str">
        <f>VLOOKUP(U1189, Products!$A$1:$B$60, 2, FALSE)</f>
        <v>Nike Women's Tempo Shorts</v>
      </c>
      <c r="W1189" s="7">
        <v>30</v>
      </c>
      <c r="X1189" s="7">
        <v>34.094166694333332</v>
      </c>
      <c r="Y1189">
        <v>2</v>
      </c>
      <c r="Z1189" s="7">
        <v>4.1999998090000004</v>
      </c>
      <c r="AA1189" s="7">
        <v>60</v>
      </c>
      <c r="AB1189" s="7">
        <f t="shared" si="74"/>
        <v>55.800000191000002</v>
      </c>
      <c r="AC1189" t="s">
        <v>66</v>
      </c>
      <c r="AD1189" t="str">
        <f t="shared" si="75"/>
        <v>Non Cash Payment</v>
      </c>
    </row>
    <row r="1190" spans="1:30" x14ac:dyDescent="0.2">
      <c r="A1190">
        <v>38866</v>
      </c>
      <c r="B1190" s="1">
        <v>42572</v>
      </c>
      <c r="C1190" s="4">
        <f>VLOOKUP(B1190, Dates!$A$1:$B$1463, 2, FALSE)</f>
        <v>5</v>
      </c>
      <c r="D1190">
        <v>4</v>
      </c>
      <c r="E1190" s="1">
        <f t="shared" si="72"/>
        <v>42578</v>
      </c>
      <c r="F1190">
        <v>0</v>
      </c>
      <c r="G1190" t="s">
        <v>62</v>
      </c>
      <c r="H1190" t="str">
        <f t="shared" si="73"/>
        <v>Other</v>
      </c>
      <c r="I1190">
        <v>9</v>
      </c>
      <c r="J1190">
        <v>10226</v>
      </c>
      <c r="K1190">
        <v>3</v>
      </c>
      <c r="L1190" t="s">
        <v>24</v>
      </c>
      <c r="M1190" t="s">
        <v>893</v>
      </c>
      <c r="N1190" t="s">
        <v>898</v>
      </c>
      <c r="O1190" t="s">
        <v>899</v>
      </c>
      <c r="P1190">
        <v>90045</v>
      </c>
      <c r="Q1190" t="s">
        <v>896</v>
      </c>
      <c r="R1190" t="s">
        <v>897</v>
      </c>
      <c r="S1190">
        <v>9</v>
      </c>
      <c r="T1190" t="str">
        <f>VLOOKUP(S1190, Products!$C$1:$D$60,2,FALSE)</f>
        <v>Cardio Equipment</v>
      </c>
      <c r="U1190">
        <v>191</v>
      </c>
      <c r="V1190" t="str">
        <f>VLOOKUP(U1190, Products!$A$1:$B$60, 2, FALSE)</f>
        <v>Nike Men's Free 5.0+ Running Shoe</v>
      </c>
      <c r="W1190" s="7">
        <v>99.989997860000003</v>
      </c>
      <c r="X1190" s="7">
        <v>95.114003926871064</v>
      </c>
      <c r="Y1190">
        <v>2</v>
      </c>
      <c r="Z1190" s="7">
        <v>14</v>
      </c>
      <c r="AA1190" s="7">
        <v>199.97999572000001</v>
      </c>
      <c r="AB1190" s="7">
        <f t="shared" si="74"/>
        <v>185.97999572000001</v>
      </c>
      <c r="AC1190" t="s">
        <v>66</v>
      </c>
      <c r="AD1190" t="str">
        <f t="shared" si="75"/>
        <v>Non Cash Payment</v>
      </c>
    </row>
    <row r="1191" spans="1:30" x14ac:dyDescent="0.2">
      <c r="A1191">
        <v>36757</v>
      </c>
      <c r="B1191" s="1">
        <v>42541</v>
      </c>
      <c r="C1191" s="4">
        <f>VLOOKUP(B1191, Dates!$A$1:$B$1463, 2, FALSE)</f>
        <v>2</v>
      </c>
      <c r="D1191">
        <v>4</v>
      </c>
      <c r="E1191" s="1">
        <f t="shared" si="72"/>
        <v>42545</v>
      </c>
      <c r="F1191">
        <v>0</v>
      </c>
      <c r="G1191" t="s">
        <v>62</v>
      </c>
      <c r="H1191" t="str">
        <f t="shared" si="73"/>
        <v>Other</v>
      </c>
      <c r="I1191">
        <v>11</v>
      </c>
      <c r="J1191">
        <v>2456</v>
      </c>
      <c r="K1191">
        <v>3</v>
      </c>
      <c r="L1191" t="s">
        <v>24</v>
      </c>
      <c r="M1191" t="s">
        <v>893</v>
      </c>
      <c r="N1191" t="s">
        <v>946</v>
      </c>
      <c r="O1191" t="s">
        <v>930</v>
      </c>
      <c r="P1191">
        <v>28806</v>
      </c>
      <c r="Q1191" t="s">
        <v>896</v>
      </c>
      <c r="R1191" t="s">
        <v>931</v>
      </c>
      <c r="S1191">
        <v>11</v>
      </c>
      <c r="T1191" t="str">
        <f>VLOOKUP(S1191, Products!$C$1:$D$60,2,FALSE)</f>
        <v>Fitness Accessories</v>
      </c>
      <c r="U1191">
        <v>235</v>
      </c>
      <c r="V1191" t="str">
        <f>VLOOKUP(U1191, Products!$A$1:$B$60, 2, FALSE)</f>
        <v>Under Armour Hustle Storm Medium Duffle Bag</v>
      </c>
      <c r="W1191" s="7">
        <v>34.990001679999999</v>
      </c>
      <c r="X1191" s="7">
        <v>25.521801568600001</v>
      </c>
      <c r="Y1191">
        <v>2</v>
      </c>
      <c r="Z1191" s="7">
        <v>7</v>
      </c>
      <c r="AA1191" s="7">
        <v>69.980003359999998</v>
      </c>
      <c r="AB1191" s="7">
        <f t="shared" si="74"/>
        <v>62.980003359999998</v>
      </c>
      <c r="AC1191" t="s">
        <v>66</v>
      </c>
      <c r="AD1191" t="str">
        <f t="shared" si="75"/>
        <v>Non Cash Payment</v>
      </c>
    </row>
    <row r="1192" spans="1:30" x14ac:dyDescent="0.2">
      <c r="A1192">
        <v>32695</v>
      </c>
      <c r="B1192" s="1">
        <v>42482</v>
      </c>
      <c r="C1192" s="4">
        <f>VLOOKUP(B1192, Dates!$A$1:$B$1463, 2, FALSE)</f>
        <v>6</v>
      </c>
      <c r="D1192">
        <v>4</v>
      </c>
      <c r="E1192" s="1">
        <f t="shared" si="72"/>
        <v>42488</v>
      </c>
      <c r="F1192">
        <v>1</v>
      </c>
      <c r="G1192" t="s">
        <v>62</v>
      </c>
      <c r="H1192" t="str">
        <f t="shared" si="73"/>
        <v>Other</v>
      </c>
      <c r="I1192">
        <v>9</v>
      </c>
      <c r="J1192">
        <v>4477</v>
      </c>
      <c r="K1192">
        <v>3</v>
      </c>
      <c r="L1192" t="s">
        <v>24</v>
      </c>
      <c r="M1192" t="s">
        <v>893</v>
      </c>
      <c r="N1192" t="s">
        <v>927</v>
      </c>
      <c r="O1192" t="s">
        <v>928</v>
      </c>
      <c r="P1192">
        <v>10035</v>
      </c>
      <c r="Q1192" t="s">
        <v>896</v>
      </c>
      <c r="R1192" t="s">
        <v>913</v>
      </c>
      <c r="S1192">
        <v>9</v>
      </c>
      <c r="T1192" t="str">
        <f>VLOOKUP(S1192, Products!$C$1:$D$60,2,FALSE)</f>
        <v>Cardio Equipment</v>
      </c>
      <c r="U1192">
        <v>191</v>
      </c>
      <c r="V1192" t="str">
        <f>VLOOKUP(U1192, Products!$A$1:$B$60, 2, FALSE)</f>
        <v>Nike Men's Free 5.0+ Running Shoe</v>
      </c>
      <c r="W1192" s="7">
        <v>99.989997860000003</v>
      </c>
      <c r="X1192" s="7">
        <v>95.114003926871064</v>
      </c>
      <c r="Y1192">
        <v>2</v>
      </c>
      <c r="Z1192" s="7">
        <v>30</v>
      </c>
      <c r="AA1192" s="7">
        <v>199.97999572000001</v>
      </c>
      <c r="AB1192" s="7">
        <f t="shared" si="74"/>
        <v>169.97999572000001</v>
      </c>
      <c r="AC1192" t="s">
        <v>66</v>
      </c>
      <c r="AD1192" t="str">
        <f t="shared" si="75"/>
        <v>Non Cash Payment</v>
      </c>
    </row>
    <row r="1193" spans="1:30" x14ac:dyDescent="0.2">
      <c r="A1193">
        <v>36352</v>
      </c>
      <c r="B1193" s="1">
        <v>42535</v>
      </c>
      <c r="C1193" s="4">
        <f>VLOOKUP(B1193, Dates!$A$1:$B$1463, 2, FALSE)</f>
        <v>3</v>
      </c>
      <c r="D1193">
        <v>4</v>
      </c>
      <c r="E1193" s="1">
        <f t="shared" si="72"/>
        <v>42541</v>
      </c>
      <c r="F1193">
        <v>0</v>
      </c>
      <c r="G1193" t="s">
        <v>62</v>
      </c>
      <c r="H1193" t="str">
        <f t="shared" si="73"/>
        <v>Other</v>
      </c>
      <c r="I1193">
        <v>13</v>
      </c>
      <c r="J1193">
        <v>4427</v>
      </c>
      <c r="K1193">
        <v>3</v>
      </c>
      <c r="L1193" t="s">
        <v>24</v>
      </c>
      <c r="M1193" t="s">
        <v>893</v>
      </c>
      <c r="N1193" t="s">
        <v>977</v>
      </c>
      <c r="O1193" t="s">
        <v>905</v>
      </c>
      <c r="P1193">
        <v>75217</v>
      </c>
      <c r="Q1193" t="s">
        <v>896</v>
      </c>
      <c r="R1193" t="s">
        <v>903</v>
      </c>
      <c r="S1193">
        <v>13</v>
      </c>
      <c r="T1193" t="str">
        <f>VLOOKUP(S1193, Products!$C$1:$D$60,2,FALSE)</f>
        <v>Electronics</v>
      </c>
      <c r="U1193">
        <v>282</v>
      </c>
      <c r="V1193" t="str">
        <f>VLOOKUP(U1193, Products!$A$1:$B$60, 2, FALSE)</f>
        <v>Under Armour Women's Ignite PIP VI Slide</v>
      </c>
      <c r="W1193" s="7">
        <v>31.989999770000001</v>
      </c>
      <c r="X1193" s="7">
        <v>27.763856872771434</v>
      </c>
      <c r="Y1193">
        <v>2</v>
      </c>
      <c r="Z1193" s="7">
        <v>9.6000003809999992</v>
      </c>
      <c r="AA1193" s="7">
        <v>63.979999540000001</v>
      </c>
      <c r="AB1193" s="7">
        <f t="shared" si="74"/>
        <v>54.379999159</v>
      </c>
      <c r="AC1193" t="s">
        <v>66</v>
      </c>
      <c r="AD1193" t="str">
        <f t="shared" si="75"/>
        <v>Non Cash Payment</v>
      </c>
    </row>
    <row r="1194" spans="1:30" x14ac:dyDescent="0.2">
      <c r="A1194">
        <v>36093</v>
      </c>
      <c r="B1194" s="1">
        <v>42649</v>
      </c>
      <c r="C1194" s="4">
        <f>VLOOKUP(B1194, Dates!$A$1:$B$1463, 2, FALSE)</f>
        <v>5</v>
      </c>
      <c r="D1194">
        <v>4</v>
      </c>
      <c r="E1194" s="1">
        <f t="shared" si="72"/>
        <v>42655</v>
      </c>
      <c r="F1194">
        <v>0</v>
      </c>
      <c r="G1194" t="s">
        <v>62</v>
      </c>
      <c r="H1194" t="str">
        <f t="shared" si="73"/>
        <v>Other</v>
      </c>
      <c r="I1194">
        <v>9</v>
      </c>
      <c r="J1194">
        <v>3628</v>
      </c>
      <c r="K1194">
        <v>3</v>
      </c>
      <c r="L1194" t="s">
        <v>24</v>
      </c>
      <c r="M1194" t="s">
        <v>893</v>
      </c>
      <c r="N1194" t="s">
        <v>934</v>
      </c>
      <c r="O1194" t="s">
        <v>935</v>
      </c>
      <c r="P1194">
        <v>32216</v>
      </c>
      <c r="Q1194" t="s">
        <v>896</v>
      </c>
      <c r="R1194" t="s">
        <v>931</v>
      </c>
      <c r="S1194">
        <v>9</v>
      </c>
      <c r="T1194" t="str">
        <f>VLOOKUP(S1194, Products!$C$1:$D$60,2,FALSE)</f>
        <v>Cardio Equipment</v>
      </c>
      <c r="U1194">
        <v>191</v>
      </c>
      <c r="V1194" t="str">
        <f>VLOOKUP(U1194, Products!$A$1:$B$60, 2, FALSE)</f>
        <v>Nike Men's Free 5.0+ Running Shoe</v>
      </c>
      <c r="W1194" s="7">
        <v>99.989997860000003</v>
      </c>
      <c r="X1194" s="7">
        <v>95.114003926871064</v>
      </c>
      <c r="Y1194">
        <v>2</v>
      </c>
      <c r="Z1194" s="7">
        <v>50</v>
      </c>
      <c r="AA1194" s="7">
        <v>199.97999572000001</v>
      </c>
      <c r="AB1194" s="7">
        <f t="shared" si="74"/>
        <v>149.97999572000001</v>
      </c>
      <c r="AC1194" t="s">
        <v>66</v>
      </c>
      <c r="AD1194" t="str">
        <f t="shared" si="75"/>
        <v>Non Cash Payment</v>
      </c>
    </row>
    <row r="1195" spans="1:30" x14ac:dyDescent="0.2">
      <c r="A1195">
        <v>39307</v>
      </c>
      <c r="B1195" s="1">
        <v>42578</v>
      </c>
      <c r="C1195" s="4">
        <f>VLOOKUP(B1195, Dates!$A$1:$B$1463, 2, FALSE)</f>
        <v>4</v>
      </c>
      <c r="D1195">
        <v>4</v>
      </c>
      <c r="E1195" s="1">
        <f t="shared" si="72"/>
        <v>42584</v>
      </c>
      <c r="F1195">
        <v>0</v>
      </c>
      <c r="G1195" t="s">
        <v>62</v>
      </c>
      <c r="H1195" t="str">
        <f t="shared" si="73"/>
        <v>Other</v>
      </c>
      <c r="I1195">
        <v>17</v>
      </c>
      <c r="J1195">
        <v>3029</v>
      </c>
      <c r="K1195">
        <v>4</v>
      </c>
      <c r="L1195" t="s">
        <v>46</v>
      </c>
      <c r="M1195" t="s">
        <v>893</v>
      </c>
      <c r="N1195" t="s">
        <v>920</v>
      </c>
      <c r="O1195" t="s">
        <v>921</v>
      </c>
      <c r="P1195">
        <v>19134</v>
      </c>
      <c r="Q1195" t="s">
        <v>896</v>
      </c>
      <c r="R1195" t="s">
        <v>913</v>
      </c>
      <c r="S1195">
        <v>17</v>
      </c>
      <c r="T1195" t="str">
        <f>VLOOKUP(S1195, Products!$C$1:$D$60,2,FALSE)</f>
        <v>Cleats</v>
      </c>
      <c r="U1195">
        <v>365</v>
      </c>
      <c r="V1195" t="str">
        <f>VLOOKUP(U1195, Products!$A$1:$B$60, 2, FALSE)</f>
        <v>Perfect Fitness Perfect Rip Deck</v>
      </c>
      <c r="W1195" s="7">
        <v>59.990001679999999</v>
      </c>
      <c r="X1195" s="7">
        <v>54.488929209402009</v>
      </c>
      <c r="Y1195">
        <v>2</v>
      </c>
      <c r="Z1195" s="7">
        <v>10.80000019</v>
      </c>
      <c r="AA1195" s="7">
        <v>119.98000336</v>
      </c>
      <c r="AB1195" s="7">
        <f t="shared" si="74"/>
        <v>109.18000316999999</v>
      </c>
      <c r="AC1195" t="s">
        <v>66</v>
      </c>
      <c r="AD1195" t="str">
        <f t="shared" si="75"/>
        <v>Non Cash Payment</v>
      </c>
    </row>
    <row r="1196" spans="1:30" x14ac:dyDescent="0.2">
      <c r="A1196">
        <v>35120</v>
      </c>
      <c r="B1196" s="1">
        <v>42517</v>
      </c>
      <c r="C1196" s="4">
        <f>VLOOKUP(B1196, Dates!$A$1:$B$1463, 2, FALSE)</f>
        <v>6</v>
      </c>
      <c r="D1196">
        <v>4</v>
      </c>
      <c r="E1196" s="1">
        <f t="shared" si="72"/>
        <v>42523</v>
      </c>
      <c r="F1196">
        <v>1</v>
      </c>
      <c r="G1196" t="s">
        <v>62</v>
      </c>
      <c r="H1196" t="str">
        <f t="shared" si="73"/>
        <v>Other</v>
      </c>
      <c r="I1196">
        <v>17</v>
      </c>
      <c r="J1196">
        <v>11791</v>
      </c>
      <c r="K1196">
        <v>4</v>
      </c>
      <c r="L1196" t="s">
        <v>46</v>
      </c>
      <c r="M1196" t="s">
        <v>893</v>
      </c>
      <c r="N1196" t="s">
        <v>927</v>
      </c>
      <c r="O1196" t="s">
        <v>928</v>
      </c>
      <c r="P1196">
        <v>10011</v>
      </c>
      <c r="Q1196" t="s">
        <v>896</v>
      </c>
      <c r="R1196" t="s">
        <v>913</v>
      </c>
      <c r="S1196">
        <v>17</v>
      </c>
      <c r="T1196" t="str">
        <f>VLOOKUP(S1196, Products!$C$1:$D$60,2,FALSE)</f>
        <v>Cleats</v>
      </c>
      <c r="U1196">
        <v>365</v>
      </c>
      <c r="V1196" t="str">
        <f>VLOOKUP(U1196, Products!$A$1:$B$60, 2, FALSE)</f>
        <v>Perfect Fitness Perfect Rip Deck</v>
      </c>
      <c r="W1196" s="7">
        <v>59.990001679999999</v>
      </c>
      <c r="X1196" s="7">
        <v>54.488929209402009</v>
      </c>
      <c r="Y1196">
        <v>2</v>
      </c>
      <c r="Z1196" s="7">
        <v>10.80000019</v>
      </c>
      <c r="AA1196" s="7">
        <v>119.98000336</v>
      </c>
      <c r="AB1196" s="7">
        <f t="shared" si="74"/>
        <v>109.18000316999999</v>
      </c>
      <c r="AC1196" t="s">
        <v>66</v>
      </c>
      <c r="AD1196" t="str">
        <f t="shared" si="75"/>
        <v>Non Cash Payment</v>
      </c>
    </row>
    <row r="1197" spans="1:30" x14ac:dyDescent="0.2">
      <c r="A1197">
        <v>31794</v>
      </c>
      <c r="B1197" s="1">
        <v>42617</v>
      </c>
      <c r="C1197" s="4">
        <f>VLOOKUP(B1197, Dates!$A$1:$B$1463, 2, FALSE)</f>
        <v>1</v>
      </c>
      <c r="D1197">
        <v>4</v>
      </c>
      <c r="E1197" s="1">
        <f t="shared" si="72"/>
        <v>42621</v>
      </c>
      <c r="F1197">
        <v>1</v>
      </c>
      <c r="G1197" t="s">
        <v>62</v>
      </c>
      <c r="H1197" t="str">
        <f t="shared" si="73"/>
        <v>Other</v>
      </c>
      <c r="I1197">
        <v>17</v>
      </c>
      <c r="J1197">
        <v>5935</v>
      </c>
      <c r="K1197">
        <v>4</v>
      </c>
      <c r="L1197" t="s">
        <v>46</v>
      </c>
      <c r="M1197" t="s">
        <v>893</v>
      </c>
      <c r="N1197" t="s">
        <v>945</v>
      </c>
      <c r="O1197" t="s">
        <v>899</v>
      </c>
      <c r="P1197">
        <v>92627</v>
      </c>
      <c r="Q1197" t="s">
        <v>896</v>
      </c>
      <c r="R1197" t="s">
        <v>897</v>
      </c>
      <c r="S1197">
        <v>17</v>
      </c>
      <c r="T1197" t="str">
        <f>VLOOKUP(S1197, Products!$C$1:$D$60,2,FALSE)</f>
        <v>Cleats</v>
      </c>
      <c r="U1197">
        <v>365</v>
      </c>
      <c r="V1197" t="str">
        <f>VLOOKUP(U1197, Products!$A$1:$B$60, 2, FALSE)</f>
        <v>Perfect Fitness Perfect Rip Deck</v>
      </c>
      <c r="W1197" s="7">
        <v>59.990001679999999</v>
      </c>
      <c r="X1197" s="7">
        <v>54.488929209402009</v>
      </c>
      <c r="Y1197">
        <v>2</v>
      </c>
      <c r="Z1197" s="7">
        <v>12</v>
      </c>
      <c r="AA1197" s="7">
        <v>119.98000336</v>
      </c>
      <c r="AB1197" s="7">
        <f t="shared" si="74"/>
        <v>107.98000336</v>
      </c>
      <c r="AC1197" t="s">
        <v>66</v>
      </c>
      <c r="AD1197" t="str">
        <f t="shared" si="75"/>
        <v>Non Cash Payment</v>
      </c>
    </row>
    <row r="1198" spans="1:30" x14ac:dyDescent="0.2">
      <c r="A1198">
        <v>45882</v>
      </c>
      <c r="B1198" s="1">
        <v>42674</v>
      </c>
      <c r="C1198" s="4">
        <f>VLOOKUP(B1198, Dates!$A$1:$B$1463, 2, FALSE)</f>
        <v>2</v>
      </c>
      <c r="D1198">
        <v>4</v>
      </c>
      <c r="E1198" s="1">
        <f t="shared" si="72"/>
        <v>42678</v>
      </c>
      <c r="F1198">
        <v>0</v>
      </c>
      <c r="G1198" t="s">
        <v>62</v>
      </c>
      <c r="H1198" t="str">
        <f t="shared" si="73"/>
        <v>Other</v>
      </c>
      <c r="I1198">
        <v>17</v>
      </c>
      <c r="J1198">
        <v>12381</v>
      </c>
      <c r="K1198">
        <v>4</v>
      </c>
      <c r="L1198" t="s">
        <v>46</v>
      </c>
      <c r="M1198" t="s">
        <v>893</v>
      </c>
      <c r="N1198" t="s">
        <v>1006</v>
      </c>
      <c r="O1198" t="s">
        <v>972</v>
      </c>
      <c r="Q1198" t="s">
        <v>918</v>
      </c>
      <c r="R1198" t="s">
        <v>918</v>
      </c>
      <c r="S1198">
        <v>17</v>
      </c>
      <c r="T1198" t="str">
        <f>VLOOKUP(S1198, Products!$C$1:$D$60,2,FALSE)</f>
        <v>Cleats</v>
      </c>
      <c r="U1198">
        <v>365</v>
      </c>
      <c r="V1198" t="str">
        <f>VLOOKUP(U1198, Products!$A$1:$B$60, 2, FALSE)</f>
        <v>Perfect Fitness Perfect Rip Deck</v>
      </c>
      <c r="W1198" s="7">
        <v>59.990001679999999</v>
      </c>
      <c r="X1198" s="7">
        <v>54.488929209402009</v>
      </c>
      <c r="Y1198">
        <v>2</v>
      </c>
      <c r="Z1198" s="7">
        <v>14.399999619999999</v>
      </c>
      <c r="AA1198" s="7">
        <v>119.98000336</v>
      </c>
      <c r="AB1198" s="7">
        <f t="shared" si="74"/>
        <v>105.58000374</v>
      </c>
      <c r="AC1198" t="s">
        <v>66</v>
      </c>
      <c r="AD1198" t="str">
        <f t="shared" si="75"/>
        <v>Non Cash Payment</v>
      </c>
    </row>
    <row r="1199" spans="1:30" x14ac:dyDescent="0.2">
      <c r="A1199">
        <v>36996</v>
      </c>
      <c r="B1199" s="1">
        <v>42545</v>
      </c>
      <c r="C1199" s="4">
        <f>VLOOKUP(B1199, Dates!$A$1:$B$1463, 2, FALSE)</f>
        <v>6</v>
      </c>
      <c r="D1199">
        <v>4</v>
      </c>
      <c r="E1199" s="1">
        <f t="shared" si="72"/>
        <v>42551</v>
      </c>
      <c r="F1199">
        <v>0</v>
      </c>
      <c r="G1199" t="s">
        <v>62</v>
      </c>
      <c r="H1199" t="str">
        <f t="shared" si="73"/>
        <v>Other</v>
      </c>
      <c r="I1199">
        <v>17</v>
      </c>
      <c r="J1199">
        <v>6227</v>
      </c>
      <c r="K1199">
        <v>4</v>
      </c>
      <c r="L1199" t="s">
        <v>46</v>
      </c>
      <c r="M1199" t="s">
        <v>893</v>
      </c>
      <c r="N1199" t="s">
        <v>900</v>
      </c>
      <c r="O1199" t="s">
        <v>899</v>
      </c>
      <c r="P1199">
        <v>94109</v>
      </c>
      <c r="Q1199" t="s">
        <v>896</v>
      </c>
      <c r="R1199" t="s">
        <v>897</v>
      </c>
      <c r="S1199">
        <v>17</v>
      </c>
      <c r="T1199" t="str">
        <f>VLOOKUP(S1199, Products!$C$1:$D$60,2,FALSE)</f>
        <v>Cleats</v>
      </c>
      <c r="U1199">
        <v>365</v>
      </c>
      <c r="V1199" t="str">
        <f>VLOOKUP(U1199, Products!$A$1:$B$60, 2, FALSE)</f>
        <v>Perfect Fitness Perfect Rip Deck</v>
      </c>
      <c r="W1199" s="7">
        <v>59.990001679999999</v>
      </c>
      <c r="X1199" s="7">
        <v>54.488929209402009</v>
      </c>
      <c r="Y1199">
        <v>2</v>
      </c>
      <c r="Z1199" s="7">
        <v>18</v>
      </c>
      <c r="AA1199" s="7">
        <v>119.98000336</v>
      </c>
      <c r="AB1199" s="7">
        <f t="shared" si="74"/>
        <v>101.98000336</v>
      </c>
      <c r="AC1199" t="s">
        <v>66</v>
      </c>
      <c r="AD1199" t="str">
        <f t="shared" si="75"/>
        <v>Non Cash Payment</v>
      </c>
    </row>
    <row r="1200" spans="1:30" x14ac:dyDescent="0.2">
      <c r="A1200">
        <v>36297</v>
      </c>
      <c r="B1200" s="1">
        <v>42534</v>
      </c>
      <c r="C1200" s="4">
        <f>VLOOKUP(B1200, Dates!$A$1:$B$1463, 2, FALSE)</f>
        <v>2</v>
      </c>
      <c r="D1200">
        <v>4</v>
      </c>
      <c r="E1200" s="1">
        <f t="shared" si="72"/>
        <v>42538</v>
      </c>
      <c r="F1200">
        <v>0</v>
      </c>
      <c r="G1200" t="s">
        <v>62</v>
      </c>
      <c r="H1200" t="str">
        <f t="shared" si="73"/>
        <v>Other</v>
      </c>
      <c r="I1200">
        <v>17</v>
      </c>
      <c r="J1200">
        <v>1899</v>
      </c>
      <c r="K1200">
        <v>4</v>
      </c>
      <c r="L1200" t="s">
        <v>46</v>
      </c>
      <c r="M1200" t="s">
        <v>893</v>
      </c>
      <c r="N1200" t="s">
        <v>898</v>
      </c>
      <c r="O1200" t="s">
        <v>899</v>
      </c>
      <c r="P1200">
        <v>90004</v>
      </c>
      <c r="Q1200" t="s">
        <v>896</v>
      </c>
      <c r="R1200" t="s">
        <v>897</v>
      </c>
      <c r="S1200">
        <v>17</v>
      </c>
      <c r="T1200" t="str">
        <f>VLOOKUP(S1200, Products!$C$1:$D$60,2,FALSE)</f>
        <v>Cleats</v>
      </c>
      <c r="U1200">
        <v>365</v>
      </c>
      <c r="V1200" t="str">
        <f>VLOOKUP(U1200, Products!$A$1:$B$60, 2, FALSE)</f>
        <v>Perfect Fitness Perfect Rip Deck</v>
      </c>
      <c r="W1200" s="7">
        <v>59.990001679999999</v>
      </c>
      <c r="X1200" s="7">
        <v>54.488929209402009</v>
      </c>
      <c r="Y1200">
        <v>2</v>
      </c>
      <c r="Z1200" s="7">
        <v>20.399999619999999</v>
      </c>
      <c r="AA1200" s="7">
        <v>119.98000336</v>
      </c>
      <c r="AB1200" s="7">
        <f t="shared" si="74"/>
        <v>99.580003739999995</v>
      </c>
      <c r="AC1200" t="s">
        <v>66</v>
      </c>
      <c r="AD1200" t="str">
        <f t="shared" si="75"/>
        <v>Non Cash Payment</v>
      </c>
    </row>
    <row r="1201" spans="1:30" x14ac:dyDescent="0.2">
      <c r="A1201">
        <v>31691</v>
      </c>
      <c r="B1201" s="1">
        <v>42555</v>
      </c>
      <c r="C1201" s="4">
        <f>VLOOKUP(B1201, Dates!$A$1:$B$1463, 2, FALSE)</f>
        <v>2</v>
      </c>
      <c r="D1201">
        <v>4</v>
      </c>
      <c r="E1201" s="1">
        <f t="shared" si="72"/>
        <v>42559</v>
      </c>
      <c r="F1201">
        <v>0</v>
      </c>
      <c r="G1201" t="s">
        <v>62</v>
      </c>
      <c r="H1201" t="str">
        <f t="shared" si="73"/>
        <v>Other</v>
      </c>
      <c r="I1201">
        <v>17</v>
      </c>
      <c r="J1201">
        <v>11337</v>
      </c>
      <c r="K1201">
        <v>4</v>
      </c>
      <c r="L1201" t="s">
        <v>46</v>
      </c>
      <c r="M1201" t="s">
        <v>893</v>
      </c>
      <c r="N1201" t="s">
        <v>1007</v>
      </c>
      <c r="O1201" t="s">
        <v>955</v>
      </c>
      <c r="P1201">
        <v>89115</v>
      </c>
      <c r="Q1201" t="s">
        <v>896</v>
      </c>
      <c r="R1201" t="s">
        <v>897</v>
      </c>
      <c r="S1201">
        <v>17</v>
      </c>
      <c r="T1201" t="str">
        <f>VLOOKUP(S1201, Products!$C$1:$D$60,2,FALSE)</f>
        <v>Cleats</v>
      </c>
      <c r="U1201">
        <v>365</v>
      </c>
      <c r="V1201" t="str">
        <f>VLOOKUP(U1201, Products!$A$1:$B$60, 2, FALSE)</f>
        <v>Perfect Fitness Perfect Rip Deck</v>
      </c>
      <c r="W1201" s="7">
        <v>59.990001679999999</v>
      </c>
      <c r="X1201" s="7">
        <v>54.488929209402009</v>
      </c>
      <c r="Y1201">
        <v>2</v>
      </c>
      <c r="Z1201" s="7">
        <v>21.600000380000001</v>
      </c>
      <c r="AA1201" s="7">
        <v>119.98000336</v>
      </c>
      <c r="AB1201" s="7">
        <f t="shared" si="74"/>
        <v>98.38000298</v>
      </c>
      <c r="AC1201" t="s">
        <v>66</v>
      </c>
      <c r="AD1201" t="str">
        <f t="shared" si="75"/>
        <v>Non Cash Payment</v>
      </c>
    </row>
    <row r="1202" spans="1:30" x14ac:dyDescent="0.2">
      <c r="A1202">
        <v>39206</v>
      </c>
      <c r="B1202" s="1">
        <v>42577</v>
      </c>
      <c r="C1202" s="4">
        <f>VLOOKUP(B1202, Dates!$A$1:$B$1463, 2, FALSE)</f>
        <v>3</v>
      </c>
      <c r="D1202">
        <v>4</v>
      </c>
      <c r="E1202" s="1">
        <f t="shared" si="72"/>
        <v>42583</v>
      </c>
      <c r="F1202">
        <v>0</v>
      </c>
      <c r="G1202" t="s">
        <v>62</v>
      </c>
      <c r="H1202" t="str">
        <f t="shared" si="73"/>
        <v>Other</v>
      </c>
      <c r="I1202">
        <v>17</v>
      </c>
      <c r="J1202">
        <v>5941</v>
      </c>
      <c r="K1202">
        <v>4</v>
      </c>
      <c r="L1202" t="s">
        <v>46</v>
      </c>
      <c r="M1202" t="s">
        <v>893</v>
      </c>
      <c r="N1202" t="s">
        <v>1008</v>
      </c>
      <c r="O1202" t="s">
        <v>899</v>
      </c>
      <c r="P1202">
        <v>95037</v>
      </c>
      <c r="Q1202" t="s">
        <v>896</v>
      </c>
      <c r="R1202" t="s">
        <v>897</v>
      </c>
      <c r="S1202">
        <v>17</v>
      </c>
      <c r="T1202" t="str">
        <f>VLOOKUP(S1202, Products!$C$1:$D$60,2,FALSE)</f>
        <v>Cleats</v>
      </c>
      <c r="U1202">
        <v>365</v>
      </c>
      <c r="V1202" t="str">
        <f>VLOOKUP(U1202, Products!$A$1:$B$60, 2, FALSE)</f>
        <v>Perfect Fitness Perfect Rip Deck</v>
      </c>
      <c r="W1202" s="7">
        <v>59.990001679999999</v>
      </c>
      <c r="X1202" s="7">
        <v>54.488929209402009</v>
      </c>
      <c r="Y1202">
        <v>2</v>
      </c>
      <c r="Z1202" s="7">
        <v>21.600000380000001</v>
      </c>
      <c r="AA1202" s="7">
        <v>119.98000336</v>
      </c>
      <c r="AB1202" s="7">
        <f t="shared" si="74"/>
        <v>98.38000298</v>
      </c>
      <c r="AC1202" t="s">
        <v>66</v>
      </c>
      <c r="AD1202" t="str">
        <f t="shared" si="75"/>
        <v>Non Cash Payment</v>
      </c>
    </row>
    <row r="1203" spans="1:30" x14ac:dyDescent="0.2">
      <c r="A1203">
        <v>33883</v>
      </c>
      <c r="B1203" s="1">
        <v>42618</v>
      </c>
      <c r="C1203" s="4">
        <f>VLOOKUP(B1203, Dates!$A$1:$B$1463, 2, FALSE)</f>
        <v>2</v>
      </c>
      <c r="D1203">
        <v>4</v>
      </c>
      <c r="E1203" s="1">
        <f t="shared" si="72"/>
        <v>42622</v>
      </c>
      <c r="F1203">
        <v>0</v>
      </c>
      <c r="G1203" t="s">
        <v>62</v>
      </c>
      <c r="H1203" t="str">
        <f t="shared" si="73"/>
        <v>Other</v>
      </c>
      <c r="I1203">
        <v>24</v>
      </c>
      <c r="J1203">
        <v>8556</v>
      </c>
      <c r="K1203">
        <v>5</v>
      </c>
      <c r="L1203" t="s">
        <v>31</v>
      </c>
      <c r="M1203" t="s">
        <v>893</v>
      </c>
      <c r="N1203" t="s">
        <v>927</v>
      </c>
      <c r="O1203" t="s">
        <v>928</v>
      </c>
      <c r="P1203">
        <v>10024</v>
      </c>
      <c r="Q1203" t="s">
        <v>896</v>
      </c>
      <c r="R1203" t="s">
        <v>913</v>
      </c>
      <c r="S1203">
        <v>24</v>
      </c>
      <c r="T1203" t="str">
        <f>VLOOKUP(S1203, Products!$C$1:$D$60,2,FALSE)</f>
        <v>Women's Apparel</v>
      </c>
      <c r="U1203">
        <v>502</v>
      </c>
      <c r="V1203" t="str">
        <f>VLOOKUP(U1203, Products!$A$1:$B$60, 2, FALSE)</f>
        <v>Nike Men's Dri-FIT Victory Golf Polo</v>
      </c>
      <c r="W1203" s="7">
        <v>50</v>
      </c>
      <c r="X1203" s="7">
        <v>43.678035218757444</v>
      </c>
      <c r="Y1203">
        <v>2</v>
      </c>
      <c r="Z1203" s="7">
        <v>1</v>
      </c>
      <c r="AA1203" s="7">
        <v>100</v>
      </c>
      <c r="AB1203" s="7">
        <f t="shared" si="74"/>
        <v>99</v>
      </c>
      <c r="AC1203" t="s">
        <v>66</v>
      </c>
      <c r="AD1203" t="str">
        <f t="shared" si="75"/>
        <v>Non Cash Payment</v>
      </c>
    </row>
    <row r="1204" spans="1:30" x14ac:dyDescent="0.2">
      <c r="A1204">
        <v>31580</v>
      </c>
      <c r="B1204" s="1">
        <v>42494</v>
      </c>
      <c r="C1204" s="4">
        <f>VLOOKUP(B1204, Dates!$A$1:$B$1463, 2, FALSE)</f>
        <v>4</v>
      </c>
      <c r="D1204">
        <v>4</v>
      </c>
      <c r="E1204" s="1">
        <f t="shared" si="72"/>
        <v>42500</v>
      </c>
      <c r="F1204">
        <v>1</v>
      </c>
      <c r="G1204" t="s">
        <v>62</v>
      </c>
      <c r="H1204" t="str">
        <f t="shared" si="73"/>
        <v>Other</v>
      </c>
      <c r="I1204">
        <v>29</v>
      </c>
      <c r="J1204">
        <v>2871</v>
      </c>
      <c r="K1204">
        <v>5</v>
      </c>
      <c r="L1204" t="s">
        <v>31</v>
      </c>
      <c r="M1204" t="s">
        <v>893</v>
      </c>
      <c r="N1204" t="s">
        <v>1009</v>
      </c>
      <c r="O1204" t="s">
        <v>1010</v>
      </c>
      <c r="P1204">
        <v>97206</v>
      </c>
      <c r="Q1204" t="s">
        <v>896</v>
      </c>
      <c r="R1204" t="s">
        <v>897</v>
      </c>
      <c r="S1204">
        <v>29</v>
      </c>
      <c r="T1204" t="str">
        <f>VLOOKUP(S1204, Products!$C$1:$D$60,2,FALSE)</f>
        <v>Shop By Sport</v>
      </c>
      <c r="U1204">
        <v>627</v>
      </c>
      <c r="V1204" t="str">
        <f>VLOOKUP(U1204, Products!$A$1:$B$60, 2, FALSE)</f>
        <v>Under Armour Girls' Toddler Spine Surge Runni</v>
      </c>
      <c r="W1204" s="7">
        <v>39.990001679999999</v>
      </c>
      <c r="X1204" s="7">
        <v>34.198098313835338</v>
      </c>
      <c r="Y1204">
        <v>2</v>
      </c>
      <c r="Z1204" s="7">
        <v>3.2000000480000002</v>
      </c>
      <c r="AA1204" s="7">
        <v>79.980003359999998</v>
      </c>
      <c r="AB1204" s="7">
        <f t="shared" si="74"/>
        <v>76.780003311999991</v>
      </c>
      <c r="AC1204" t="s">
        <v>66</v>
      </c>
      <c r="AD1204" t="str">
        <f t="shared" si="75"/>
        <v>Non Cash Payment</v>
      </c>
    </row>
    <row r="1205" spans="1:30" x14ac:dyDescent="0.2">
      <c r="A1205">
        <v>35577</v>
      </c>
      <c r="B1205" s="1">
        <v>42435</v>
      </c>
      <c r="C1205" s="4">
        <f>VLOOKUP(B1205, Dates!$A$1:$B$1463, 2, FALSE)</f>
        <v>1</v>
      </c>
      <c r="D1205">
        <v>4</v>
      </c>
      <c r="E1205" s="1">
        <f t="shared" si="72"/>
        <v>42439</v>
      </c>
      <c r="F1205">
        <v>0</v>
      </c>
      <c r="G1205" t="s">
        <v>62</v>
      </c>
      <c r="H1205" t="str">
        <f t="shared" si="73"/>
        <v>Other</v>
      </c>
      <c r="I1205">
        <v>29</v>
      </c>
      <c r="J1205">
        <v>11586</v>
      </c>
      <c r="K1205">
        <v>5</v>
      </c>
      <c r="L1205" t="s">
        <v>31</v>
      </c>
      <c r="M1205" t="s">
        <v>893</v>
      </c>
      <c r="N1205" t="s">
        <v>927</v>
      </c>
      <c r="O1205" t="s">
        <v>928</v>
      </c>
      <c r="P1205">
        <v>10011</v>
      </c>
      <c r="Q1205" t="s">
        <v>896</v>
      </c>
      <c r="R1205" t="s">
        <v>913</v>
      </c>
      <c r="S1205">
        <v>29</v>
      </c>
      <c r="T1205" t="str">
        <f>VLOOKUP(S1205, Products!$C$1:$D$60,2,FALSE)</f>
        <v>Shop By Sport</v>
      </c>
      <c r="U1205">
        <v>627</v>
      </c>
      <c r="V1205" t="str">
        <f>VLOOKUP(U1205, Products!$A$1:$B$60, 2, FALSE)</f>
        <v>Under Armour Girls' Toddler Spine Surge Runni</v>
      </c>
      <c r="W1205" s="7">
        <v>39.990001679999999</v>
      </c>
      <c r="X1205" s="7">
        <v>34.198098313835338</v>
      </c>
      <c r="Y1205">
        <v>2</v>
      </c>
      <c r="Z1205" s="7">
        <v>4</v>
      </c>
      <c r="AA1205" s="7">
        <v>79.980003359999998</v>
      </c>
      <c r="AB1205" s="7">
        <f t="shared" si="74"/>
        <v>75.980003359999998</v>
      </c>
      <c r="AC1205" t="s">
        <v>66</v>
      </c>
      <c r="AD1205" t="str">
        <f t="shared" si="75"/>
        <v>Non Cash Payment</v>
      </c>
    </row>
    <row r="1206" spans="1:30" x14ac:dyDescent="0.2">
      <c r="A1206">
        <v>32529</v>
      </c>
      <c r="B1206" s="1">
        <v>42479</v>
      </c>
      <c r="C1206" s="4">
        <f>VLOOKUP(B1206, Dates!$A$1:$B$1463, 2, FALSE)</f>
        <v>3</v>
      </c>
      <c r="D1206">
        <v>4</v>
      </c>
      <c r="E1206" s="1">
        <f t="shared" si="72"/>
        <v>42485</v>
      </c>
      <c r="F1206">
        <v>1</v>
      </c>
      <c r="G1206" t="s">
        <v>62</v>
      </c>
      <c r="H1206" t="str">
        <f t="shared" si="73"/>
        <v>Other</v>
      </c>
      <c r="I1206">
        <v>29</v>
      </c>
      <c r="J1206">
        <v>4070</v>
      </c>
      <c r="K1206">
        <v>5</v>
      </c>
      <c r="L1206" t="s">
        <v>31</v>
      </c>
      <c r="M1206" t="s">
        <v>893</v>
      </c>
      <c r="N1206" t="s">
        <v>1011</v>
      </c>
      <c r="O1206" t="s">
        <v>928</v>
      </c>
      <c r="P1206">
        <v>14215</v>
      </c>
      <c r="Q1206" t="s">
        <v>896</v>
      </c>
      <c r="R1206" t="s">
        <v>913</v>
      </c>
      <c r="S1206">
        <v>29</v>
      </c>
      <c r="T1206" t="str">
        <f>VLOOKUP(S1206, Products!$C$1:$D$60,2,FALSE)</f>
        <v>Shop By Sport</v>
      </c>
      <c r="U1206">
        <v>627</v>
      </c>
      <c r="V1206" t="str">
        <f>VLOOKUP(U1206, Products!$A$1:$B$60, 2, FALSE)</f>
        <v>Under Armour Girls' Toddler Spine Surge Runni</v>
      </c>
      <c r="W1206" s="7">
        <v>39.990001679999999</v>
      </c>
      <c r="X1206" s="7">
        <v>34.198098313835338</v>
      </c>
      <c r="Y1206">
        <v>2</v>
      </c>
      <c r="Z1206" s="7">
        <v>4</v>
      </c>
      <c r="AA1206" s="7">
        <v>79.980003359999998</v>
      </c>
      <c r="AB1206" s="7">
        <f t="shared" si="74"/>
        <v>75.980003359999998</v>
      </c>
      <c r="AC1206" t="s">
        <v>66</v>
      </c>
      <c r="AD1206" t="str">
        <f t="shared" si="75"/>
        <v>Non Cash Payment</v>
      </c>
    </row>
    <row r="1207" spans="1:30" x14ac:dyDescent="0.2">
      <c r="A1207">
        <v>39328</v>
      </c>
      <c r="B1207" s="1">
        <v>42579</v>
      </c>
      <c r="C1207" s="4">
        <f>VLOOKUP(B1207, Dates!$A$1:$B$1463, 2, FALSE)</f>
        <v>5</v>
      </c>
      <c r="D1207">
        <v>4</v>
      </c>
      <c r="E1207" s="1">
        <f t="shared" si="72"/>
        <v>42585</v>
      </c>
      <c r="F1207">
        <v>0</v>
      </c>
      <c r="G1207" t="s">
        <v>62</v>
      </c>
      <c r="H1207" t="str">
        <f t="shared" si="73"/>
        <v>Other</v>
      </c>
      <c r="I1207">
        <v>24</v>
      </c>
      <c r="J1207">
        <v>6376</v>
      </c>
      <c r="K1207">
        <v>5</v>
      </c>
      <c r="L1207" t="s">
        <v>31</v>
      </c>
      <c r="M1207" t="s">
        <v>893</v>
      </c>
      <c r="N1207" t="s">
        <v>1012</v>
      </c>
      <c r="O1207" t="s">
        <v>905</v>
      </c>
      <c r="P1207">
        <v>79109</v>
      </c>
      <c r="Q1207" t="s">
        <v>896</v>
      </c>
      <c r="R1207" t="s">
        <v>903</v>
      </c>
      <c r="S1207">
        <v>24</v>
      </c>
      <c r="T1207" t="str">
        <f>VLOOKUP(S1207, Products!$C$1:$D$60,2,FALSE)</f>
        <v>Women's Apparel</v>
      </c>
      <c r="U1207">
        <v>502</v>
      </c>
      <c r="V1207" t="str">
        <f>VLOOKUP(U1207, Products!$A$1:$B$60, 2, FALSE)</f>
        <v>Nike Men's Dri-FIT Victory Golf Polo</v>
      </c>
      <c r="W1207" s="7">
        <v>50</v>
      </c>
      <c r="X1207" s="7">
        <v>43.678035218757444</v>
      </c>
      <c r="Y1207">
        <v>2</v>
      </c>
      <c r="Z1207" s="7">
        <v>7</v>
      </c>
      <c r="AA1207" s="7">
        <v>100</v>
      </c>
      <c r="AB1207" s="7">
        <f t="shared" si="74"/>
        <v>93</v>
      </c>
      <c r="AC1207" t="s">
        <v>66</v>
      </c>
      <c r="AD1207" t="str">
        <f t="shared" si="75"/>
        <v>Non Cash Payment</v>
      </c>
    </row>
    <row r="1208" spans="1:30" x14ac:dyDescent="0.2">
      <c r="A1208">
        <v>37111</v>
      </c>
      <c r="B1208" s="1">
        <v>42546</v>
      </c>
      <c r="C1208" s="4">
        <f>VLOOKUP(B1208, Dates!$A$1:$B$1463, 2, FALSE)</f>
        <v>7</v>
      </c>
      <c r="D1208">
        <v>4</v>
      </c>
      <c r="E1208" s="1">
        <f t="shared" si="72"/>
        <v>42551</v>
      </c>
      <c r="F1208">
        <v>0</v>
      </c>
      <c r="G1208" t="s">
        <v>62</v>
      </c>
      <c r="H1208" t="str">
        <f t="shared" si="73"/>
        <v>Other</v>
      </c>
      <c r="I1208">
        <v>26</v>
      </c>
      <c r="J1208">
        <v>10591</v>
      </c>
      <c r="K1208">
        <v>5</v>
      </c>
      <c r="L1208" t="s">
        <v>31</v>
      </c>
      <c r="M1208" t="s">
        <v>893</v>
      </c>
      <c r="N1208" t="s">
        <v>1013</v>
      </c>
      <c r="O1208" t="s">
        <v>935</v>
      </c>
      <c r="P1208">
        <v>33614</v>
      </c>
      <c r="Q1208" t="s">
        <v>896</v>
      </c>
      <c r="R1208" t="s">
        <v>931</v>
      </c>
      <c r="S1208">
        <v>26</v>
      </c>
      <c r="T1208" t="str">
        <f>VLOOKUP(S1208, Products!$C$1:$D$60,2,FALSE)</f>
        <v>Girls' Apparel</v>
      </c>
      <c r="U1208">
        <v>565</v>
      </c>
      <c r="V1208" t="str">
        <f>VLOOKUP(U1208, Products!$A$1:$B$60, 2, FALSE)</f>
        <v>adidas Youth Germany Black/Red Away Match Soc</v>
      </c>
      <c r="W1208" s="7">
        <v>70</v>
      </c>
      <c r="X1208" s="7">
        <v>62.759999940857142</v>
      </c>
      <c r="Y1208">
        <v>2</v>
      </c>
      <c r="Z1208" s="7">
        <v>12.600000380000001</v>
      </c>
      <c r="AA1208" s="7">
        <v>140</v>
      </c>
      <c r="AB1208" s="7">
        <f t="shared" si="74"/>
        <v>127.39999962</v>
      </c>
      <c r="AC1208" t="s">
        <v>66</v>
      </c>
      <c r="AD1208" t="str">
        <f t="shared" si="75"/>
        <v>Non Cash Payment</v>
      </c>
    </row>
    <row r="1209" spans="1:30" x14ac:dyDescent="0.2">
      <c r="A1209">
        <v>39814</v>
      </c>
      <c r="B1209" s="1">
        <v>42468</v>
      </c>
      <c r="C1209" s="4">
        <f>VLOOKUP(B1209, Dates!$A$1:$B$1463, 2, FALSE)</f>
        <v>6</v>
      </c>
      <c r="D1209">
        <v>4</v>
      </c>
      <c r="E1209" s="1">
        <f t="shared" si="72"/>
        <v>42474</v>
      </c>
      <c r="F1209">
        <v>1</v>
      </c>
      <c r="G1209" t="s">
        <v>62</v>
      </c>
      <c r="H1209" t="str">
        <f t="shared" si="73"/>
        <v>Other</v>
      </c>
      <c r="I1209">
        <v>24</v>
      </c>
      <c r="J1209">
        <v>242</v>
      </c>
      <c r="K1209">
        <v>5</v>
      </c>
      <c r="L1209" t="s">
        <v>31</v>
      </c>
      <c r="M1209" t="s">
        <v>893</v>
      </c>
      <c r="N1209" t="s">
        <v>1014</v>
      </c>
      <c r="O1209" t="s">
        <v>905</v>
      </c>
      <c r="P1209">
        <v>75034</v>
      </c>
      <c r="Q1209" t="s">
        <v>896</v>
      </c>
      <c r="R1209" t="s">
        <v>903</v>
      </c>
      <c r="S1209">
        <v>24</v>
      </c>
      <c r="T1209" t="str">
        <f>VLOOKUP(S1209, Products!$C$1:$D$60,2,FALSE)</f>
        <v>Women's Apparel</v>
      </c>
      <c r="U1209">
        <v>502</v>
      </c>
      <c r="V1209" t="str">
        <f>VLOOKUP(U1209, Products!$A$1:$B$60, 2, FALSE)</f>
        <v>Nike Men's Dri-FIT Victory Golf Polo</v>
      </c>
      <c r="W1209" s="7">
        <v>50</v>
      </c>
      <c r="X1209" s="7">
        <v>43.678035218757444</v>
      </c>
      <c r="Y1209">
        <v>2</v>
      </c>
      <c r="Z1209" s="7">
        <v>9</v>
      </c>
      <c r="AA1209" s="7">
        <v>100</v>
      </c>
      <c r="AB1209" s="7">
        <f t="shared" si="74"/>
        <v>91</v>
      </c>
      <c r="AC1209" t="s">
        <v>66</v>
      </c>
      <c r="AD1209" t="str">
        <f t="shared" si="75"/>
        <v>Non Cash Payment</v>
      </c>
    </row>
    <row r="1210" spans="1:30" x14ac:dyDescent="0.2">
      <c r="A1210">
        <v>34834</v>
      </c>
      <c r="B1210" s="1">
        <v>42513</v>
      </c>
      <c r="C1210" s="4">
        <f>VLOOKUP(B1210, Dates!$A$1:$B$1463, 2, FALSE)</f>
        <v>2</v>
      </c>
      <c r="D1210">
        <v>4</v>
      </c>
      <c r="E1210" s="1">
        <f t="shared" si="72"/>
        <v>42517</v>
      </c>
      <c r="F1210">
        <v>1</v>
      </c>
      <c r="G1210" t="s">
        <v>62</v>
      </c>
      <c r="H1210" t="str">
        <f t="shared" si="73"/>
        <v>Other</v>
      </c>
      <c r="I1210">
        <v>24</v>
      </c>
      <c r="J1210">
        <v>7268</v>
      </c>
      <c r="K1210">
        <v>5</v>
      </c>
      <c r="L1210" t="s">
        <v>31</v>
      </c>
      <c r="M1210" t="s">
        <v>893</v>
      </c>
      <c r="N1210" t="s">
        <v>954</v>
      </c>
      <c r="O1210" t="s">
        <v>984</v>
      </c>
      <c r="P1210">
        <v>42420</v>
      </c>
      <c r="Q1210" t="s">
        <v>896</v>
      </c>
      <c r="R1210" t="s">
        <v>931</v>
      </c>
      <c r="S1210">
        <v>24</v>
      </c>
      <c r="T1210" t="str">
        <f>VLOOKUP(S1210, Products!$C$1:$D$60,2,FALSE)</f>
        <v>Women's Apparel</v>
      </c>
      <c r="U1210">
        <v>502</v>
      </c>
      <c r="V1210" t="str">
        <f>VLOOKUP(U1210, Products!$A$1:$B$60, 2, FALSE)</f>
        <v>Nike Men's Dri-FIT Victory Golf Polo</v>
      </c>
      <c r="W1210" s="7">
        <v>50</v>
      </c>
      <c r="X1210" s="7">
        <v>43.678035218757444</v>
      </c>
      <c r="Y1210">
        <v>2</v>
      </c>
      <c r="Z1210" s="7">
        <v>12</v>
      </c>
      <c r="AA1210" s="7">
        <v>100</v>
      </c>
      <c r="AB1210" s="7">
        <f t="shared" si="74"/>
        <v>88</v>
      </c>
      <c r="AC1210" t="s">
        <v>66</v>
      </c>
      <c r="AD1210" t="str">
        <f t="shared" si="75"/>
        <v>Non Cash Payment</v>
      </c>
    </row>
    <row r="1211" spans="1:30" x14ac:dyDescent="0.2">
      <c r="A1211">
        <v>39224</v>
      </c>
      <c r="B1211" s="1">
        <v>42577</v>
      </c>
      <c r="C1211" s="4">
        <f>VLOOKUP(B1211, Dates!$A$1:$B$1463, 2, FALSE)</f>
        <v>3</v>
      </c>
      <c r="D1211">
        <v>4</v>
      </c>
      <c r="E1211" s="1">
        <f t="shared" si="72"/>
        <v>42583</v>
      </c>
      <c r="F1211">
        <v>1</v>
      </c>
      <c r="G1211" t="s">
        <v>62</v>
      </c>
      <c r="H1211" t="str">
        <f t="shared" si="73"/>
        <v>Other</v>
      </c>
      <c r="I1211">
        <v>24</v>
      </c>
      <c r="J1211">
        <v>3598</v>
      </c>
      <c r="K1211">
        <v>5</v>
      </c>
      <c r="L1211" t="s">
        <v>31</v>
      </c>
      <c r="M1211" t="s">
        <v>893</v>
      </c>
      <c r="N1211" t="s">
        <v>927</v>
      </c>
      <c r="O1211" t="s">
        <v>928</v>
      </c>
      <c r="P1211">
        <v>10035</v>
      </c>
      <c r="Q1211" t="s">
        <v>896</v>
      </c>
      <c r="R1211" t="s">
        <v>913</v>
      </c>
      <c r="S1211">
        <v>24</v>
      </c>
      <c r="T1211" t="str">
        <f>VLOOKUP(S1211, Products!$C$1:$D$60,2,FALSE)</f>
        <v>Women's Apparel</v>
      </c>
      <c r="U1211">
        <v>502</v>
      </c>
      <c r="V1211" t="str">
        <f>VLOOKUP(U1211, Products!$A$1:$B$60, 2, FALSE)</f>
        <v>Nike Men's Dri-FIT Victory Golf Polo</v>
      </c>
      <c r="W1211" s="7">
        <v>50</v>
      </c>
      <c r="X1211" s="7">
        <v>43.678035218757444</v>
      </c>
      <c r="Y1211">
        <v>2</v>
      </c>
      <c r="Z1211" s="7">
        <v>15</v>
      </c>
      <c r="AA1211" s="7">
        <v>100</v>
      </c>
      <c r="AB1211" s="7">
        <f t="shared" si="74"/>
        <v>85</v>
      </c>
      <c r="AC1211" t="s">
        <v>66</v>
      </c>
      <c r="AD1211" t="str">
        <f t="shared" si="75"/>
        <v>Non Cash Payment</v>
      </c>
    </row>
    <row r="1212" spans="1:30" x14ac:dyDescent="0.2">
      <c r="A1212">
        <v>39166</v>
      </c>
      <c r="B1212" s="1">
        <v>42576</v>
      </c>
      <c r="C1212" s="4">
        <f>VLOOKUP(B1212, Dates!$A$1:$B$1463, 2, FALSE)</f>
        <v>2</v>
      </c>
      <c r="D1212">
        <v>4</v>
      </c>
      <c r="E1212" s="1">
        <f t="shared" si="72"/>
        <v>42580</v>
      </c>
      <c r="F1212">
        <v>0</v>
      </c>
      <c r="G1212" t="s">
        <v>62</v>
      </c>
      <c r="H1212" t="str">
        <f t="shared" si="73"/>
        <v>Other</v>
      </c>
      <c r="I1212">
        <v>29</v>
      </c>
      <c r="J1212">
        <v>1958</v>
      </c>
      <c r="K1212">
        <v>5</v>
      </c>
      <c r="L1212" t="s">
        <v>31</v>
      </c>
      <c r="M1212" t="s">
        <v>893</v>
      </c>
      <c r="N1212" t="s">
        <v>934</v>
      </c>
      <c r="O1212" t="s">
        <v>930</v>
      </c>
      <c r="P1212">
        <v>28540</v>
      </c>
      <c r="Q1212" t="s">
        <v>896</v>
      </c>
      <c r="R1212" t="s">
        <v>931</v>
      </c>
      <c r="S1212">
        <v>29</v>
      </c>
      <c r="T1212" t="str">
        <f>VLOOKUP(S1212, Products!$C$1:$D$60,2,FALSE)</f>
        <v>Shop By Sport</v>
      </c>
      <c r="U1212">
        <v>627</v>
      </c>
      <c r="V1212" t="str">
        <f>VLOOKUP(U1212, Products!$A$1:$B$60, 2, FALSE)</f>
        <v>Under Armour Girls' Toddler Spine Surge Runni</v>
      </c>
      <c r="W1212" s="7">
        <v>39.990001679999999</v>
      </c>
      <c r="X1212" s="7">
        <v>34.198098313835338</v>
      </c>
      <c r="Y1212">
        <v>2</v>
      </c>
      <c r="Z1212" s="7">
        <v>12</v>
      </c>
      <c r="AA1212" s="7">
        <v>79.980003359999998</v>
      </c>
      <c r="AB1212" s="7">
        <f t="shared" si="74"/>
        <v>67.980003359999998</v>
      </c>
      <c r="AC1212" t="s">
        <v>66</v>
      </c>
      <c r="AD1212" t="str">
        <f t="shared" si="75"/>
        <v>Non Cash Payment</v>
      </c>
    </row>
    <row r="1213" spans="1:30" x14ac:dyDescent="0.2">
      <c r="A1213">
        <v>32151</v>
      </c>
      <c r="B1213" s="1">
        <v>42474</v>
      </c>
      <c r="C1213" s="4">
        <f>VLOOKUP(B1213, Dates!$A$1:$B$1463, 2, FALSE)</f>
        <v>5</v>
      </c>
      <c r="D1213">
        <v>4</v>
      </c>
      <c r="E1213" s="1">
        <f t="shared" si="72"/>
        <v>42480</v>
      </c>
      <c r="F1213">
        <v>0</v>
      </c>
      <c r="G1213" t="s">
        <v>62</v>
      </c>
      <c r="H1213" t="str">
        <f t="shared" si="73"/>
        <v>Other</v>
      </c>
      <c r="I1213">
        <v>24</v>
      </c>
      <c r="J1213">
        <v>9307</v>
      </c>
      <c r="K1213">
        <v>5</v>
      </c>
      <c r="L1213" t="s">
        <v>31</v>
      </c>
      <c r="M1213" t="s">
        <v>893</v>
      </c>
      <c r="N1213" t="s">
        <v>927</v>
      </c>
      <c r="O1213" t="s">
        <v>928</v>
      </c>
      <c r="P1213">
        <v>10035</v>
      </c>
      <c r="Q1213" t="s">
        <v>896</v>
      </c>
      <c r="R1213" t="s">
        <v>913</v>
      </c>
      <c r="S1213">
        <v>24</v>
      </c>
      <c r="T1213" t="str">
        <f>VLOOKUP(S1213, Products!$C$1:$D$60,2,FALSE)</f>
        <v>Women's Apparel</v>
      </c>
      <c r="U1213">
        <v>502</v>
      </c>
      <c r="V1213" t="str">
        <f>VLOOKUP(U1213, Products!$A$1:$B$60, 2, FALSE)</f>
        <v>Nike Men's Dri-FIT Victory Golf Polo</v>
      </c>
      <c r="W1213" s="7">
        <v>50</v>
      </c>
      <c r="X1213" s="7">
        <v>43.678035218757444</v>
      </c>
      <c r="Y1213">
        <v>2</v>
      </c>
      <c r="Z1213" s="7">
        <v>17</v>
      </c>
      <c r="AA1213" s="7">
        <v>100</v>
      </c>
      <c r="AB1213" s="7">
        <f t="shared" si="74"/>
        <v>83</v>
      </c>
      <c r="AC1213" t="s">
        <v>66</v>
      </c>
      <c r="AD1213" t="str">
        <f t="shared" si="75"/>
        <v>Non Cash Payment</v>
      </c>
    </row>
    <row r="1214" spans="1:30" x14ac:dyDescent="0.2">
      <c r="A1214">
        <v>35595</v>
      </c>
      <c r="B1214" s="1">
        <v>42435</v>
      </c>
      <c r="C1214" s="4">
        <f>VLOOKUP(B1214, Dates!$A$1:$B$1463, 2, FALSE)</f>
        <v>1</v>
      </c>
      <c r="D1214">
        <v>4</v>
      </c>
      <c r="E1214" s="1">
        <f t="shared" si="72"/>
        <v>42439</v>
      </c>
      <c r="F1214">
        <v>1</v>
      </c>
      <c r="G1214" t="s">
        <v>62</v>
      </c>
      <c r="H1214" t="str">
        <f t="shared" si="73"/>
        <v>Other</v>
      </c>
      <c r="I1214">
        <v>24</v>
      </c>
      <c r="J1214">
        <v>3995</v>
      </c>
      <c r="K1214">
        <v>5</v>
      </c>
      <c r="L1214" t="s">
        <v>31</v>
      </c>
      <c r="M1214" t="s">
        <v>893</v>
      </c>
      <c r="N1214" t="s">
        <v>1015</v>
      </c>
      <c r="O1214" t="s">
        <v>935</v>
      </c>
      <c r="P1214">
        <v>32303</v>
      </c>
      <c r="Q1214" t="s">
        <v>896</v>
      </c>
      <c r="R1214" t="s">
        <v>931</v>
      </c>
      <c r="S1214">
        <v>24</v>
      </c>
      <c r="T1214" t="str">
        <f>VLOOKUP(S1214, Products!$C$1:$D$60,2,FALSE)</f>
        <v>Women's Apparel</v>
      </c>
      <c r="U1214">
        <v>502</v>
      </c>
      <c r="V1214" t="str">
        <f>VLOOKUP(U1214, Products!$A$1:$B$60, 2, FALSE)</f>
        <v>Nike Men's Dri-FIT Victory Golf Polo</v>
      </c>
      <c r="W1214" s="7">
        <v>50</v>
      </c>
      <c r="X1214" s="7">
        <v>43.678035218757444</v>
      </c>
      <c r="Y1214">
        <v>2</v>
      </c>
      <c r="Z1214" s="7">
        <v>17</v>
      </c>
      <c r="AA1214" s="7">
        <v>100</v>
      </c>
      <c r="AB1214" s="7">
        <f t="shared" si="74"/>
        <v>83</v>
      </c>
      <c r="AC1214" t="s">
        <v>66</v>
      </c>
      <c r="AD1214" t="str">
        <f t="shared" si="75"/>
        <v>Non Cash Payment</v>
      </c>
    </row>
    <row r="1215" spans="1:30" x14ac:dyDescent="0.2">
      <c r="A1215">
        <v>36034</v>
      </c>
      <c r="B1215" s="1">
        <v>42619</v>
      </c>
      <c r="C1215" s="4">
        <f>VLOOKUP(B1215, Dates!$A$1:$B$1463, 2, FALSE)</f>
        <v>3</v>
      </c>
      <c r="D1215">
        <v>4</v>
      </c>
      <c r="E1215" s="1">
        <f t="shared" si="72"/>
        <v>42625</v>
      </c>
      <c r="F1215">
        <v>1</v>
      </c>
      <c r="G1215" t="s">
        <v>62</v>
      </c>
      <c r="H1215" t="str">
        <f t="shared" si="73"/>
        <v>Other</v>
      </c>
      <c r="I1215">
        <v>24</v>
      </c>
      <c r="J1215">
        <v>3485</v>
      </c>
      <c r="K1215">
        <v>5</v>
      </c>
      <c r="L1215" t="s">
        <v>31</v>
      </c>
      <c r="M1215" t="s">
        <v>893</v>
      </c>
      <c r="N1215" t="s">
        <v>1016</v>
      </c>
      <c r="O1215" t="s">
        <v>1017</v>
      </c>
      <c r="P1215">
        <v>4240</v>
      </c>
      <c r="Q1215" t="s">
        <v>896</v>
      </c>
      <c r="R1215" t="s">
        <v>913</v>
      </c>
      <c r="S1215">
        <v>24</v>
      </c>
      <c r="T1215" t="str">
        <f>VLOOKUP(S1215, Products!$C$1:$D$60,2,FALSE)</f>
        <v>Women's Apparel</v>
      </c>
      <c r="U1215">
        <v>502</v>
      </c>
      <c r="V1215" t="str">
        <f>VLOOKUP(U1215, Products!$A$1:$B$60, 2, FALSE)</f>
        <v>Nike Men's Dri-FIT Victory Golf Polo</v>
      </c>
      <c r="W1215" s="7">
        <v>50</v>
      </c>
      <c r="X1215" s="7">
        <v>43.678035218757444</v>
      </c>
      <c r="Y1215">
        <v>2</v>
      </c>
      <c r="Z1215" s="7">
        <v>18</v>
      </c>
      <c r="AA1215" s="7">
        <v>100</v>
      </c>
      <c r="AB1215" s="7">
        <f t="shared" si="74"/>
        <v>82</v>
      </c>
      <c r="AC1215" t="s">
        <v>66</v>
      </c>
      <c r="AD1215" t="str">
        <f t="shared" si="75"/>
        <v>Non Cash Payment</v>
      </c>
    </row>
    <row r="1216" spans="1:30" x14ac:dyDescent="0.2">
      <c r="A1216">
        <v>35296</v>
      </c>
      <c r="B1216" s="1">
        <v>42520</v>
      </c>
      <c r="C1216" s="4">
        <f>VLOOKUP(B1216, Dates!$A$1:$B$1463, 2, FALSE)</f>
        <v>2</v>
      </c>
      <c r="D1216">
        <v>4</v>
      </c>
      <c r="E1216" s="1">
        <f t="shared" si="72"/>
        <v>42524</v>
      </c>
      <c r="F1216">
        <v>0</v>
      </c>
      <c r="G1216" t="s">
        <v>62</v>
      </c>
      <c r="H1216" t="str">
        <f t="shared" si="73"/>
        <v>Other</v>
      </c>
      <c r="I1216">
        <v>24</v>
      </c>
      <c r="J1216">
        <v>5732</v>
      </c>
      <c r="K1216">
        <v>5</v>
      </c>
      <c r="L1216" t="s">
        <v>31</v>
      </c>
      <c r="M1216" t="s">
        <v>893</v>
      </c>
      <c r="N1216" t="s">
        <v>1018</v>
      </c>
      <c r="O1216" t="s">
        <v>935</v>
      </c>
      <c r="P1216">
        <v>34952</v>
      </c>
      <c r="Q1216" t="s">
        <v>896</v>
      </c>
      <c r="R1216" t="s">
        <v>931</v>
      </c>
      <c r="S1216">
        <v>24</v>
      </c>
      <c r="T1216" t="str">
        <f>VLOOKUP(S1216, Products!$C$1:$D$60,2,FALSE)</f>
        <v>Women's Apparel</v>
      </c>
      <c r="U1216">
        <v>502</v>
      </c>
      <c r="V1216" t="str">
        <f>VLOOKUP(U1216, Products!$A$1:$B$60, 2, FALSE)</f>
        <v>Nike Men's Dri-FIT Victory Golf Polo</v>
      </c>
      <c r="W1216" s="7">
        <v>50</v>
      </c>
      <c r="X1216" s="7">
        <v>43.678035218757444</v>
      </c>
      <c r="Y1216">
        <v>2</v>
      </c>
      <c r="Z1216" s="7">
        <v>18</v>
      </c>
      <c r="AA1216" s="7">
        <v>100</v>
      </c>
      <c r="AB1216" s="7">
        <f t="shared" si="74"/>
        <v>82</v>
      </c>
      <c r="AC1216" t="s">
        <v>66</v>
      </c>
      <c r="AD1216" t="str">
        <f t="shared" si="75"/>
        <v>Non Cash Payment</v>
      </c>
    </row>
    <row r="1217" spans="1:30" x14ac:dyDescent="0.2">
      <c r="A1217">
        <v>39317</v>
      </c>
      <c r="B1217" s="1">
        <v>42578</v>
      </c>
      <c r="C1217" s="4">
        <f>VLOOKUP(B1217, Dates!$A$1:$B$1463, 2, FALSE)</f>
        <v>4</v>
      </c>
      <c r="D1217">
        <v>4</v>
      </c>
      <c r="E1217" s="1">
        <f t="shared" si="72"/>
        <v>42584</v>
      </c>
      <c r="F1217">
        <v>0</v>
      </c>
      <c r="G1217" t="s">
        <v>62</v>
      </c>
      <c r="H1217" t="str">
        <f t="shared" si="73"/>
        <v>Other</v>
      </c>
      <c r="I1217">
        <v>40</v>
      </c>
      <c r="J1217">
        <v>8100</v>
      </c>
      <c r="K1217">
        <v>6</v>
      </c>
      <c r="L1217" t="s">
        <v>35</v>
      </c>
      <c r="M1217" t="s">
        <v>893</v>
      </c>
      <c r="N1217" t="s">
        <v>1019</v>
      </c>
      <c r="O1217" t="s">
        <v>995</v>
      </c>
      <c r="P1217">
        <v>63116</v>
      </c>
      <c r="Q1217" t="s">
        <v>896</v>
      </c>
      <c r="R1217" t="s">
        <v>903</v>
      </c>
      <c r="S1217">
        <v>40</v>
      </c>
      <c r="T1217" t="str">
        <f>VLOOKUP(S1217, Products!$C$1:$D$60,2,FALSE)</f>
        <v>Accessories</v>
      </c>
      <c r="U1217">
        <v>905</v>
      </c>
      <c r="V1217" t="str">
        <f>VLOOKUP(U1217, Products!$A$1:$B$60, 2, FALSE)</f>
        <v>Team Golf Texas Longhorns Putter Grip</v>
      </c>
      <c r="W1217" s="7">
        <v>24.989999770000001</v>
      </c>
      <c r="X1217" s="7">
        <v>20.52742837007143</v>
      </c>
      <c r="Y1217">
        <v>2</v>
      </c>
      <c r="Z1217" s="7">
        <v>1</v>
      </c>
      <c r="AA1217" s="7">
        <v>49.979999540000001</v>
      </c>
      <c r="AB1217" s="7">
        <f t="shared" si="74"/>
        <v>48.979999540000001</v>
      </c>
      <c r="AC1217" t="s">
        <v>66</v>
      </c>
      <c r="AD1217" t="str">
        <f t="shared" si="75"/>
        <v>Non Cash Payment</v>
      </c>
    </row>
    <row r="1218" spans="1:30" x14ac:dyDescent="0.2">
      <c r="A1218">
        <v>32574</v>
      </c>
      <c r="B1218" s="1">
        <v>42480</v>
      </c>
      <c r="C1218" s="4">
        <f>VLOOKUP(B1218, Dates!$A$1:$B$1463, 2, FALSE)</f>
        <v>4</v>
      </c>
      <c r="D1218">
        <v>4</v>
      </c>
      <c r="E1218" s="1">
        <f t="shared" si="72"/>
        <v>42486</v>
      </c>
      <c r="F1218">
        <v>0</v>
      </c>
      <c r="G1218" t="s">
        <v>62</v>
      </c>
      <c r="H1218" t="str">
        <f t="shared" si="73"/>
        <v>Other</v>
      </c>
      <c r="I1218">
        <v>17</v>
      </c>
      <c r="J1218">
        <v>1475</v>
      </c>
      <c r="K1218">
        <v>4</v>
      </c>
      <c r="L1218" t="s">
        <v>46</v>
      </c>
      <c r="M1218" t="s">
        <v>893</v>
      </c>
      <c r="N1218" t="s">
        <v>904</v>
      </c>
      <c r="O1218" t="s">
        <v>905</v>
      </c>
      <c r="P1218">
        <v>77070</v>
      </c>
      <c r="Q1218" t="s">
        <v>896</v>
      </c>
      <c r="R1218" t="s">
        <v>903</v>
      </c>
      <c r="S1218">
        <v>17</v>
      </c>
      <c r="T1218" t="str">
        <f>VLOOKUP(S1218, Products!$C$1:$D$60,2,FALSE)</f>
        <v>Cleats</v>
      </c>
      <c r="U1218">
        <v>365</v>
      </c>
      <c r="V1218" t="str">
        <f>VLOOKUP(U1218, Products!$A$1:$B$60, 2, FALSE)</f>
        <v>Perfect Fitness Perfect Rip Deck</v>
      </c>
      <c r="W1218" s="7">
        <v>59.990001679999999</v>
      </c>
      <c r="X1218" s="7">
        <v>54.488929209402009</v>
      </c>
      <c r="Y1218">
        <v>2</v>
      </c>
      <c r="Z1218" s="7">
        <v>0</v>
      </c>
      <c r="AA1218" s="7">
        <v>119.98000336</v>
      </c>
      <c r="AB1218" s="7">
        <f t="shared" si="74"/>
        <v>119.98000336</v>
      </c>
      <c r="AC1218" t="s">
        <v>66</v>
      </c>
      <c r="AD1218" t="str">
        <f t="shared" si="75"/>
        <v>Non Cash Payment</v>
      </c>
    </row>
    <row r="1219" spans="1:30" x14ac:dyDescent="0.2">
      <c r="A1219">
        <v>36222</v>
      </c>
      <c r="B1219" s="1">
        <v>42710</v>
      </c>
      <c r="C1219" s="4">
        <f>VLOOKUP(B1219, Dates!$A$1:$B$1463, 2, FALSE)</f>
        <v>3</v>
      </c>
      <c r="D1219">
        <v>4</v>
      </c>
      <c r="E1219" s="1">
        <f t="shared" ref="E1219:E1270" si="76">WORKDAY(B1219, D1219)</f>
        <v>42716</v>
      </c>
      <c r="F1219">
        <v>0</v>
      </c>
      <c r="G1219" t="s">
        <v>62</v>
      </c>
      <c r="H1219" t="str">
        <f t="shared" ref="H1219:H1270" si="77">IF(AND(F1219=0,G1219="Same Day"), "Same Day - On Time", "Other")</f>
        <v>Other</v>
      </c>
      <c r="I1219">
        <v>17</v>
      </c>
      <c r="J1219">
        <v>552</v>
      </c>
      <c r="K1219">
        <v>4</v>
      </c>
      <c r="L1219" t="s">
        <v>46</v>
      </c>
      <c r="M1219" t="s">
        <v>893</v>
      </c>
      <c r="N1219" t="s">
        <v>1020</v>
      </c>
      <c r="O1219" t="s">
        <v>950</v>
      </c>
      <c r="P1219">
        <v>1841</v>
      </c>
      <c r="Q1219" t="s">
        <v>896</v>
      </c>
      <c r="R1219" t="s">
        <v>913</v>
      </c>
      <c r="S1219">
        <v>17</v>
      </c>
      <c r="T1219" t="str">
        <f>VLOOKUP(S1219, Products!$C$1:$D$60,2,FALSE)</f>
        <v>Cleats</v>
      </c>
      <c r="U1219">
        <v>365</v>
      </c>
      <c r="V1219" t="str">
        <f>VLOOKUP(U1219, Products!$A$1:$B$60, 2, FALSE)</f>
        <v>Perfect Fitness Perfect Rip Deck</v>
      </c>
      <c r="W1219" s="7">
        <v>59.990001679999999</v>
      </c>
      <c r="X1219" s="7">
        <v>54.488929209402009</v>
      </c>
      <c r="Y1219">
        <v>2</v>
      </c>
      <c r="Z1219" s="7">
        <v>2.4000000950000002</v>
      </c>
      <c r="AA1219" s="7">
        <v>119.98000336</v>
      </c>
      <c r="AB1219" s="7">
        <f t="shared" ref="AB1219:AB1270" si="78">AA1219-Z1219</f>
        <v>117.580003265</v>
      </c>
      <c r="AC1219" t="s">
        <v>66</v>
      </c>
      <c r="AD1219" t="str">
        <f t="shared" ref="AD1219:AD1270" si="79">IF(AND(AC1219="CASH",AB1219&gt;200),"Cash Over 200",IF(AC1219&lt;&gt;"CASH","Non Cash Payment","Cash Not Over 200"))</f>
        <v>Non Cash Payment</v>
      </c>
    </row>
    <row r="1220" spans="1:30" x14ac:dyDescent="0.2">
      <c r="A1220">
        <v>48860</v>
      </c>
      <c r="B1220" s="1">
        <v>42718</v>
      </c>
      <c r="C1220" s="4">
        <f>VLOOKUP(B1220, Dates!$A$1:$B$1463, 2, FALSE)</f>
        <v>4</v>
      </c>
      <c r="D1220">
        <v>4</v>
      </c>
      <c r="E1220" s="1">
        <f t="shared" si="76"/>
        <v>42724</v>
      </c>
      <c r="F1220">
        <v>0</v>
      </c>
      <c r="G1220" t="s">
        <v>62</v>
      </c>
      <c r="H1220" t="str">
        <f t="shared" si="77"/>
        <v>Other</v>
      </c>
      <c r="I1220">
        <v>17</v>
      </c>
      <c r="J1220">
        <v>7113</v>
      </c>
      <c r="K1220">
        <v>4</v>
      </c>
      <c r="L1220" t="s">
        <v>46</v>
      </c>
      <c r="M1220" t="s">
        <v>893</v>
      </c>
      <c r="N1220" t="s">
        <v>1021</v>
      </c>
      <c r="O1220" t="s">
        <v>1022</v>
      </c>
      <c r="Q1220" t="s">
        <v>918</v>
      </c>
      <c r="R1220" t="s">
        <v>918</v>
      </c>
      <c r="S1220">
        <v>17</v>
      </c>
      <c r="T1220" t="str">
        <f>VLOOKUP(S1220, Products!$C$1:$D$60,2,FALSE)</f>
        <v>Cleats</v>
      </c>
      <c r="U1220">
        <v>365</v>
      </c>
      <c r="V1220" t="str">
        <f>VLOOKUP(U1220, Products!$A$1:$B$60, 2, FALSE)</f>
        <v>Perfect Fitness Perfect Rip Deck</v>
      </c>
      <c r="W1220" s="7">
        <v>59.990001679999999</v>
      </c>
      <c r="X1220" s="7">
        <v>54.488929209402009</v>
      </c>
      <c r="Y1220">
        <v>2</v>
      </c>
      <c r="Z1220" s="7">
        <v>19.200000760000002</v>
      </c>
      <c r="AA1220" s="7">
        <v>119.98000336</v>
      </c>
      <c r="AB1220" s="7">
        <f t="shared" si="78"/>
        <v>100.78000259999999</v>
      </c>
      <c r="AC1220" t="s">
        <v>66</v>
      </c>
      <c r="AD1220" t="str">
        <f t="shared" si="79"/>
        <v>Non Cash Payment</v>
      </c>
    </row>
    <row r="1221" spans="1:30" x14ac:dyDescent="0.2">
      <c r="A1221">
        <v>33121</v>
      </c>
      <c r="B1221" s="1">
        <v>42488</v>
      </c>
      <c r="C1221" s="4">
        <f>VLOOKUP(B1221, Dates!$A$1:$B$1463, 2, FALSE)</f>
        <v>5</v>
      </c>
      <c r="D1221">
        <v>4</v>
      </c>
      <c r="E1221" s="1">
        <f t="shared" si="76"/>
        <v>42494</v>
      </c>
      <c r="F1221">
        <v>0</v>
      </c>
      <c r="G1221" t="s">
        <v>62</v>
      </c>
      <c r="H1221" t="str">
        <f t="shared" si="77"/>
        <v>Other</v>
      </c>
      <c r="I1221">
        <v>17</v>
      </c>
      <c r="J1221">
        <v>10667</v>
      </c>
      <c r="K1221">
        <v>4</v>
      </c>
      <c r="L1221" t="s">
        <v>46</v>
      </c>
      <c r="M1221" t="s">
        <v>893</v>
      </c>
      <c r="N1221" t="s">
        <v>1023</v>
      </c>
      <c r="O1221" t="s">
        <v>1010</v>
      </c>
      <c r="P1221">
        <v>97756</v>
      </c>
      <c r="Q1221" t="s">
        <v>896</v>
      </c>
      <c r="R1221" t="s">
        <v>897</v>
      </c>
      <c r="S1221">
        <v>17</v>
      </c>
      <c r="T1221" t="str">
        <f>VLOOKUP(S1221, Products!$C$1:$D$60,2,FALSE)</f>
        <v>Cleats</v>
      </c>
      <c r="U1221">
        <v>365</v>
      </c>
      <c r="V1221" t="str">
        <f>VLOOKUP(U1221, Products!$A$1:$B$60, 2, FALSE)</f>
        <v>Perfect Fitness Perfect Rip Deck</v>
      </c>
      <c r="W1221" s="7">
        <v>59.990001679999999</v>
      </c>
      <c r="X1221" s="7">
        <v>54.488929209402009</v>
      </c>
      <c r="Y1221">
        <v>2</v>
      </c>
      <c r="Z1221" s="7">
        <v>30</v>
      </c>
      <c r="AA1221" s="7">
        <v>119.98000336</v>
      </c>
      <c r="AB1221" s="7">
        <f t="shared" si="78"/>
        <v>89.980003359999998</v>
      </c>
      <c r="AC1221" t="s">
        <v>66</v>
      </c>
      <c r="AD1221" t="str">
        <f t="shared" si="79"/>
        <v>Non Cash Payment</v>
      </c>
    </row>
    <row r="1222" spans="1:30" x14ac:dyDescent="0.2">
      <c r="A1222">
        <v>40412</v>
      </c>
      <c r="B1222" s="1">
        <v>42712</v>
      </c>
      <c r="C1222" s="4">
        <f>VLOOKUP(B1222, Dates!$A$1:$B$1463, 2, FALSE)</f>
        <v>5</v>
      </c>
      <c r="D1222">
        <v>4</v>
      </c>
      <c r="E1222" s="1">
        <f t="shared" si="76"/>
        <v>42718</v>
      </c>
      <c r="F1222">
        <v>0</v>
      </c>
      <c r="G1222" t="s">
        <v>62</v>
      </c>
      <c r="H1222" t="str">
        <f t="shared" si="77"/>
        <v>Other</v>
      </c>
      <c r="I1222">
        <v>29</v>
      </c>
      <c r="J1222">
        <v>10643</v>
      </c>
      <c r="K1222">
        <v>5</v>
      </c>
      <c r="L1222" t="s">
        <v>31</v>
      </c>
      <c r="M1222" t="s">
        <v>893</v>
      </c>
      <c r="N1222" t="s">
        <v>920</v>
      </c>
      <c r="O1222" t="s">
        <v>921</v>
      </c>
      <c r="P1222">
        <v>19140</v>
      </c>
      <c r="Q1222" t="s">
        <v>896</v>
      </c>
      <c r="R1222" t="s">
        <v>913</v>
      </c>
      <c r="S1222">
        <v>29</v>
      </c>
      <c r="T1222" t="str">
        <f>VLOOKUP(S1222, Products!$C$1:$D$60,2,FALSE)</f>
        <v>Shop By Sport</v>
      </c>
      <c r="U1222">
        <v>627</v>
      </c>
      <c r="V1222" t="str">
        <f>VLOOKUP(U1222, Products!$A$1:$B$60, 2, FALSE)</f>
        <v>Under Armour Girls' Toddler Spine Surge Runni</v>
      </c>
      <c r="W1222" s="7">
        <v>39.990001679999999</v>
      </c>
      <c r="X1222" s="7">
        <v>34.198098313835338</v>
      </c>
      <c r="Y1222">
        <v>2</v>
      </c>
      <c r="Z1222" s="7">
        <v>1.6000000240000001</v>
      </c>
      <c r="AA1222" s="7">
        <v>79.980003359999998</v>
      </c>
      <c r="AB1222" s="7">
        <f t="shared" si="78"/>
        <v>78.380003336000001</v>
      </c>
      <c r="AC1222" t="s">
        <v>66</v>
      </c>
      <c r="AD1222" t="str">
        <f t="shared" si="79"/>
        <v>Non Cash Payment</v>
      </c>
    </row>
    <row r="1223" spans="1:30" x14ac:dyDescent="0.2">
      <c r="A1223">
        <v>34814</v>
      </c>
      <c r="B1223" s="1">
        <v>42513</v>
      </c>
      <c r="C1223" s="4">
        <f>VLOOKUP(B1223, Dates!$A$1:$B$1463, 2, FALSE)</f>
        <v>2</v>
      </c>
      <c r="D1223">
        <v>4</v>
      </c>
      <c r="E1223" s="1">
        <f t="shared" si="76"/>
        <v>42517</v>
      </c>
      <c r="F1223">
        <v>0</v>
      </c>
      <c r="G1223" t="s">
        <v>62</v>
      </c>
      <c r="H1223" t="str">
        <f t="shared" si="77"/>
        <v>Other</v>
      </c>
      <c r="I1223">
        <v>29</v>
      </c>
      <c r="J1223">
        <v>2571</v>
      </c>
      <c r="K1223">
        <v>5</v>
      </c>
      <c r="L1223" t="s">
        <v>31</v>
      </c>
      <c r="M1223" t="s">
        <v>893</v>
      </c>
      <c r="N1223" t="s">
        <v>992</v>
      </c>
      <c r="O1223" t="s">
        <v>930</v>
      </c>
      <c r="P1223">
        <v>28314</v>
      </c>
      <c r="Q1223" t="s">
        <v>896</v>
      </c>
      <c r="R1223" t="s">
        <v>931</v>
      </c>
      <c r="S1223">
        <v>29</v>
      </c>
      <c r="T1223" t="str">
        <f>VLOOKUP(S1223, Products!$C$1:$D$60,2,FALSE)</f>
        <v>Shop By Sport</v>
      </c>
      <c r="U1223">
        <v>627</v>
      </c>
      <c r="V1223" t="str">
        <f>VLOOKUP(U1223, Products!$A$1:$B$60, 2, FALSE)</f>
        <v>Under Armour Girls' Toddler Spine Surge Runni</v>
      </c>
      <c r="W1223" s="7">
        <v>39.990001679999999</v>
      </c>
      <c r="X1223" s="7">
        <v>34.198098313835338</v>
      </c>
      <c r="Y1223">
        <v>2</v>
      </c>
      <c r="Z1223" s="7">
        <v>7.1999998090000004</v>
      </c>
      <c r="AA1223" s="7">
        <v>79.980003359999998</v>
      </c>
      <c r="AB1223" s="7">
        <f t="shared" si="78"/>
        <v>72.780003550999993</v>
      </c>
      <c r="AC1223" t="s">
        <v>66</v>
      </c>
      <c r="AD1223" t="str">
        <f t="shared" si="79"/>
        <v>Non Cash Payment</v>
      </c>
    </row>
    <row r="1224" spans="1:30" x14ac:dyDescent="0.2">
      <c r="A1224">
        <v>40412</v>
      </c>
      <c r="B1224" s="1">
        <v>42712</v>
      </c>
      <c r="C1224" s="4">
        <f>VLOOKUP(B1224, Dates!$A$1:$B$1463, 2, FALSE)</f>
        <v>5</v>
      </c>
      <c r="D1224">
        <v>4</v>
      </c>
      <c r="E1224" s="1">
        <f t="shared" si="76"/>
        <v>42718</v>
      </c>
      <c r="F1224">
        <v>0</v>
      </c>
      <c r="G1224" t="s">
        <v>62</v>
      </c>
      <c r="H1224" t="str">
        <f t="shared" si="77"/>
        <v>Other</v>
      </c>
      <c r="I1224">
        <v>24</v>
      </c>
      <c r="J1224">
        <v>10643</v>
      </c>
      <c r="K1224">
        <v>5</v>
      </c>
      <c r="L1224" t="s">
        <v>31</v>
      </c>
      <c r="M1224" t="s">
        <v>893</v>
      </c>
      <c r="N1224" t="s">
        <v>920</v>
      </c>
      <c r="O1224" t="s">
        <v>921</v>
      </c>
      <c r="P1224">
        <v>19140</v>
      </c>
      <c r="Q1224" t="s">
        <v>896</v>
      </c>
      <c r="R1224" t="s">
        <v>913</v>
      </c>
      <c r="S1224">
        <v>24</v>
      </c>
      <c r="T1224" t="str">
        <f>VLOOKUP(S1224, Products!$C$1:$D$60,2,FALSE)</f>
        <v>Women's Apparel</v>
      </c>
      <c r="U1224">
        <v>502</v>
      </c>
      <c r="V1224" t="str">
        <f>VLOOKUP(U1224, Products!$A$1:$B$60, 2, FALSE)</f>
        <v>Nike Men's Dri-FIT Victory Golf Polo</v>
      </c>
      <c r="W1224" s="7">
        <v>50</v>
      </c>
      <c r="X1224" s="7">
        <v>43.678035218757444</v>
      </c>
      <c r="Y1224">
        <v>2</v>
      </c>
      <c r="Z1224" s="7">
        <v>10</v>
      </c>
      <c r="AA1224" s="7">
        <v>100</v>
      </c>
      <c r="AB1224" s="7">
        <f t="shared" si="78"/>
        <v>90</v>
      </c>
      <c r="AC1224" t="s">
        <v>66</v>
      </c>
      <c r="AD1224" t="str">
        <f t="shared" si="79"/>
        <v>Non Cash Payment</v>
      </c>
    </row>
    <row r="1225" spans="1:30" x14ac:dyDescent="0.2">
      <c r="A1225">
        <v>36685</v>
      </c>
      <c r="B1225" s="1">
        <v>42540</v>
      </c>
      <c r="C1225" s="4">
        <f>VLOOKUP(B1225, Dates!$A$1:$B$1463, 2, FALSE)</f>
        <v>1</v>
      </c>
      <c r="D1225">
        <v>4</v>
      </c>
      <c r="E1225" s="1">
        <f t="shared" si="76"/>
        <v>42544</v>
      </c>
      <c r="F1225">
        <v>0</v>
      </c>
      <c r="G1225" t="s">
        <v>62</v>
      </c>
      <c r="H1225" t="str">
        <f t="shared" si="77"/>
        <v>Other</v>
      </c>
      <c r="I1225">
        <v>40</v>
      </c>
      <c r="J1225">
        <v>8650</v>
      </c>
      <c r="K1225">
        <v>6</v>
      </c>
      <c r="L1225" t="s">
        <v>35</v>
      </c>
      <c r="M1225" t="s">
        <v>893</v>
      </c>
      <c r="N1225" t="s">
        <v>898</v>
      </c>
      <c r="O1225" t="s">
        <v>899</v>
      </c>
      <c r="P1225">
        <v>90045</v>
      </c>
      <c r="Q1225" t="s">
        <v>896</v>
      </c>
      <c r="R1225" t="s">
        <v>897</v>
      </c>
      <c r="S1225">
        <v>40</v>
      </c>
      <c r="T1225" t="str">
        <f>VLOOKUP(S1225, Products!$C$1:$D$60,2,FALSE)</f>
        <v>Accessories</v>
      </c>
      <c r="U1225">
        <v>905</v>
      </c>
      <c r="V1225" t="str">
        <f>VLOOKUP(U1225, Products!$A$1:$B$60, 2, FALSE)</f>
        <v>Team Golf Texas Longhorns Putter Grip</v>
      </c>
      <c r="W1225" s="7">
        <v>24.989999770000001</v>
      </c>
      <c r="X1225" s="7">
        <v>20.52742837007143</v>
      </c>
      <c r="Y1225">
        <v>2</v>
      </c>
      <c r="Z1225" s="7">
        <v>0.5</v>
      </c>
      <c r="AA1225" s="7">
        <v>49.979999540000001</v>
      </c>
      <c r="AB1225" s="7">
        <f t="shared" si="78"/>
        <v>49.479999540000001</v>
      </c>
      <c r="AC1225" t="s">
        <v>66</v>
      </c>
      <c r="AD1225" t="str">
        <f t="shared" si="79"/>
        <v>Non Cash Payment</v>
      </c>
    </row>
    <row r="1226" spans="1:30" x14ac:dyDescent="0.2">
      <c r="A1226">
        <v>35823</v>
      </c>
      <c r="B1226" s="1">
        <v>42527</v>
      </c>
      <c r="C1226" s="4">
        <f>VLOOKUP(B1226, Dates!$A$1:$B$1463, 2, FALSE)</f>
        <v>2</v>
      </c>
      <c r="D1226">
        <v>4</v>
      </c>
      <c r="E1226" s="1">
        <f t="shared" si="76"/>
        <v>42531</v>
      </c>
      <c r="F1226">
        <v>0</v>
      </c>
      <c r="G1226" t="s">
        <v>62</v>
      </c>
      <c r="H1226" t="str">
        <f t="shared" si="77"/>
        <v>Other</v>
      </c>
      <c r="I1226">
        <v>41</v>
      </c>
      <c r="J1226">
        <v>5674</v>
      </c>
      <c r="K1226">
        <v>6</v>
      </c>
      <c r="L1226" t="s">
        <v>35</v>
      </c>
      <c r="M1226" t="s">
        <v>893</v>
      </c>
      <c r="N1226" t="s">
        <v>368</v>
      </c>
      <c r="O1226" t="s">
        <v>928</v>
      </c>
      <c r="P1226">
        <v>13440</v>
      </c>
      <c r="Q1226" t="s">
        <v>896</v>
      </c>
      <c r="R1226" t="s">
        <v>913</v>
      </c>
      <c r="S1226">
        <v>41</v>
      </c>
      <c r="T1226" t="str">
        <f>VLOOKUP(S1226, Products!$C$1:$D$60,2,FALSE)</f>
        <v>Trade-In</v>
      </c>
      <c r="U1226">
        <v>926</v>
      </c>
      <c r="V1226" t="str">
        <f>VLOOKUP(U1226, Products!$A$1:$B$60, 2, FALSE)</f>
        <v>Glove It Imperial Golf Towel</v>
      </c>
      <c r="W1226" s="7">
        <v>15.989999770000001</v>
      </c>
      <c r="X1226" s="7">
        <v>12.230249713200003</v>
      </c>
      <c r="Y1226">
        <v>2</v>
      </c>
      <c r="Z1226" s="7">
        <v>1.7599999900000001</v>
      </c>
      <c r="AA1226" s="7">
        <v>31.979999540000001</v>
      </c>
      <c r="AB1226" s="7">
        <f t="shared" si="78"/>
        <v>30.219999550000001</v>
      </c>
      <c r="AC1226" t="s">
        <v>66</v>
      </c>
      <c r="AD1226" t="str">
        <f t="shared" si="79"/>
        <v>Non Cash Payment</v>
      </c>
    </row>
    <row r="1227" spans="1:30" x14ac:dyDescent="0.2">
      <c r="A1227">
        <v>40412</v>
      </c>
      <c r="B1227" s="1">
        <v>42712</v>
      </c>
      <c r="C1227" s="4">
        <f>VLOOKUP(B1227, Dates!$A$1:$B$1463, 2, FALSE)</f>
        <v>5</v>
      </c>
      <c r="D1227">
        <v>4</v>
      </c>
      <c r="E1227" s="1">
        <f t="shared" si="76"/>
        <v>42718</v>
      </c>
      <c r="F1227">
        <v>0</v>
      </c>
      <c r="G1227" t="s">
        <v>62</v>
      </c>
      <c r="H1227" t="str">
        <f t="shared" si="77"/>
        <v>Other</v>
      </c>
      <c r="I1227">
        <v>36</v>
      </c>
      <c r="J1227">
        <v>10643</v>
      </c>
      <c r="K1227">
        <v>6</v>
      </c>
      <c r="L1227" t="s">
        <v>35</v>
      </c>
      <c r="M1227" t="s">
        <v>893</v>
      </c>
      <c r="N1227" t="s">
        <v>920</v>
      </c>
      <c r="O1227" t="s">
        <v>921</v>
      </c>
      <c r="P1227">
        <v>19140</v>
      </c>
      <c r="Q1227" t="s">
        <v>896</v>
      </c>
      <c r="R1227" t="s">
        <v>913</v>
      </c>
      <c r="S1227">
        <v>36</v>
      </c>
      <c r="T1227" t="str">
        <f>VLOOKUP(S1227, Products!$C$1:$D$60,2,FALSE)</f>
        <v>Golf Balls</v>
      </c>
      <c r="U1227">
        <v>810</v>
      </c>
      <c r="V1227" t="str">
        <f>VLOOKUP(U1227, Products!$A$1:$B$60, 2, FALSE)</f>
        <v>Glove It Women's Mod Oval Golf Glove</v>
      </c>
      <c r="W1227" s="7">
        <v>19.989999770000001</v>
      </c>
      <c r="X1227" s="7">
        <v>13.40499973</v>
      </c>
      <c r="Y1227">
        <v>2</v>
      </c>
      <c r="Z1227" s="7">
        <v>2.7999999519999998</v>
      </c>
      <c r="AA1227" s="7">
        <v>39.979999540000001</v>
      </c>
      <c r="AB1227" s="7">
        <f t="shared" si="78"/>
        <v>37.179999588000001</v>
      </c>
      <c r="AC1227" t="s">
        <v>66</v>
      </c>
      <c r="AD1227" t="str">
        <f t="shared" si="79"/>
        <v>Non Cash Payment</v>
      </c>
    </row>
    <row r="1228" spans="1:30" x14ac:dyDescent="0.2">
      <c r="A1228">
        <v>44910</v>
      </c>
      <c r="B1228" s="1">
        <v>42660</v>
      </c>
      <c r="C1228" s="4">
        <f>VLOOKUP(B1228, Dates!$A$1:$B$1463, 2, FALSE)</f>
        <v>2</v>
      </c>
      <c r="D1228">
        <v>1</v>
      </c>
      <c r="E1228" s="1">
        <f t="shared" si="76"/>
        <v>42661</v>
      </c>
      <c r="F1228">
        <v>1</v>
      </c>
      <c r="G1228" t="s">
        <v>187</v>
      </c>
      <c r="H1228" t="str">
        <f t="shared" si="77"/>
        <v>Other</v>
      </c>
      <c r="I1228">
        <v>7</v>
      </c>
      <c r="J1228">
        <v>210</v>
      </c>
      <c r="K1228">
        <v>2</v>
      </c>
      <c r="L1228" t="s">
        <v>136</v>
      </c>
      <c r="M1228" t="s">
        <v>893</v>
      </c>
      <c r="N1228" t="s">
        <v>1024</v>
      </c>
      <c r="O1228" t="s">
        <v>917</v>
      </c>
      <c r="Q1228" t="s">
        <v>918</v>
      </c>
      <c r="R1228" t="s">
        <v>918</v>
      </c>
      <c r="S1228">
        <v>7</v>
      </c>
      <c r="T1228" t="str">
        <f>VLOOKUP(S1228, Products!$C$1:$D$60,2,FALSE)</f>
        <v>Hockey</v>
      </c>
      <c r="U1228">
        <v>135</v>
      </c>
      <c r="V1228" t="str">
        <f>VLOOKUP(U1228, Products!$A$1:$B$60, 2, FALSE)</f>
        <v>Nike Dri-FIT Crew Sock 6 Pack</v>
      </c>
      <c r="W1228" s="7">
        <v>22</v>
      </c>
      <c r="X1228" s="7">
        <v>19.656208341820829</v>
      </c>
      <c r="Y1228">
        <v>2</v>
      </c>
      <c r="Z1228" s="7">
        <v>0</v>
      </c>
      <c r="AA1228" s="7">
        <v>44</v>
      </c>
      <c r="AB1228" s="7">
        <f t="shared" si="78"/>
        <v>44</v>
      </c>
      <c r="AC1228" t="s">
        <v>45</v>
      </c>
      <c r="AD1228" t="str">
        <f t="shared" si="79"/>
        <v>Non Cash Payment</v>
      </c>
    </row>
    <row r="1229" spans="1:30" x14ac:dyDescent="0.2">
      <c r="A1229">
        <v>40991</v>
      </c>
      <c r="B1229" s="1">
        <v>42603</v>
      </c>
      <c r="C1229" s="4">
        <f>VLOOKUP(B1229, Dates!$A$1:$B$1463, 2, FALSE)</f>
        <v>1</v>
      </c>
      <c r="D1229">
        <v>4</v>
      </c>
      <c r="E1229" s="1">
        <f t="shared" si="76"/>
        <v>42607</v>
      </c>
      <c r="F1229">
        <v>0</v>
      </c>
      <c r="G1229" t="s">
        <v>62</v>
      </c>
      <c r="H1229" t="str">
        <f t="shared" si="77"/>
        <v>Other</v>
      </c>
      <c r="I1229">
        <v>7</v>
      </c>
      <c r="J1229">
        <v>1153</v>
      </c>
      <c r="K1229">
        <v>2</v>
      </c>
      <c r="L1229" t="s">
        <v>136</v>
      </c>
      <c r="M1229" t="s">
        <v>893</v>
      </c>
      <c r="N1229" t="s">
        <v>900</v>
      </c>
      <c r="O1229" t="s">
        <v>899</v>
      </c>
      <c r="P1229">
        <v>94110</v>
      </c>
      <c r="Q1229" t="s">
        <v>896</v>
      </c>
      <c r="R1229" t="s">
        <v>897</v>
      </c>
      <c r="S1229">
        <v>7</v>
      </c>
      <c r="T1229" t="str">
        <f>VLOOKUP(S1229, Products!$C$1:$D$60,2,FALSE)</f>
        <v>Hockey</v>
      </c>
      <c r="U1229">
        <v>135</v>
      </c>
      <c r="V1229" t="str">
        <f>VLOOKUP(U1229, Products!$A$1:$B$60, 2, FALSE)</f>
        <v>Nike Dri-FIT Crew Sock 6 Pack</v>
      </c>
      <c r="W1229" s="7">
        <v>22</v>
      </c>
      <c r="X1229" s="7">
        <v>19.656208341820829</v>
      </c>
      <c r="Y1229">
        <v>1</v>
      </c>
      <c r="Z1229" s="7">
        <v>0.87999999500000003</v>
      </c>
      <c r="AA1229" s="7">
        <v>22</v>
      </c>
      <c r="AB1229" s="7">
        <f t="shared" si="78"/>
        <v>21.120000005000001</v>
      </c>
      <c r="AC1229" t="s">
        <v>45</v>
      </c>
      <c r="AD1229" t="str">
        <f t="shared" si="79"/>
        <v>Non Cash Payment</v>
      </c>
    </row>
    <row r="1230" spans="1:30" x14ac:dyDescent="0.2">
      <c r="A1230">
        <v>40894</v>
      </c>
      <c r="B1230" s="1">
        <v>42601</v>
      </c>
      <c r="C1230" s="4">
        <f>VLOOKUP(B1230, Dates!$A$1:$B$1463, 2, FALSE)</f>
        <v>6</v>
      </c>
      <c r="D1230">
        <v>4</v>
      </c>
      <c r="E1230" s="1">
        <f t="shared" si="76"/>
        <v>42607</v>
      </c>
      <c r="F1230">
        <v>1</v>
      </c>
      <c r="G1230" t="s">
        <v>62</v>
      </c>
      <c r="H1230" t="str">
        <f t="shared" si="77"/>
        <v>Other</v>
      </c>
      <c r="I1230">
        <v>7</v>
      </c>
      <c r="J1230">
        <v>10499</v>
      </c>
      <c r="K1230">
        <v>2</v>
      </c>
      <c r="L1230" t="s">
        <v>136</v>
      </c>
      <c r="M1230" t="s">
        <v>893</v>
      </c>
      <c r="N1230" t="s">
        <v>908</v>
      </c>
      <c r="O1230" t="s">
        <v>899</v>
      </c>
      <c r="P1230">
        <v>95123</v>
      </c>
      <c r="Q1230" t="s">
        <v>896</v>
      </c>
      <c r="R1230" t="s">
        <v>897</v>
      </c>
      <c r="S1230">
        <v>7</v>
      </c>
      <c r="T1230" t="str">
        <f>VLOOKUP(S1230, Products!$C$1:$D$60,2,FALSE)</f>
        <v>Hockey</v>
      </c>
      <c r="U1230">
        <v>135</v>
      </c>
      <c r="V1230" t="str">
        <f>VLOOKUP(U1230, Products!$A$1:$B$60, 2, FALSE)</f>
        <v>Nike Dri-FIT Crew Sock 6 Pack</v>
      </c>
      <c r="W1230" s="7">
        <v>22</v>
      </c>
      <c r="X1230" s="7">
        <v>19.656208341820829</v>
      </c>
      <c r="Y1230">
        <v>2</v>
      </c>
      <c r="Z1230" s="7">
        <v>1.7599999900000001</v>
      </c>
      <c r="AA1230" s="7">
        <v>44</v>
      </c>
      <c r="AB1230" s="7">
        <f t="shared" si="78"/>
        <v>42.240000010000003</v>
      </c>
      <c r="AC1230" t="s">
        <v>30</v>
      </c>
      <c r="AD1230" t="str">
        <f t="shared" si="79"/>
        <v>Cash Not Over 200</v>
      </c>
    </row>
    <row r="1231" spans="1:30" x14ac:dyDescent="0.2">
      <c r="A1231">
        <v>40774</v>
      </c>
      <c r="B1231" s="1">
        <v>42600</v>
      </c>
      <c r="C1231" s="4">
        <f>VLOOKUP(B1231, Dates!$A$1:$B$1463, 2, FALSE)</f>
        <v>5</v>
      </c>
      <c r="D1231">
        <v>4</v>
      </c>
      <c r="E1231" s="1">
        <f t="shared" si="76"/>
        <v>42606</v>
      </c>
      <c r="F1231">
        <v>1</v>
      </c>
      <c r="G1231" t="s">
        <v>62</v>
      </c>
      <c r="H1231" t="str">
        <f t="shared" si="77"/>
        <v>Other</v>
      </c>
      <c r="I1231">
        <v>7</v>
      </c>
      <c r="J1231">
        <v>7687</v>
      </c>
      <c r="K1231">
        <v>2</v>
      </c>
      <c r="L1231" t="s">
        <v>136</v>
      </c>
      <c r="M1231" t="s">
        <v>893</v>
      </c>
      <c r="N1231" t="s">
        <v>981</v>
      </c>
      <c r="O1231" t="s">
        <v>923</v>
      </c>
      <c r="P1231">
        <v>60653</v>
      </c>
      <c r="Q1231" t="s">
        <v>896</v>
      </c>
      <c r="R1231" t="s">
        <v>903</v>
      </c>
      <c r="S1231">
        <v>7</v>
      </c>
      <c r="T1231" t="str">
        <f>VLOOKUP(S1231, Products!$C$1:$D$60,2,FALSE)</f>
        <v>Hockey</v>
      </c>
      <c r="U1231">
        <v>135</v>
      </c>
      <c r="V1231" t="str">
        <f>VLOOKUP(U1231, Products!$A$1:$B$60, 2, FALSE)</f>
        <v>Nike Dri-FIT Crew Sock 6 Pack</v>
      </c>
      <c r="W1231" s="7">
        <v>22</v>
      </c>
      <c r="X1231" s="7">
        <v>19.656208341820829</v>
      </c>
      <c r="Y1231">
        <v>1</v>
      </c>
      <c r="Z1231" s="7">
        <v>1.1000000240000001</v>
      </c>
      <c r="AA1231" s="7">
        <v>22</v>
      </c>
      <c r="AB1231" s="7">
        <f t="shared" si="78"/>
        <v>20.899999976</v>
      </c>
      <c r="AC1231" t="s">
        <v>66</v>
      </c>
      <c r="AD1231" t="str">
        <f t="shared" si="79"/>
        <v>Non Cash Payment</v>
      </c>
    </row>
    <row r="1232" spans="1:30" x14ac:dyDescent="0.2">
      <c r="A1232">
        <v>40278</v>
      </c>
      <c r="B1232" s="1">
        <v>42651</v>
      </c>
      <c r="C1232" s="4">
        <f>VLOOKUP(B1232, Dates!$A$1:$B$1463, 2, FALSE)</f>
        <v>7</v>
      </c>
      <c r="D1232">
        <v>4</v>
      </c>
      <c r="E1232" s="1">
        <f t="shared" si="76"/>
        <v>42656</v>
      </c>
      <c r="F1232">
        <v>0</v>
      </c>
      <c r="G1232" t="s">
        <v>62</v>
      </c>
      <c r="H1232" t="str">
        <f t="shared" si="77"/>
        <v>Other</v>
      </c>
      <c r="I1232">
        <v>7</v>
      </c>
      <c r="J1232">
        <v>7576</v>
      </c>
      <c r="K1232">
        <v>2</v>
      </c>
      <c r="L1232" t="s">
        <v>136</v>
      </c>
      <c r="M1232" t="s">
        <v>893</v>
      </c>
      <c r="N1232" t="s">
        <v>981</v>
      </c>
      <c r="O1232" t="s">
        <v>923</v>
      </c>
      <c r="P1232">
        <v>60623</v>
      </c>
      <c r="Q1232" t="s">
        <v>896</v>
      </c>
      <c r="R1232" t="s">
        <v>903</v>
      </c>
      <c r="S1232">
        <v>7</v>
      </c>
      <c r="T1232" t="str">
        <f>VLOOKUP(S1232, Products!$C$1:$D$60,2,FALSE)</f>
        <v>Hockey</v>
      </c>
      <c r="U1232">
        <v>135</v>
      </c>
      <c r="V1232" t="str">
        <f>VLOOKUP(U1232, Products!$A$1:$B$60, 2, FALSE)</f>
        <v>Nike Dri-FIT Crew Sock 6 Pack</v>
      </c>
      <c r="W1232" s="7">
        <v>22</v>
      </c>
      <c r="X1232" s="7">
        <v>19.656208341820829</v>
      </c>
      <c r="Y1232">
        <v>1</v>
      </c>
      <c r="Z1232" s="7">
        <v>1.210000038</v>
      </c>
      <c r="AA1232" s="7">
        <v>22</v>
      </c>
      <c r="AB1232" s="7">
        <f t="shared" si="78"/>
        <v>20.789999962</v>
      </c>
      <c r="AC1232" t="s">
        <v>45</v>
      </c>
      <c r="AD1232" t="str">
        <f t="shared" si="79"/>
        <v>Non Cash Payment</v>
      </c>
    </row>
    <row r="1233" spans="1:30" x14ac:dyDescent="0.2">
      <c r="A1233">
        <v>40153</v>
      </c>
      <c r="B1233" s="1">
        <v>42621</v>
      </c>
      <c r="C1233" s="4">
        <f>VLOOKUP(B1233, Dates!$A$1:$B$1463, 2, FALSE)</f>
        <v>5</v>
      </c>
      <c r="D1233">
        <v>4</v>
      </c>
      <c r="E1233" s="1">
        <f t="shared" si="76"/>
        <v>42627</v>
      </c>
      <c r="F1233">
        <v>0</v>
      </c>
      <c r="G1233" t="s">
        <v>62</v>
      </c>
      <c r="H1233" t="str">
        <f t="shared" si="77"/>
        <v>Other</v>
      </c>
      <c r="I1233">
        <v>7</v>
      </c>
      <c r="J1233">
        <v>11187</v>
      </c>
      <c r="K1233">
        <v>2</v>
      </c>
      <c r="L1233" t="s">
        <v>136</v>
      </c>
      <c r="M1233" t="s">
        <v>893</v>
      </c>
      <c r="N1233" t="s">
        <v>1025</v>
      </c>
      <c r="O1233" t="s">
        <v>899</v>
      </c>
      <c r="P1233">
        <v>95823</v>
      </c>
      <c r="Q1233" t="s">
        <v>896</v>
      </c>
      <c r="R1233" t="s">
        <v>897</v>
      </c>
      <c r="S1233">
        <v>7</v>
      </c>
      <c r="T1233" t="str">
        <f>VLOOKUP(S1233, Products!$C$1:$D$60,2,FALSE)</f>
        <v>Hockey</v>
      </c>
      <c r="U1233">
        <v>135</v>
      </c>
      <c r="V1233" t="str">
        <f>VLOOKUP(U1233, Products!$A$1:$B$60, 2, FALSE)</f>
        <v>Nike Dri-FIT Crew Sock 6 Pack</v>
      </c>
      <c r="W1233" s="7">
        <v>22</v>
      </c>
      <c r="X1233" s="7">
        <v>19.656208341820829</v>
      </c>
      <c r="Y1233">
        <v>3</v>
      </c>
      <c r="Z1233" s="7">
        <v>3.2999999519999998</v>
      </c>
      <c r="AA1233" s="7">
        <v>66</v>
      </c>
      <c r="AB1233" s="7">
        <f t="shared" si="78"/>
        <v>62.700000048</v>
      </c>
      <c r="AC1233" t="s">
        <v>45</v>
      </c>
      <c r="AD1233" t="str">
        <f t="shared" si="79"/>
        <v>Non Cash Payment</v>
      </c>
    </row>
    <row r="1234" spans="1:30" x14ac:dyDescent="0.2">
      <c r="A1234">
        <v>40035</v>
      </c>
      <c r="B1234" s="1">
        <v>42559</v>
      </c>
      <c r="C1234" s="4">
        <f>VLOOKUP(B1234, Dates!$A$1:$B$1463, 2, FALSE)</f>
        <v>6</v>
      </c>
      <c r="D1234">
        <v>4</v>
      </c>
      <c r="E1234" s="1">
        <f t="shared" si="76"/>
        <v>42565</v>
      </c>
      <c r="F1234">
        <v>1</v>
      </c>
      <c r="G1234" t="s">
        <v>62</v>
      </c>
      <c r="H1234" t="str">
        <f t="shared" si="77"/>
        <v>Other</v>
      </c>
      <c r="I1234">
        <v>7</v>
      </c>
      <c r="J1234">
        <v>9742</v>
      </c>
      <c r="K1234">
        <v>2</v>
      </c>
      <c r="L1234" t="s">
        <v>136</v>
      </c>
      <c r="M1234" t="s">
        <v>893</v>
      </c>
      <c r="N1234" t="s">
        <v>920</v>
      </c>
      <c r="O1234" t="s">
        <v>921</v>
      </c>
      <c r="P1234">
        <v>19140</v>
      </c>
      <c r="Q1234" t="s">
        <v>896</v>
      </c>
      <c r="R1234" t="s">
        <v>913</v>
      </c>
      <c r="S1234">
        <v>7</v>
      </c>
      <c r="T1234" t="str">
        <f>VLOOKUP(S1234, Products!$C$1:$D$60,2,FALSE)</f>
        <v>Hockey</v>
      </c>
      <c r="U1234">
        <v>135</v>
      </c>
      <c r="V1234" t="str">
        <f>VLOOKUP(U1234, Products!$A$1:$B$60, 2, FALSE)</f>
        <v>Nike Dri-FIT Crew Sock 6 Pack</v>
      </c>
      <c r="W1234" s="7">
        <v>22</v>
      </c>
      <c r="X1234" s="7">
        <v>19.656208341820829</v>
      </c>
      <c r="Y1234">
        <v>3</v>
      </c>
      <c r="Z1234" s="7">
        <v>3.630000114</v>
      </c>
      <c r="AA1234" s="7">
        <v>66</v>
      </c>
      <c r="AB1234" s="7">
        <f t="shared" si="78"/>
        <v>62.369999886000002</v>
      </c>
      <c r="AC1234" t="s">
        <v>30</v>
      </c>
      <c r="AD1234" t="str">
        <f t="shared" si="79"/>
        <v>Cash Not Over 200</v>
      </c>
    </row>
    <row r="1235" spans="1:30" x14ac:dyDescent="0.2">
      <c r="A1235">
        <v>39991</v>
      </c>
      <c r="B1235" s="1">
        <v>42529</v>
      </c>
      <c r="C1235" s="4">
        <f>VLOOKUP(B1235, Dates!$A$1:$B$1463, 2, FALSE)</f>
        <v>4</v>
      </c>
      <c r="D1235">
        <v>4</v>
      </c>
      <c r="E1235" s="1">
        <f t="shared" si="76"/>
        <v>42535</v>
      </c>
      <c r="F1235">
        <v>0</v>
      </c>
      <c r="G1235" t="s">
        <v>62</v>
      </c>
      <c r="H1235" t="str">
        <f t="shared" si="77"/>
        <v>Other</v>
      </c>
      <c r="I1235">
        <v>7</v>
      </c>
      <c r="J1235">
        <v>3915</v>
      </c>
      <c r="K1235">
        <v>2</v>
      </c>
      <c r="L1235" t="s">
        <v>136</v>
      </c>
      <c r="M1235" t="s">
        <v>893</v>
      </c>
      <c r="N1235" t="s">
        <v>957</v>
      </c>
      <c r="O1235" t="s">
        <v>958</v>
      </c>
      <c r="P1235">
        <v>49505</v>
      </c>
      <c r="Q1235" t="s">
        <v>896</v>
      </c>
      <c r="R1235" t="s">
        <v>903</v>
      </c>
      <c r="S1235">
        <v>7</v>
      </c>
      <c r="T1235" t="str">
        <f>VLOOKUP(S1235, Products!$C$1:$D$60,2,FALSE)</f>
        <v>Hockey</v>
      </c>
      <c r="U1235">
        <v>135</v>
      </c>
      <c r="V1235" t="str">
        <f>VLOOKUP(U1235, Products!$A$1:$B$60, 2, FALSE)</f>
        <v>Nike Dri-FIT Crew Sock 6 Pack</v>
      </c>
      <c r="W1235" s="7">
        <v>22</v>
      </c>
      <c r="X1235" s="7">
        <v>19.656208341820829</v>
      </c>
      <c r="Y1235">
        <v>4</v>
      </c>
      <c r="Z1235" s="7">
        <v>17.600000380000001</v>
      </c>
      <c r="AA1235" s="7">
        <v>88</v>
      </c>
      <c r="AB1235" s="7">
        <f t="shared" si="78"/>
        <v>70.399999620000003</v>
      </c>
      <c r="AC1235" t="s">
        <v>66</v>
      </c>
      <c r="AD1235" t="str">
        <f t="shared" si="79"/>
        <v>Non Cash Payment</v>
      </c>
    </row>
    <row r="1236" spans="1:30" x14ac:dyDescent="0.2">
      <c r="A1236">
        <v>39767</v>
      </c>
      <c r="B1236" s="1">
        <v>42437</v>
      </c>
      <c r="C1236" s="4">
        <f>VLOOKUP(B1236, Dates!$A$1:$B$1463, 2, FALSE)</f>
        <v>3</v>
      </c>
      <c r="D1236">
        <v>4</v>
      </c>
      <c r="E1236" s="1">
        <f t="shared" si="76"/>
        <v>42443</v>
      </c>
      <c r="F1236">
        <v>0</v>
      </c>
      <c r="G1236" t="s">
        <v>62</v>
      </c>
      <c r="H1236" t="str">
        <f t="shared" si="77"/>
        <v>Other</v>
      </c>
      <c r="I1236">
        <v>7</v>
      </c>
      <c r="J1236">
        <v>4316</v>
      </c>
      <c r="K1236">
        <v>2</v>
      </c>
      <c r="L1236" t="s">
        <v>136</v>
      </c>
      <c r="M1236" t="s">
        <v>893</v>
      </c>
      <c r="N1236" t="s">
        <v>1026</v>
      </c>
      <c r="O1236" t="s">
        <v>991</v>
      </c>
      <c r="P1236">
        <v>37042</v>
      </c>
      <c r="Q1236" t="s">
        <v>896</v>
      </c>
      <c r="R1236" t="s">
        <v>931</v>
      </c>
      <c r="S1236">
        <v>7</v>
      </c>
      <c r="T1236" t="str">
        <f>VLOOKUP(S1236, Products!$C$1:$D$60,2,FALSE)</f>
        <v>Hockey</v>
      </c>
      <c r="U1236">
        <v>135</v>
      </c>
      <c r="V1236" t="str">
        <f>VLOOKUP(U1236, Products!$A$1:$B$60, 2, FALSE)</f>
        <v>Nike Dri-FIT Crew Sock 6 Pack</v>
      </c>
      <c r="W1236" s="7">
        <v>22</v>
      </c>
      <c r="X1236" s="7">
        <v>19.656208341820829</v>
      </c>
      <c r="Y1236">
        <v>1</v>
      </c>
      <c r="Z1236" s="7">
        <v>1.539999962</v>
      </c>
      <c r="AA1236" s="7">
        <v>22</v>
      </c>
      <c r="AB1236" s="7">
        <f t="shared" si="78"/>
        <v>20.460000038</v>
      </c>
      <c r="AC1236" t="s">
        <v>66</v>
      </c>
      <c r="AD1236" t="str">
        <f t="shared" si="79"/>
        <v>Non Cash Payment</v>
      </c>
    </row>
    <row r="1237" spans="1:30" x14ac:dyDescent="0.2">
      <c r="A1237">
        <v>39765</v>
      </c>
      <c r="B1237" s="1">
        <v>42437</v>
      </c>
      <c r="C1237" s="4">
        <f>VLOOKUP(B1237, Dates!$A$1:$B$1463, 2, FALSE)</f>
        <v>3</v>
      </c>
      <c r="D1237">
        <v>1</v>
      </c>
      <c r="E1237" s="1">
        <f t="shared" si="76"/>
        <v>42438</v>
      </c>
      <c r="F1237">
        <v>1</v>
      </c>
      <c r="G1237" t="s">
        <v>187</v>
      </c>
      <c r="H1237" t="str">
        <f t="shared" si="77"/>
        <v>Other</v>
      </c>
      <c r="I1237">
        <v>7</v>
      </c>
      <c r="J1237">
        <v>10582</v>
      </c>
      <c r="K1237">
        <v>2</v>
      </c>
      <c r="L1237" t="s">
        <v>136</v>
      </c>
      <c r="M1237" t="s">
        <v>893</v>
      </c>
      <c r="N1237" t="s">
        <v>1027</v>
      </c>
      <c r="O1237" t="s">
        <v>915</v>
      </c>
      <c r="P1237">
        <v>46060</v>
      </c>
      <c r="Q1237" t="s">
        <v>896</v>
      </c>
      <c r="R1237" t="s">
        <v>903</v>
      </c>
      <c r="S1237">
        <v>7</v>
      </c>
      <c r="T1237" t="str">
        <f>VLOOKUP(S1237, Products!$C$1:$D$60,2,FALSE)</f>
        <v>Hockey</v>
      </c>
      <c r="U1237">
        <v>135</v>
      </c>
      <c r="V1237" t="str">
        <f>VLOOKUP(U1237, Products!$A$1:$B$60, 2, FALSE)</f>
        <v>Nike Dri-FIT Crew Sock 6 Pack</v>
      </c>
      <c r="W1237" s="7">
        <v>22</v>
      </c>
      <c r="X1237" s="7">
        <v>19.656208341820829</v>
      </c>
      <c r="Y1237">
        <v>4</v>
      </c>
      <c r="Z1237" s="7">
        <v>22</v>
      </c>
      <c r="AA1237" s="7">
        <v>88</v>
      </c>
      <c r="AB1237" s="7">
        <f t="shared" si="78"/>
        <v>66</v>
      </c>
      <c r="AC1237" t="s">
        <v>66</v>
      </c>
      <c r="AD1237" t="str">
        <f t="shared" si="79"/>
        <v>Non Cash Payment</v>
      </c>
    </row>
    <row r="1238" spans="1:30" x14ac:dyDescent="0.2">
      <c r="A1238">
        <v>39718</v>
      </c>
      <c r="B1238" s="1">
        <v>42408</v>
      </c>
      <c r="C1238" s="4">
        <f>VLOOKUP(B1238, Dates!$A$1:$B$1463, 2, FALSE)</f>
        <v>2</v>
      </c>
      <c r="D1238">
        <v>0</v>
      </c>
      <c r="E1238" s="1">
        <f t="shared" si="76"/>
        <v>42408</v>
      </c>
      <c r="F1238">
        <v>1</v>
      </c>
      <c r="G1238" t="s">
        <v>214</v>
      </c>
      <c r="H1238" t="str">
        <f t="shared" si="77"/>
        <v>Other</v>
      </c>
      <c r="I1238">
        <v>7</v>
      </c>
      <c r="J1238">
        <v>10893</v>
      </c>
      <c r="K1238">
        <v>2</v>
      </c>
      <c r="L1238" t="s">
        <v>136</v>
      </c>
      <c r="M1238" t="s">
        <v>893</v>
      </c>
      <c r="N1238" t="s">
        <v>1028</v>
      </c>
      <c r="O1238" t="s">
        <v>1029</v>
      </c>
      <c r="P1238">
        <v>8701</v>
      </c>
      <c r="Q1238" t="s">
        <v>896</v>
      </c>
      <c r="R1238" t="s">
        <v>913</v>
      </c>
      <c r="S1238">
        <v>7</v>
      </c>
      <c r="T1238" t="str">
        <f>VLOOKUP(S1238, Products!$C$1:$D$60,2,FALSE)</f>
        <v>Hockey</v>
      </c>
      <c r="U1238">
        <v>135</v>
      </c>
      <c r="V1238" t="str">
        <f>VLOOKUP(U1238, Products!$A$1:$B$60, 2, FALSE)</f>
        <v>Nike Dri-FIT Crew Sock 6 Pack</v>
      </c>
      <c r="W1238" s="7">
        <v>22</v>
      </c>
      <c r="X1238" s="7">
        <v>19.656208341820829</v>
      </c>
      <c r="Y1238">
        <v>3</v>
      </c>
      <c r="Z1238" s="7">
        <v>4.6199998860000004</v>
      </c>
      <c r="AA1238" s="7">
        <v>66</v>
      </c>
      <c r="AB1238" s="7">
        <f t="shared" si="78"/>
        <v>61.380000113999998</v>
      </c>
      <c r="AC1238" t="s">
        <v>45</v>
      </c>
      <c r="AD1238" t="str">
        <f t="shared" si="79"/>
        <v>Non Cash Payment</v>
      </c>
    </row>
    <row r="1239" spans="1:30" x14ac:dyDescent="0.2">
      <c r="A1239">
        <v>39606</v>
      </c>
      <c r="B1239" s="1">
        <v>42377</v>
      </c>
      <c r="C1239" s="4">
        <f>VLOOKUP(B1239, Dates!$A$1:$B$1463, 2, FALSE)</f>
        <v>6</v>
      </c>
      <c r="D1239">
        <v>4</v>
      </c>
      <c r="E1239" s="1">
        <f t="shared" si="76"/>
        <v>42383</v>
      </c>
      <c r="F1239">
        <v>0</v>
      </c>
      <c r="G1239" t="s">
        <v>62</v>
      </c>
      <c r="H1239" t="str">
        <f t="shared" si="77"/>
        <v>Other</v>
      </c>
      <c r="I1239">
        <v>7</v>
      </c>
      <c r="J1239">
        <v>8744</v>
      </c>
      <c r="K1239">
        <v>2</v>
      </c>
      <c r="L1239" t="s">
        <v>136</v>
      </c>
      <c r="M1239" t="s">
        <v>893</v>
      </c>
      <c r="N1239" t="s">
        <v>904</v>
      </c>
      <c r="O1239" t="s">
        <v>905</v>
      </c>
      <c r="P1239">
        <v>77036</v>
      </c>
      <c r="Q1239" t="s">
        <v>896</v>
      </c>
      <c r="R1239" t="s">
        <v>903</v>
      </c>
      <c r="S1239">
        <v>7</v>
      </c>
      <c r="T1239" t="str">
        <f>VLOOKUP(S1239, Products!$C$1:$D$60,2,FALSE)</f>
        <v>Hockey</v>
      </c>
      <c r="U1239">
        <v>135</v>
      </c>
      <c r="V1239" t="str">
        <f>VLOOKUP(U1239, Products!$A$1:$B$60, 2, FALSE)</f>
        <v>Nike Dri-FIT Crew Sock 6 Pack</v>
      </c>
      <c r="W1239" s="7">
        <v>22</v>
      </c>
      <c r="X1239" s="7">
        <v>19.656208341820829</v>
      </c>
      <c r="Y1239">
        <v>3</v>
      </c>
      <c r="Z1239" s="7">
        <v>5.9400000569999998</v>
      </c>
      <c r="AA1239" s="7">
        <v>66</v>
      </c>
      <c r="AB1239" s="7">
        <f t="shared" si="78"/>
        <v>60.059999943000001</v>
      </c>
      <c r="AC1239" t="s">
        <v>30</v>
      </c>
      <c r="AD1239" t="str">
        <f t="shared" si="79"/>
        <v>Cash Not Over 200</v>
      </c>
    </row>
    <row r="1240" spans="1:30" x14ac:dyDescent="0.2">
      <c r="A1240">
        <v>39562</v>
      </c>
      <c r="B1240" s="1">
        <v>42582</v>
      </c>
      <c r="C1240" s="4">
        <f>VLOOKUP(B1240, Dates!$A$1:$B$1463, 2, FALSE)</f>
        <v>1</v>
      </c>
      <c r="D1240">
        <v>1</v>
      </c>
      <c r="E1240" s="1">
        <f t="shared" si="76"/>
        <v>42583</v>
      </c>
      <c r="F1240">
        <v>1</v>
      </c>
      <c r="G1240" t="s">
        <v>187</v>
      </c>
      <c r="H1240" t="str">
        <f t="shared" si="77"/>
        <v>Other</v>
      </c>
      <c r="I1240">
        <v>7</v>
      </c>
      <c r="J1240">
        <v>8807</v>
      </c>
      <c r="K1240">
        <v>2</v>
      </c>
      <c r="L1240" t="s">
        <v>136</v>
      </c>
      <c r="M1240" t="s">
        <v>893</v>
      </c>
      <c r="N1240" t="s">
        <v>927</v>
      </c>
      <c r="O1240" t="s">
        <v>928</v>
      </c>
      <c r="P1240">
        <v>10035</v>
      </c>
      <c r="Q1240" t="s">
        <v>896</v>
      </c>
      <c r="R1240" t="s">
        <v>913</v>
      </c>
      <c r="S1240">
        <v>7</v>
      </c>
      <c r="T1240" t="str">
        <f>VLOOKUP(S1240, Products!$C$1:$D$60,2,FALSE)</f>
        <v>Hockey</v>
      </c>
      <c r="U1240">
        <v>135</v>
      </c>
      <c r="V1240" t="str">
        <f>VLOOKUP(U1240, Products!$A$1:$B$60, 2, FALSE)</f>
        <v>Nike Dri-FIT Crew Sock 6 Pack</v>
      </c>
      <c r="W1240" s="7">
        <v>22</v>
      </c>
      <c r="X1240" s="7">
        <v>19.656208341820829</v>
      </c>
      <c r="Y1240">
        <v>2</v>
      </c>
      <c r="Z1240" s="7">
        <v>2.2000000480000002</v>
      </c>
      <c r="AA1240" s="7">
        <v>44</v>
      </c>
      <c r="AB1240" s="7">
        <f t="shared" si="78"/>
        <v>41.799999952</v>
      </c>
      <c r="AC1240" t="s">
        <v>66</v>
      </c>
      <c r="AD1240" t="str">
        <f t="shared" si="79"/>
        <v>Non Cash Payment</v>
      </c>
    </row>
    <row r="1241" spans="1:30" x14ac:dyDescent="0.2">
      <c r="A1241">
        <v>39540</v>
      </c>
      <c r="B1241" s="1">
        <v>42582</v>
      </c>
      <c r="C1241" s="4">
        <f>VLOOKUP(B1241, Dates!$A$1:$B$1463, 2, FALSE)</f>
        <v>1</v>
      </c>
      <c r="D1241">
        <v>2</v>
      </c>
      <c r="E1241" s="1">
        <f t="shared" si="76"/>
        <v>42584</v>
      </c>
      <c r="F1241">
        <v>0</v>
      </c>
      <c r="G1241" t="s">
        <v>23</v>
      </c>
      <c r="H1241" t="str">
        <f t="shared" si="77"/>
        <v>Other</v>
      </c>
      <c r="I1241">
        <v>7</v>
      </c>
      <c r="J1241">
        <v>11616</v>
      </c>
      <c r="K1241">
        <v>2</v>
      </c>
      <c r="L1241" t="s">
        <v>136</v>
      </c>
      <c r="M1241" t="s">
        <v>893</v>
      </c>
      <c r="N1241" t="s">
        <v>900</v>
      </c>
      <c r="O1241" t="s">
        <v>899</v>
      </c>
      <c r="P1241">
        <v>94122</v>
      </c>
      <c r="Q1241" t="s">
        <v>896</v>
      </c>
      <c r="R1241" t="s">
        <v>897</v>
      </c>
      <c r="S1241">
        <v>7</v>
      </c>
      <c r="T1241" t="str">
        <f>VLOOKUP(S1241, Products!$C$1:$D$60,2,FALSE)</f>
        <v>Hockey</v>
      </c>
      <c r="U1241">
        <v>135</v>
      </c>
      <c r="V1241" t="str">
        <f>VLOOKUP(U1241, Products!$A$1:$B$60, 2, FALSE)</f>
        <v>Nike Dri-FIT Crew Sock 6 Pack</v>
      </c>
      <c r="W1241" s="7">
        <v>22</v>
      </c>
      <c r="X1241" s="7">
        <v>19.656208341820829</v>
      </c>
      <c r="Y1241">
        <v>3</v>
      </c>
      <c r="Z1241" s="7">
        <v>6.5999999049999998</v>
      </c>
      <c r="AA1241" s="7">
        <v>66</v>
      </c>
      <c r="AB1241" s="7">
        <f t="shared" si="78"/>
        <v>59.400000095000003</v>
      </c>
      <c r="AC1241" t="s">
        <v>66</v>
      </c>
      <c r="AD1241" t="str">
        <f t="shared" si="79"/>
        <v>Non Cash Payment</v>
      </c>
    </row>
    <row r="1242" spans="1:30" x14ac:dyDescent="0.2">
      <c r="A1242">
        <v>39465</v>
      </c>
      <c r="B1242" s="1">
        <v>42581</v>
      </c>
      <c r="C1242" s="4">
        <f>VLOOKUP(B1242, Dates!$A$1:$B$1463, 2, FALSE)</f>
        <v>7</v>
      </c>
      <c r="D1242">
        <v>1</v>
      </c>
      <c r="E1242" s="1">
        <f t="shared" si="76"/>
        <v>42583</v>
      </c>
      <c r="F1242">
        <v>1</v>
      </c>
      <c r="G1242" t="s">
        <v>187</v>
      </c>
      <c r="H1242" t="str">
        <f t="shared" si="77"/>
        <v>Other</v>
      </c>
      <c r="I1242">
        <v>7</v>
      </c>
      <c r="J1242">
        <v>711</v>
      </c>
      <c r="K1242">
        <v>2</v>
      </c>
      <c r="L1242" t="s">
        <v>136</v>
      </c>
      <c r="M1242" t="s">
        <v>893</v>
      </c>
      <c r="N1242" t="s">
        <v>925</v>
      </c>
      <c r="O1242" t="s">
        <v>895</v>
      </c>
      <c r="P1242">
        <v>98105</v>
      </c>
      <c r="Q1242" t="s">
        <v>896</v>
      </c>
      <c r="R1242" t="s">
        <v>897</v>
      </c>
      <c r="S1242">
        <v>7</v>
      </c>
      <c r="T1242" t="str">
        <f>VLOOKUP(S1242, Products!$C$1:$D$60,2,FALSE)</f>
        <v>Hockey</v>
      </c>
      <c r="U1242">
        <v>135</v>
      </c>
      <c r="V1242" t="str">
        <f>VLOOKUP(U1242, Products!$A$1:$B$60, 2, FALSE)</f>
        <v>Nike Dri-FIT Crew Sock 6 Pack</v>
      </c>
      <c r="W1242" s="7">
        <v>22</v>
      </c>
      <c r="X1242" s="7">
        <v>19.656208341820829</v>
      </c>
      <c r="Y1242">
        <v>3</v>
      </c>
      <c r="Z1242" s="7">
        <v>7.920000076</v>
      </c>
      <c r="AA1242" s="7">
        <v>66</v>
      </c>
      <c r="AB1242" s="7">
        <f t="shared" si="78"/>
        <v>58.079999923999999</v>
      </c>
      <c r="AC1242" t="s">
        <v>30</v>
      </c>
      <c r="AD1242" t="str">
        <f t="shared" si="79"/>
        <v>Cash Not Over 200</v>
      </c>
    </row>
    <row r="1243" spans="1:30" x14ac:dyDescent="0.2">
      <c r="A1243">
        <v>39191</v>
      </c>
      <c r="B1243" s="1">
        <v>42577</v>
      </c>
      <c r="C1243" s="4">
        <f>VLOOKUP(B1243, Dates!$A$1:$B$1463, 2, FALSE)</f>
        <v>3</v>
      </c>
      <c r="D1243">
        <v>4</v>
      </c>
      <c r="E1243" s="1">
        <f t="shared" si="76"/>
        <v>42583</v>
      </c>
      <c r="F1243">
        <v>0</v>
      </c>
      <c r="G1243" t="s">
        <v>62</v>
      </c>
      <c r="H1243" t="str">
        <f t="shared" si="77"/>
        <v>Other</v>
      </c>
      <c r="I1243">
        <v>7</v>
      </c>
      <c r="J1243">
        <v>6499</v>
      </c>
      <c r="K1243">
        <v>2</v>
      </c>
      <c r="L1243" t="s">
        <v>136</v>
      </c>
      <c r="M1243" t="s">
        <v>893</v>
      </c>
      <c r="N1243" t="s">
        <v>1030</v>
      </c>
      <c r="O1243" t="s">
        <v>1031</v>
      </c>
      <c r="P1243">
        <v>26003</v>
      </c>
      <c r="Q1243" t="s">
        <v>896</v>
      </c>
      <c r="R1243" t="s">
        <v>913</v>
      </c>
      <c r="S1243">
        <v>7</v>
      </c>
      <c r="T1243" t="str">
        <f>VLOOKUP(S1243, Products!$C$1:$D$60,2,FALSE)</f>
        <v>Hockey</v>
      </c>
      <c r="U1243">
        <v>135</v>
      </c>
      <c r="V1243" t="str">
        <f>VLOOKUP(U1243, Products!$A$1:$B$60, 2, FALSE)</f>
        <v>Nike Dri-FIT Crew Sock 6 Pack</v>
      </c>
      <c r="W1243" s="7">
        <v>22</v>
      </c>
      <c r="X1243" s="7">
        <v>19.656208341820829</v>
      </c>
      <c r="Y1243">
        <v>5</v>
      </c>
      <c r="Z1243" s="7">
        <v>19.799999239999998</v>
      </c>
      <c r="AA1243" s="7">
        <v>110</v>
      </c>
      <c r="AB1243" s="7">
        <f t="shared" si="78"/>
        <v>90.200000759999995</v>
      </c>
      <c r="AC1243" t="s">
        <v>30</v>
      </c>
      <c r="AD1243" t="str">
        <f t="shared" si="79"/>
        <v>Cash Not Over 200</v>
      </c>
    </row>
    <row r="1244" spans="1:30" x14ac:dyDescent="0.2">
      <c r="A1244">
        <v>39006</v>
      </c>
      <c r="B1244" s="1">
        <v>42574</v>
      </c>
      <c r="C1244" s="4">
        <f>VLOOKUP(B1244, Dates!$A$1:$B$1463, 2, FALSE)</f>
        <v>7</v>
      </c>
      <c r="D1244">
        <v>0</v>
      </c>
      <c r="E1244" s="1">
        <f t="shared" si="76"/>
        <v>42574</v>
      </c>
      <c r="F1244">
        <v>0</v>
      </c>
      <c r="G1244" t="s">
        <v>214</v>
      </c>
      <c r="H1244" t="str">
        <f t="shared" si="77"/>
        <v>Same Day - On Time</v>
      </c>
      <c r="I1244">
        <v>7</v>
      </c>
      <c r="J1244">
        <v>8572</v>
      </c>
      <c r="K1244">
        <v>2</v>
      </c>
      <c r="L1244" t="s">
        <v>136</v>
      </c>
      <c r="M1244" t="s">
        <v>893</v>
      </c>
      <c r="N1244" t="s">
        <v>920</v>
      </c>
      <c r="O1244" t="s">
        <v>921</v>
      </c>
      <c r="P1244">
        <v>19120</v>
      </c>
      <c r="Q1244" t="s">
        <v>896</v>
      </c>
      <c r="R1244" t="s">
        <v>913</v>
      </c>
      <c r="S1244">
        <v>7</v>
      </c>
      <c r="T1244" t="str">
        <f>VLOOKUP(S1244, Products!$C$1:$D$60,2,FALSE)</f>
        <v>Hockey</v>
      </c>
      <c r="U1244">
        <v>135</v>
      </c>
      <c r="V1244" t="str">
        <f>VLOOKUP(U1244, Products!$A$1:$B$60, 2, FALSE)</f>
        <v>Nike Dri-FIT Crew Sock 6 Pack</v>
      </c>
      <c r="W1244" s="7">
        <v>22</v>
      </c>
      <c r="X1244" s="7">
        <v>19.656208341820829</v>
      </c>
      <c r="Y1244">
        <v>1</v>
      </c>
      <c r="Z1244" s="7">
        <v>1.980000019</v>
      </c>
      <c r="AA1244" s="7">
        <v>22</v>
      </c>
      <c r="AB1244" s="7">
        <f t="shared" si="78"/>
        <v>20.019999981000002</v>
      </c>
      <c r="AC1244" t="s">
        <v>66</v>
      </c>
      <c r="AD1244" t="str">
        <f t="shared" si="79"/>
        <v>Non Cash Payment</v>
      </c>
    </row>
    <row r="1245" spans="1:30" x14ac:dyDescent="0.2">
      <c r="A1245">
        <v>38776</v>
      </c>
      <c r="B1245" s="1">
        <v>42571</v>
      </c>
      <c r="C1245" s="4">
        <f>VLOOKUP(B1245, Dates!$A$1:$B$1463, 2, FALSE)</f>
        <v>4</v>
      </c>
      <c r="D1245">
        <v>4</v>
      </c>
      <c r="E1245" s="1">
        <f t="shared" si="76"/>
        <v>42577</v>
      </c>
      <c r="F1245">
        <v>0</v>
      </c>
      <c r="G1245" t="s">
        <v>62</v>
      </c>
      <c r="H1245" t="str">
        <f t="shared" si="77"/>
        <v>Other</v>
      </c>
      <c r="I1245">
        <v>7</v>
      </c>
      <c r="J1245">
        <v>7994</v>
      </c>
      <c r="K1245">
        <v>2</v>
      </c>
      <c r="L1245" t="s">
        <v>136</v>
      </c>
      <c r="M1245" t="s">
        <v>893</v>
      </c>
      <c r="N1245" t="s">
        <v>954</v>
      </c>
      <c r="O1245" t="s">
        <v>984</v>
      </c>
      <c r="P1245">
        <v>42420</v>
      </c>
      <c r="Q1245" t="s">
        <v>896</v>
      </c>
      <c r="R1245" t="s">
        <v>931</v>
      </c>
      <c r="S1245">
        <v>7</v>
      </c>
      <c r="T1245" t="str">
        <f>VLOOKUP(S1245, Products!$C$1:$D$60,2,FALSE)</f>
        <v>Hockey</v>
      </c>
      <c r="U1245">
        <v>135</v>
      </c>
      <c r="V1245" t="str">
        <f>VLOOKUP(U1245, Products!$A$1:$B$60, 2, FALSE)</f>
        <v>Nike Dri-FIT Crew Sock 6 Pack</v>
      </c>
      <c r="W1245" s="7">
        <v>22</v>
      </c>
      <c r="X1245" s="7">
        <v>19.656208341820829</v>
      </c>
      <c r="Y1245">
        <v>2</v>
      </c>
      <c r="Z1245" s="7">
        <v>2.420000076</v>
      </c>
      <c r="AA1245" s="7">
        <v>44</v>
      </c>
      <c r="AB1245" s="7">
        <f t="shared" si="78"/>
        <v>41.579999923999999</v>
      </c>
      <c r="AC1245" t="s">
        <v>30</v>
      </c>
      <c r="AD1245" t="str">
        <f t="shared" si="79"/>
        <v>Cash Not Over 200</v>
      </c>
    </row>
    <row r="1246" spans="1:30" x14ac:dyDescent="0.2">
      <c r="A1246">
        <v>38466</v>
      </c>
      <c r="B1246" s="1">
        <v>42566</v>
      </c>
      <c r="C1246" s="4">
        <f>VLOOKUP(B1246, Dates!$A$1:$B$1463, 2, FALSE)</f>
        <v>6</v>
      </c>
      <c r="D1246">
        <v>2</v>
      </c>
      <c r="E1246" s="1">
        <f t="shared" si="76"/>
        <v>42570</v>
      </c>
      <c r="F1246">
        <v>0</v>
      </c>
      <c r="G1246" t="s">
        <v>23</v>
      </c>
      <c r="H1246" t="str">
        <f t="shared" si="77"/>
        <v>Other</v>
      </c>
      <c r="I1246">
        <v>7</v>
      </c>
      <c r="J1246">
        <v>8478</v>
      </c>
      <c r="K1246">
        <v>2</v>
      </c>
      <c r="L1246" t="s">
        <v>136</v>
      </c>
      <c r="M1246" t="s">
        <v>893</v>
      </c>
      <c r="N1246" t="s">
        <v>900</v>
      </c>
      <c r="O1246" t="s">
        <v>899</v>
      </c>
      <c r="P1246">
        <v>94122</v>
      </c>
      <c r="Q1246" t="s">
        <v>896</v>
      </c>
      <c r="R1246" t="s">
        <v>897</v>
      </c>
      <c r="S1246">
        <v>7</v>
      </c>
      <c r="T1246" t="str">
        <f>VLOOKUP(S1246, Products!$C$1:$D$60,2,FALSE)</f>
        <v>Hockey</v>
      </c>
      <c r="U1246">
        <v>135</v>
      </c>
      <c r="V1246" t="str">
        <f>VLOOKUP(U1246, Products!$A$1:$B$60, 2, FALSE)</f>
        <v>Nike Dri-FIT Crew Sock 6 Pack</v>
      </c>
      <c r="W1246" s="7">
        <v>22</v>
      </c>
      <c r="X1246" s="7">
        <v>19.656208341820829</v>
      </c>
      <c r="Y1246">
        <v>5</v>
      </c>
      <c r="Z1246" s="7">
        <v>22</v>
      </c>
      <c r="AA1246" s="7">
        <v>110</v>
      </c>
      <c r="AB1246" s="7">
        <f t="shared" si="78"/>
        <v>88</v>
      </c>
      <c r="AC1246" t="s">
        <v>45</v>
      </c>
      <c r="AD1246" t="str">
        <f t="shared" si="79"/>
        <v>Non Cash Payment</v>
      </c>
    </row>
    <row r="1247" spans="1:30" x14ac:dyDescent="0.2">
      <c r="A1247">
        <v>38383</v>
      </c>
      <c r="B1247" s="1">
        <v>42565</v>
      </c>
      <c r="C1247" s="4">
        <f>VLOOKUP(B1247, Dates!$A$1:$B$1463, 2, FALSE)</f>
        <v>5</v>
      </c>
      <c r="D1247">
        <v>4</v>
      </c>
      <c r="E1247" s="1">
        <f t="shared" si="76"/>
        <v>42571</v>
      </c>
      <c r="F1247">
        <v>0</v>
      </c>
      <c r="G1247" t="s">
        <v>62</v>
      </c>
      <c r="H1247" t="str">
        <f t="shared" si="77"/>
        <v>Other</v>
      </c>
      <c r="I1247">
        <v>7</v>
      </c>
      <c r="J1247">
        <v>5845</v>
      </c>
      <c r="K1247">
        <v>2</v>
      </c>
      <c r="L1247" t="s">
        <v>136</v>
      </c>
      <c r="M1247" t="s">
        <v>893</v>
      </c>
      <c r="N1247" t="s">
        <v>1032</v>
      </c>
      <c r="O1247" t="s">
        <v>921</v>
      </c>
      <c r="P1247">
        <v>19013</v>
      </c>
      <c r="Q1247" t="s">
        <v>896</v>
      </c>
      <c r="R1247" t="s">
        <v>913</v>
      </c>
      <c r="S1247">
        <v>7</v>
      </c>
      <c r="T1247" t="str">
        <f>VLOOKUP(S1247, Products!$C$1:$D$60,2,FALSE)</f>
        <v>Hockey</v>
      </c>
      <c r="U1247">
        <v>135</v>
      </c>
      <c r="V1247" t="str">
        <f>VLOOKUP(U1247, Products!$A$1:$B$60, 2, FALSE)</f>
        <v>Nike Dri-FIT Crew Sock 6 Pack</v>
      </c>
      <c r="W1247" s="7">
        <v>22</v>
      </c>
      <c r="X1247" s="7">
        <v>19.656208341820829</v>
      </c>
      <c r="Y1247">
        <v>1</v>
      </c>
      <c r="Z1247" s="7">
        <v>2.2000000480000002</v>
      </c>
      <c r="AA1247" s="7">
        <v>22</v>
      </c>
      <c r="AB1247" s="7">
        <f t="shared" si="78"/>
        <v>19.799999952</v>
      </c>
      <c r="AC1247" t="s">
        <v>45</v>
      </c>
      <c r="AD1247" t="str">
        <f t="shared" si="79"/>
        <v>Non Cash Payment</v>
      </c>
    </row>
    <row r="1248" spans="1:30" x14ac:dyDescent="0.2">
      <c r="A1248">
        <v>38303</v>
      </c>
      <c r="B1248" s="1">
        <v>42564</v>
      </c>
      <c r="C1248" s="4">
        <f>VLOOKUP(B1248, Dates!$A$1:$B$1463, 2, FALSE)</f>
        <v>4</v>
      </c>
      <c r="D1248">
        <v>4</v>
      </c>
      <c r="E1248" s="1">
        <f t="shared" si="76"/>
        <v>42570</v>
      </c>
      <c r="F1248">
        <v>0</v>
      </c>
      <c r="G1248" t="s">
        <v>62</v>
      </c>
      <c r="H1248" t="str">
        <f t="shared" si="77"/>
        <v>Other</v>
      </c>
      <c r="I1248">
        <v>7</v>
      </c>
      <c r="J1248">
        <v>9807</v>
      </c>
      <c r="K1248">
        <v>2</v>
      </c>
      <c r="L1248" t="s">
        <v>136</v>
      </c>
      <c r="M1248" t="s">
        <v>893</v>
      </c>
      <c r="N1248" t="s">
        <v>981</v>
      </c>
      <c r="O1248" t="s">
        <v>923</v>
      </c>
      <c r="P1248">
        <v>60623</v>
      </c>
      <c r="Q1248" t="s">
        <v>896</v>
      </c>
      <c r="R1248" t="s">
        <v>903</v>
      </c>
      <c r="S1248">
        <v>7</v>
      </c>
      <c r="T1248" t="str">
        <f>VLOOKUP(S1248, Products!$C$1:$D$60,2,FALSE)</f>
        <v>Hockey</v>
      </c>
      <c r="U1248">
        <v>135</v>
      </c>
      <c r="V1248" t="str">
        <f>VLOOKUP(U1248, Products!$A$1:$B$60, 2, FALSE)</f>
        <v>Nike Dri-FIT Crew Sock 6 Pack</v>
      </c>
      <c r="W1248" s="7">
        <v>22</v>
      </c>
      <c r="X1248" s="7">
        <v>19.656208341820829</v>
      </c>
      <c r="Y1248">
        <v>1</v>
      </c>
      <c r="Z1248" s="7">
        <v>2.6400001049999999</v>
      </c>
      <c r="AA1248" s="7">
        <v>22</v>
      </c>
      <c r="AB1248" s="7">
        <f t="shared" si="78"/>
        <v>19.359999895000001</v>
      </c>
      <c r="AC1248" t="s">
        <v>66</v>
      </c>
      <c r="AD1248" t="str">
        <f t="shared" si="79"/>
        <v>Non Cash Payment</v>
      </c>
    </row>
    <row r="1249" spans="1:30" x14ac:dyDescent="0.2">
      <c r="A1249">
        <v>38256</v>
      </c>
      <c r="B1249" s="1">
        <v>42711</v>
      </c>
      <c r="C1249" s="4">
        <f>VLOOKUP(B1249, Dates!$A$1:$B$1463, 2, FALSE)</f>
        <v>4</v>
      </c>
      <c r="D1249">
        <v>4</v>
      </c>
      <c r="E1249" s="1">
        <f t="shared" si="76"/>
        <v>42717</v>
      </c>
      <c r="F1249">
        <v>0</v>
      </c>
      <c r="G1249" t="s">
        <v>62</v>
      </c>
      <c r="H1249" t="str">
        <f t="shared" si="77"/>
        <v>Other</v>
      </c>
      <c r="I1249">
        <v>7</v>
      </c>
      <c r="J1249">
        <v>11757</v>
      </c>
      <c r="K1249">
        <v>2</v>
      </c>
      <c r="L1249" t="s">
        <v>136</v>
      </c>
      <c r="M1249" t="s">
        <v>893</v>
      </c>
      <c r="N1249" t="s">
        <v>900</v>
      </c>
      <c r="O1249" t="s">
        <v>899</v>
      </c>
      <c r="P1249">
        <v>94110</v>
      </c>
      <c r="Q1249" t="s">
        <v>896</v>
      </c>
      <c r="R1249" t="s">
        <v>897</v>
      </c>
      <c r="S1249">
        <v>7</v>
      </c>
      <c r="T1249" t="str">
        <f>VLOOKUP(S1249, Products!$C$1:$D$60,2,FALSE)</f>
        <v>Hockey</v>
      </c>
      <c r="U1249">
        <v>135</v>
      </c>
      <c r="V1249" t="str">
        <f>VLOOKUP(U1249, Products!$A$1:$B$60, 2, FALSE)</f>
        <v>Nike Dri-FIT Crew Sock 6 Pack</v>
      </c>
      <c r="W1249" s="7">
        <v>22</v>
      </c>
      <c r="X1249" s="7">
        <v>19.656208341820829</v>
      </c>
      <c r="Y1249">
        <v>2</v>
      </c>
      <c r="Z1249" s="7">
        <v>3.079999924</v>
      </c>
      <c r="AA1249" s="7">
        <v>44</v>
      </c>
      <c r="AB1249" s="7">
        <f t="shared" si="78"/>
        <v>40.920000076000001</v>
      </c>
      <c r="AC1249" t="s">
        <v>30</v>
      </c>
      <c r="AD1249" t="str">
        <f t="shared" si="79"/>
        <v>Cash Not Over 200</v>
      </c>
    </row>
    <row r="1250" spans="1:30" x14ac:dyDescent="0.2">
      <c r="A1250">
        <v>38023</v>
      </c>
      <c r="B1250" s="1">
        <v>42620</v>
      </c>
      <c r="C1250" s="4">
        <f>VLOOKUP(B1250, Dates!$A$1:$B$1463, 2, FALSE)</f>
        <v>4</v>
      </c>
      <c r="D1250">
        <v>4</v>
      </c>
      <c r="E1250" s="1">
        <f t="shared" si="76"/>
        <v>42626</v>
      </c>
      <c r="F1250">
        <v>0</v>
      </c>
      <c r="G1250" t="s">
        <v>62</v>
      </c>
      <c r="H1250" t="str">
        <f t="shared" si="77"/>
        <v>Other</v>
      </c>
      <c r="I1250">
        <v>7</v>
      </c>
      <c r="J1250">
        <v>5785</v>
      </c>
      <c r="K1250">
        <v>2</v>
      </c>
      <c r="L1250" t="s">
        <v>136</v>
      </c>
      <c r="M1250" t="s">
        <v>893</v>
      </c>
      <c r="N1250" t="s">
        <v>925</v>
      </c>
      <c r="O1250" t="s">
        <v>895</v>
      </c>
      <c r="P1250">
        <v>98103</v>
      </c>
      <c r="Q1250" t="s">
        <v>896</v>
      </c>
      <c r="R1250" t="s">
        <v>897</v>
      </c>
      <c r="S1250">
        <v>7</v>
      </c>
      <c r="T1250" t="str">
        <f>VLOOKUP(S1250, Products!$C$1:$D$60,2,FALSE)</f>
        <v>Hockey</v>
      </c>
      <c r="U1250">
        <v>135</v>
      </c>
      <c r="V1250" t="str">
        <f>VLOOKUP(U1250, Products!$A$1:$B$60, 2, FALSE)</f>
        <v>Nike Dri-FIT Crew Sock 6 Pack</v>
      </c>
      <c r="W1250" s="7">
        <v>22</v>
      </c>
      <c r="X1250" s="7">
        <v>19.656208341820829</v>
      </c>
      <c r="Y1250">
        <v>2</v>
      </c>
      <c r="Z1250" s="7">
        <v>3.960000038</v>
      </c>
      <c r="AA1250" s="7">
        <v>44</v>
      </c>
      <c r="AB1250" s="7">
        <f t="shared" si="78"/>
        <v>40.039999962000003</v>
      </c>
      <c r="AC1250" t="s">
        <v>66</v>
      </c>
      <c r="AD1250" t="str">
        <f t="shared" si="79"/>
        <v>Non Cash Payment</v>
      </c>
    </row>
    <row r="1251" spans="1:30" x14ac:dyDescent="0.2">
      <c r="A1251">
        <v>37702</v>
      </c>
      <c r="B1251" s="1">
        <v>42467</v>
      </c>
      <c r="C1251" s="4">
        <f>VLOOKUP(B1251, Dates!$A$1:$B$1463, 2, FALSE)</f>
        <v>5</v>
      </c>
      <c r="D1251">
        <v>1</v>
      </c>
      <c r="E1251" s="1">
        <f t="shared" si="76"/>
        <v>42468</v>
      </c>
      <c r="F1251">
        <v>1</v>
      </c>
      <c r="G1251" t="s">
        <v>187</v>
      </c>
      <c r="H1251" t="str">
        <f t="shared" si="77"/>
        <v>Other</v>
      </c>
      <c r="I1251">
        <v>7</v>
      </c>
      <c r="J1251">
        <v>9129</v>
      </c>
      <c r="K1251">
        <v>2</v>
      </c>
      <c r="L1251" t="s">
        <v>136</v>
      </c>
      <c r="M1251" t="s">
        <v>893</v>
      </c>
      <c r="N1251" t="s">
        <v>1033</v>
      </c>
      <c r="O1251" t="s">
        <v>895</v>
      </c>
      <c r="P1251">
        <v>99207</v>
      </c>
      <c r="Q1251" t="s">
        <v>896</v>
      </c>
      <c r="R1251" t="s">
        <v>897</v>
      </c>
      <c r="S1251">
        <v>7</v>
      </c>
      <c r="T1251" t="str">
        <f>VLOOKUP(S1251, Products!$C$1:$D$60,2,FALSE)</f>
        <v>Hockey</v>
      </c>
      <c r="U1251">
        <v>135</v>
      </c>
      <c r="V1251" t="str">
        <f>VLOOKUP(U1251, Products!$A$1:$B$60, 2, FALSE)</f>
        <v>Nike Dri-FIT Crew Sock 6 Pack</v>
      </c>
      <c r="W1251" s="7">
        <v>22</v>
      </c>
      <c r="X1251" s="7">
        <v>19.656208341820829</v>
      </c>
      <c r="Y1251">
        <v>1</v>
      </c>
      <c r="Z1251" s="7">
        <v>2.8599998950000001</v>
      </c>
      <c r="AA1251" s="7">
        <v>22</v>
      </c>
      <c r="AB1251" s="7">
        <f t="shared" si="78"/>
        <v>19.140000104999999</v>
      </c>
      <c r="AC1251" t="s">
        <v>66</v>
      </c>
      <c r="AD1251" t="str">
        <f t="shared" si="79"/>
        <v>Non Cash Payment</v>
      </c>
    </row>
    <row r="1252" spans="1:30" x14ac:dyDescent="0.2">
      <c r="A1252">
        <v>37565</v>
      </c>
      <c r="B1252" s="1">
        <v>42407</v>
      </c>
      <c r="C1252" s="4">
        <f>VLOOKUP(B1252, Dates!$A$1:$B$1463, 2, FALSE)</f>
        <v>1</v>
      </c>
      <c r="D1252">
        <v>4</v>
      </c>
      <c r="E1252" s="1">
        <f t="shared" si="76"/>
        <v>42411</v>
      </c>
      <c r="F1252">
        <v>1</v>
      </c>
      <c r="G1252" t="s">
        <v>62</v>
      </c>
      <c r="H1252" t="str">
        <f t="shared" si="77"/>
        <v>Other</v>
      </c>
      <c r="I1252">
        <v>7</v>
      </c>
      <c r="J1252">
        <v>9326</v>
      </c>
      <c r="K1252">
        <v>2</v>
      </c>
      <c r="L1252" t="s">
        <v>136</v>
      </c>
      <c r="M1252" t="s">
        <v>893</v>
      </c>
      <c r="N1252" t="s">
        <v>468</v>
      </c>
      <c r="O1252" t="s">
        <v>950</v>
      </c>
      <c r="P1252">
        <v>2138</v>
      </c>
      <c r="Q1252" t="s">
        <v>896</v>
      </c>
      <c r="R1252" t="s">
        <v>913</v>
      </c>
      <c r="S1252">
        <v>7</v>
      </c>
      <c r="T1252" t="str">
        <f>VLOOKUP(S1252, Products!$C$1:$D$60,2,FALSE)</f>
        <v>Hockey</v>
      </c>
      <c r="U1252">
        <v>135</v>
      </c>
      <c r="V1252" t="str">
        <f>VLOOKUP(U1252, Products!$A$1:$B$60, 2, FALSE)</f>
        <v>Nike Dri-FIT Crew Sock 6 Pack</v>
      </c>
      <c r="W1252" s="7">
        <v>22</v>
      </c>
      <c r="X1252" s="7">
        <v>19.656208341820829</v>
      </c>
      <c r="Y1252">
        <v>3</v>
      </c>
      <c r="Z1252" s="7">
        <v>8.5799999239999991</v>
      </c>
      <c r="AA1252" s="7">
        <v>66</v>
      </c>
      <c r="AB1252" s="7">
        <f t="shared" si="78"/>
        <v>57.420000076000001</v>
      </c>
      <c r="AC1252" t="s">
        <v>30</v>
      </c>
      <c r="AD1252" t="str">
        <f t="shared" si="79"/>
        <v>Cash Not Over 200</v>
      </c>
    </row>
    <row r="1253" spans="1:30" x14ac:dyDescent="0.2">
      <c r="A1253">
        <v>37186</v>
      </c>
      <c r="B1253" s="1">
        <v>42547</v>
      </c>
      <c r="C1253" s="4">
        <f>VLOOKUP(B1253, Dates!$A$1:$B$1463, 2, FALSE)</f>
        <v>1</v>
      </c>
      <c r="D1253">
        <v>4</v>
      </c>
      <c r="E1253" s="1">
        <f t="shared" si="76"/>
        <v>42551</v>
      </c>
      <c r="F1253">
        <v>0</v>
      </c>
      <c r="G1253" t="s">
        <v>62</v>
      </c>
      <c r="H1253" t="str">
        <f t="shared" si="77"/>
        <v>Other</v>
      </c>
      <c r="I1253">
        <v>7</v>
      </c>
      <c r="J1253">
        <v>2641</v>
      </c>
      <c r="K1253">
        <v>2</v>
      </c>
      <c r="L1253" t="s">
        <v>136</v>
      </c>
      <c r="M1253" t="s">
        <v>893</v>
      </c>
      <c r="N1253" t="s">
        <v>976</v>
      </c>
      <c r="O1253" t="s">
        <v>940</v>
      </c>
      <c r="P1253">
        <v>21215</v>
      </c>
      <c r="Q1253" t="s">
        <v>896</v>
      </c>
      <c r="R1253" t="s">
        <v>913</v>
      </c>
      <c r="S1253">
        <v>7</v>
      </c>
      <c r="T1253" t="str">
        <f>VLOOKUP(S1253, Products!$C$1:$D$60,2,FALSE)</f>
        <v>Hockey</v>
      </c>
      <c r="U1253">
        <v>135</v>
      </c>
      <c r="V1253" t="str">
        <f>VLOOKUP(U1253, Products!$A$1:$B$60, 2, FALSE)</f>
        <v>Nike Dri-FIT Crew Sock 6 Pack</v>
      </c>
      <c r="W1253" s="7">
        <v>22</v>
      </c>
      <c r="X1253" s="7">
        <v>19.656208341820829</v>
      </c>
      <c r="Y1253">
        <v>1</v>
      </c>
      <c r="Z1253" s="7">
        <v>3.2999999519999998</v>
      </c>
      <c r="AA1253" s="7">
        <v>22</v>
      </c>
      <c r="AB1253" s="7">
        <f t="shared" si="78"/>
        <v>18.700000048</v>
      </c>
      <c r="AC1253" t="s">
        <v>45</v>
      </c>
      <c r="AD1253" t="str">
        <f t="shared" si="79"/>
        <v>Non Cash Payment</v>
      </c>
    </row>
    <row r="1254" spans="1:30" x14ac:dyDescent="0.2">
      <c r="A1254">
        <v>37159</v>
      </c>
      <c r="B1254" s="1">
        <v>42547</v>
      </c>
      <c r="C1254" s="4">
        <f>VLOOKUP(B1254, Dates!$A$1:$B$1463, 2, FALSE)</f>
        <v>1</v>
      </c>
      <c r="D1254">
        <v>4</v>
      </c>
      <c r="E1254" s="1">
        <f t="shared" si="76"/>
        <v>42551</v>
      </c>
      <c r="F1254">
        <v>1</v>
      </c>
      <c r="G1254" t="s">
        <v>62</v>
      </c>
      <c r="H1254" t="str">
        <f t="shared" si="77"/>
        <v>Other</v>
      </c>
      <c r="I1254">
        <v>7</v>
      </c>
      <c r="J1254">
        <v>10245</v>
      </c>
      <c r="K1254">
        <v>2</v>
      </c>
      <c r="L1254" t="s">
        <v>136</v>
      </c>
      <c r="M1254" t="s">
        <v>893</v>
      </c>
      <c r="N1254" t="s">
        <v>1034</v>
      </c>
      <c r="O1254" t="s">
        <v>993</v>
      </c>
      <c r="P1254">
        <v>72209</v>
      </c>
      <c r="Q1254" t="s">
        <v>896</v>
      </c>
      <c r="R1254" t="s">
        <v>931</v>
      </c>
      <c r="S1254">
        <v>7</v>
      </c>
      <c r="T1254" t="str">
        <f>VLOOKUP(S1254, Products!$C$1:$D$60,2,FALSE)</f>
        <v>Hockey</v>
      </c>
      <c r="U1254">
        <v>135</v>
      </c>
      <c r="V1254" t="str">
        <f>VLOOKUP(U1254, Products!$A$1:$B$60, 2, FALSE)</f>
        <v>Nike Dri-FIT Crew Sock 6 Pack</v>
      </c>
      <c r="W1254" s="7">
        <v>22</v>
      </c>
      <c r="X1254" s="7">
        <v>19.656208341820829</v>
      </c>
      <c r="Y1254">
        <v>5</v>
      </c>
      <c r="Z1254" s="7">
        <v>27.5</v>
      </c>
      <c r="AA1254" s="7">
        <v>110</v>
      </c>
      <c r="AB1254" s="7">
        <f t="shared" si="78"/>
        <v>82.5</v>
      </c>
      <c r="AC1254" t="s">
        <v>45</v>
      </c>
      <c r="AD1254" t="str">
        <f t="shared" si="79"/>
        <v>Non Cash Payment</v>
      </c>
    </row>
    <row r="1255" spans="1:30" x14ac:dyDescent="0.2">
      <c r="A1255">
        <v>36853</v>
      </c>
      <c r="B1255" s="1">
        <v>42542</v>
      </c>
      <c r="C1255" s="4">
        <f>VLOOKUP(B1255, Dates!$A$1:$B$1463, 2, FALSE)</f>
        <v>3</v>
      </c>
      <c r="D1255">
        <v>4</v>
      </c>
      <c r="E1255" s="1">
        <f t="shared" si="76"/>
        <v>42548</v>
      </c>
      <c r="F1255">
        <v>0</v>
      </c>
      <c r="G1255" t="s">
        <v>62</v>
      </c>
      <c r="H1255" t="str">
        <f t="shared" si="77"/>
        <v>Other</v>
      </c>
      <c r="I1255">
        <v>7</v>
      </c>
      <c r="J1255">
        <v>1168</v>
      </c>
      <c r="K1255">
        <v>2</v>
      </c>
      <c r="L1255" t="s">
        <v>136</v>
      </c>
      <c r="M1255" t="s">
        <v>893</v>
      </c>
      <c r="N1255" t="s">
        <v>980</v>
      </c>
      <c r="O1255" t="s">
        <v>1035</v>
      </c>
      <c r="P1255">
        <v>39212</v>
      </c>
      <c r="Q1255" t="s">
        <v>896</v>
      </c>
      <c r="R1255" t="s">
        <v>931</v>
      </c>
      <c r="S1255">
        <v>7</v>
      </c>
      <c r="T1255" t="str">
        <f>VLOOKUP(S1255, Products!$C$1:$D$60,2,FALSE)</f>
        <v>Hockey</v>
      </c>
      <c r="U1255">
        <v>135</v>
      </c>
      <c r="V1255" t="str">
        <f>VLOOKUP(U1255, Products!$A$1:$B$60, 2, FALSE)</f>
        <v>Nike Dri-FIT Crew Sock 6 Pack</v>
      </c>
      <c r="W1255" s="7">
        <v>22</v>
      </c>
      <c r="X1255" s="7">
        <v>19.656208341820829</v>
      </c>
      <c r="Y1255">
        <v>5</v>
      </c>
      <c r="Z1255" s="7">
        <v>0</v>
      </c>
      <c r="AA1255" s="7">
        <v>110</v>
      </c>
      <c r="AB1255" s="7">
        <f t="shared" si="78"/>
        <v>110</v>
      </c>
      <c r="AC1255" t="s">
        <v>66</v>
      </c>
      <c r="AD1255" t="str">
        <f t="shared" si="79"/>
        <v>Non Cash Payment</v>
      </c>
    </row>
    <row r="1256" spans="1:30" x14ac:dyDescent="0.2">
      <c r="A1256">
        <v>36590</v>
      </c>
      <c r="B1256" s="1">
        <v>42539</v>
      </c>
      <c r="C1256" s="4">
        <f>VLOOKUP(B1256, Dates!$A$1:$B$1463, 2, FALSE)</f>
        <v>7</v>
      </c>
      <c r="D1256">
        <v>2</v>
      </c>
      <c r="E1256" s="1">
        <f t="shared" si="76"/>
        <v>42542</v>
      </c>
      <c r="F1256">
        <v>1</v>
      </c>
      <c r="G1256" t="s">
        <v>23</v>
      </c>
      <c r="H1256" t="str">
        <f t="shared" si="77"/>
        <v>Other</v>
      </c>
      <c r="I1256">
        <v>7</v>
      </c>
      <c r="J1256">
        <v>12363</v>
      </c>
      <c r="K1256">
        <v>2</v>
      </c>
      <c r="L1256" t="s">
        <v>136</v>
      </c>
      <c r="M1256" t="s">
        <v>893</v>
      </c>
      <c r="N1256" t="s">
        <v>1036</v>
      </c>
      <c r="O1256" t="s">
        <v>912</v>
      </c>
      <c r="P1256">
        <v>44256</v>
      </c>
      <c r="Q1256" t="s">
        <v>896</v>
      </c>
      <c r="R1256" t="s">
        <v>913</v>
      </c>
      <c r="S1256">
        <v>7</v>
      </c>
      <c r="T1256" t="str">
        <f>VLOOKUP(S1256, Products!$C$1:$D$60,2,FALSE)</f>
        <v>Hockey</v>
      </c>
      <c r="U1256">
        <v>135</v>
      </c>
      <c r="V1256" t="str">
        <f>VLOOKUP(U1256, Products!$A$1:$B$60, 2, FALSE)</f>
        <v>Nike Dri-FIT Crew Sock 6 Pack</v>
      </c>
      <c r="W1256" s="7">
        <v>22</v>
      </c>
      <c r="X1256" s="7">
        <v>19.656208341820829</v>
      </c>
      <c r="Y1256">
        <v>5</v>
      </c>
      <c r="Z1256" s="7">
        <v>1.1000000240000001</v>
      </c>
      <c r="AA1256" s="7">
        <v>110</v>
      </c>
      <c r="AB1256" s="7">
        <f t="shared" si="78"/>
        <v>108.899999976</v>
      </c>
      <c r="AC1256" t="s">
        <v>45</v>
      </c>
      <c r="AD1256" t="str">
        <f t="shared" si="79"/>
        <v>Non Cash Payment</v>
      </c>
    </row>
    <row r="1257" spans="1:30" x14ac:dyDescent="0.2">
      <c r="A1257">
        <v>36412</v>
      </c>
      <c r="B1257" s="1">
        <v>42536</v>
      </c>
      <c r="C1257" s="4">
        <f>VLOOKUP(B1257, Dates!$A$1:$B$1463, 2, FALSE)</f>
        <v>4</v>
      </c>
      <c r="D1257">
        <v>4</v>
      </c>
      <c r="E1257" s="1">
        <f t="shared" si="76"/>
        <v>42542</v>
      </c>
      <c r="F1257">
        <v>0</v>
      </c>
      <c r="G1257" t="s">
        <v>62</v>
      </c>
      <c r="H1257" t="str">
        <f t="shared" si="77"/>
        <v>Other</v>
      </c>
      <c r="I1257">
        <v>7</v>
      </c>
      <c r="J1257">
        <v>7512</v>
      </c>
      <c r="K1257">
        <v>2</v>
      </c>
      <c r="L1257" t="s">
        <v>136</v>
      </c>
      <c r="M1257" t="s">
        <v>893</v>
      </c>
      <c r="N1257" t="s">
        <v>920</v>
      </c>
      <c r="O1257" t="s">
        <v>921</v>
      </c>
      <c r="P1257">
        <v>19134</v>
      </c>
      <c r="Q1257" t="s">
        <v>896</v>
      </c>
      <c r="R1257" t="s">
        <v>913</v>
      </c>
      <c r="S1257">
        <v>7</v>
      </c>
      <c r="T1257" t="str">
        <f>VLOOKUP(S1257, Products!$C$1:$D$60,2,FALSE)</f>
        <v>Hockey</v>
      </c>
      <c r="U1257">
        <v>135</v>
      </c>
      <c r="V1257" t="str">
        <f>VLOOKUP(U1257, Products!$A$1:$B$60, 2, FALSE)</f>
        <v>Nike Dri-FIT Crew Sock 6 Pack</v>
      </c>
      <c r="W1257" s="7">
        <v>22</v>
      </c>
      <c r="X1257" s="7">
        <v>19.656208341820829</v>
      </c>
      <c r="Y1257">
        <v>1</v>
      </c>
      <c r="Z1257" s="7">
        <v>3.5199999809999998</v>
      </c>
      <c r="AA1257" s="7">
        <v>22</v>
      </c>
      <c r="AB1257" s="7">
        <f t="shared" si="78"/>
        <v>18.480000019000002</v>
      </c>
      <c r="AC1257" t="s">
        <v>45</v>
      </c>
      <c r="AD1257" t="str">
        <f t="shared" si="79"/>
        <v>Non Cash Payment</v>
      </c>
    </row>
    <row r="1258" spans="1:30" x14ac:dyDescent="0.2">
      <c r="A1258">
        <v>36289</v>
      </c>
      <c r="B1258" s="1">
        <v>42534</v>
      </c>
      <c r="C1258" s="4">
        <f>VLOOKUP(B1258, Dates!$A$1:$B$1463, 2, FALSE)</f>
        <v>2</v>
      </c>
      <c r="D1258">
        <v>2</v>
      </c>
      <c r="E1258" s="1">
        <f t="shared" si="76"/>
        <v>42536</v>
      </c>
      <c r="F1258">
        <v>1</v>
      </c>
      <c r="G1258" t="s">
        <v>23</v>
      </c>
      <c r="H1258" t="str">
        <f t="shared" si="77"/>
        <v>Other</v>
      </c>
      <c r="I1258">
        <v>7</v>
      </c>
      <c r="J1258">
        <v>10291</v>
      </c>
      <c r="K1258">
        <v>2</v>
      </c>
      <c r="L1258" t="s">
        <v>136</v>
      </c>
      <c r="M1258" t="s">
        <v>893</v>
      </c>
      <c r="N1258" t="s">
        <v>990</v>
      </c>
      <c r="O1258" t="s">
        <v>991</v>
      </c>
      <c r="P1258">
        <v>38109</v>
      </c>
      <c r="Q1258" t="s">
        <v>896</v>
      </c>
      <c r="R1258" t="s">
        <v>931</v>
      </c>
      <c r="S1258">
        <v>7</v>
      </c>
      <c r="T1258" t="str">
        <f>VLOOKUP(S1258, Products!$C$1:$D$60,2,FALSE)</f>
        <v>Hockey</v>
      </c>
      <c r="U1258">
        <v>135</v>
      </c>
      <c r="V1258" t="str">
        <f>VLOOKUP(U1258, Products!$A$1:$B$60, 2, FALSE)</f>
        <v>Nike Dri-FIT Crew Sock 6 Pack</v>
      </c>
      <c r="W1258" s="7">
        <v>22</v>
      </c>
      <c r="X1258" s="7">
        <v>19.656208341820829</v>
      </c>
      <c r="Y1258">
        <v>4</v>
      </c>
      <c r="Z1258" s="7">
        <v>0</v>
      </c>
      <c r="AA1258" s="7">
        <v>88</v>
      </c>
      <c r="AB1258" s="7">
        <f t="shared" si="78"/>
        <v>88</v>
      </c>
      <c r="AC1258" t="s">
        <v>66</v>
      </c>
      <c r="AD1258" t="str">
        <f t="shared" si="79"/>
        <v>Non Cash Payment</v>
      </c>
    </row>
    <row r="1259" spans="1:30" x14ac:dyDescent="0.2">
      <c r="A1259">
        <v>36238</v>
      </c>
      <c r="B1259" s="1">
        <v>42710</v>
      </c>
      <c r="C1259" s="4">
        <f>VLOOKUP(B1259, Dates!$A$1:$B$1463, 2, FALSE)</f>
        <v>3</v>
      </c>
      <c r="D1259">
        <v>2</v>
      </c>
      <c r="E1259" s="1">
        <f t="shared" si="76"/>
        <v>42712</v>
      </c>
      <c r="F1259">
        <v>1</v>
      </c>
      <c r="G1259" t="s">
        <v>23</v>
      </c>
      <c r="H1259" t="str">
        <f t="shared" si="77"/>
        <v>Other</v>
      </c>
      <c r="I1259">
        <v>7</v>
      </c>
      <c r="J1259">
        <v>11044</v>
      </c>
      <c r="K1259">
        <v>2</v>
      </c>
      <c r="L1259" t="s">
        <v>136</v>
      </c>
      <c r="M1259" t="s">
        <v>893</v>
      </c>
      <c r="N1259" t="s">
        <v>1037</v>
      </c>
      <c r="O1259" t="s">
        <v>989</v>
      </c>
      <c r="P1259">
        <v>19805</v>
      </c>
      <c r="Q1259" t="s">
        <v>896</v>
      </c>
      <c r="R1259" t="s">
        <v>913</v>
      </c>
      <c r="S1259">
        <v>7</v>
      </c>
      <c r="T1259" t="str">
        <f>VLOOKUP(S1259, Products!$C$1:$D$60,2,FALSE)</f>
        <v>Hockey</v>
      </c>
      <c r="U1259">
        <v>135</v>
      </c>
      <c r="V1259" t="str">
        <f>VLOOKUP(U1259, Products!$A$1:$B$60, 2, FALSE)</f>
        <v>Nike Dri-FIT Crew Sock 6 Pack</v>
      </c>
      <c r="W1259" s="7">
        <v>22</v>
      </c>
      <c r="X1259" s="7">
        <v>19.656208341820829</v>
      </c>
      <c r="Y1259">
        <v>5</v>
      </c>
      <c r="Z1259" s="7">
        <v>2.2000000480000002</v>
      </c>
      <c r="AA1259" s="7">
        <v>110</v>
      </c>
      <c r="AB1259" s="7">
        <f t="shared" si="78"/>
        <v>107.79999995199999</v>
      </c>
      <c r="AC1259" t="s">
        <v>45</v>
      </c>
      <c r="AD1259" t="str">
        <f t="shared" si="79"/>
        <v>Non Cash Payment</v>
      </c>
    </row>
    <row r="1260" spans="1:30" x14ac:dyDescent="0.2">
      <c r="A1260">
        <v>36141</v>
      </c>
      <c r="B1260" s="1">
        <v>42680</v>
      </c>
      <c r="C1260" s="4">
        <f>VLOOKUP(B1260, Dates!$A$1:$B$1463, 2, FALSE)</f>
        <v>1</v>
      </c>
      <c r="D1260">
        <v>4</v>
      </c>
      <c r="E1260" s="1">
        <f t="shared" si="76"/>
        <v>42684</v>
      </c>
      <c r="F1260">
        <v>0</v>
      </c>
      <c r="G1260" t="s">
        <v>62</v>
      </c>
      <c r="H1260" t="str">
        <f t="shared" si="77"/>
        <v>Other</v>
      </c>
      <c r="I1260">
        <v>7</v>
      </c>
      <c r="J1260">
        <v>1826</v>
      </c>
      <c r="K1260">
        <v>2</v>
      </c>
      <c r="L1260" t="s">
        <v>136</v>
      </c>
      <c r="M1260" t="s">
        <v>893</v>
      </c>
      <c r="N1260" t="s">
        <v>898</v>
      </c>
      <c r="O1260" t="s">
        <v>899</v>
      </c>
      <c r="P1260">
        <v>90008</v>
      </c>
      <c r="Q1260" t="s">
        <v>896</v>
      </c>
      <c r="R1260" t="s">
        <v>897</v>
      </c>
      <c r="S1260">
        <v>7</v>
      </c>
      <c r="T1260" t="str">
        <f>VLOOKUP(S1260, Products!$C$1:$D$60,2,FALSE)</f>
        <v>Hockey</v>
      </c>
      <c r="U1260">
        <v>135</v>
      </c>
      <c r="V1260" t="str">
        <f>VLOOKUP(U1260, Products!$A$1:$B$60, 2, FALSE)</f>
        <v>Nike Dri-FIT Crew Sock 6 Pack</v>
      </c>
      <c r="W1260" s="7">
        <v>22</v>
      </c>
      <c r="X1260" s="7">
        <v>19.656208341820829</v>
      </c>
      <c r="Y1260">
        <v>4</v>
      </c>
      <c r="Z1260" s="7">
        <v>0.87999999500000003</v>
      </c>
      <c r="AA1260" s="7">
        <v>88</v>
      </c>
      <c r="AB1260" s="7">
        <f t="shared" si="78"/>
        <v>87.120000004999994</v>
      </c>
      <c r="AC1260" t="s">
        <v>30</v>
      </c>
      <c r="AD1260" t="str">
        <f t="shared" si="79"/>
        <v>Cash Not Over 200</v>
      </c>
    </row>
    <row r="1261" spans="1:30" x14ac:dyDescent="0.2">
      <c r="A1261">
        <v>35746</v>
      </c>
      <c r="B1261" s="1">
        <v>42496</v>
      </c>
      <c r="C1261" s="4">
        <f>VLOOKUP(B1261, Dates!$A$1:$B$1463, 2, FALSE)</f>
        <v>6</v>
      </c>
      <c r="D1261">
        <v>0</v>
      </c>
      <c r="E1261" s="1">
        <f t="shared" si="76"/>
        <v>42496</v>
      </c>
      <c r="F1261">
        <v>0</v>
      </c>
      <c r="G1261" t="s">
        <v>214</v>
      </c>
      <c r="H1261" t="str">
        <f t="shared" si="77"/>
        <v>Same Day - On Time</v>
      </c>
      <c r="I1261">
        <v>7</v>
      </c>
      <c r="J1261">
        <v>1804</v>
      </c>
      <c r="K1261">
        <v>2</v>
      </c>
      <c r="L1261" t="s">
        <v>136</v>
      </c>
      <c r="M1261" t="s">
        <v>893</v>
      </c>
      <c r="N1261" t="s">
        <v>898</v>
      </c>
      <c r="O1261" t="s">
        <v>899</v>
      </c>
      <c r="P1261">
        <v>90032</v>
      </c>
      <c r="Q1261" t="s">
        <v>896</v>
      </c>
      <c r="R1261" t="s">
        <v>897</v>
      </c>
      <c r="S1261">
        <v>7</v>
      </c>
      <c r="T1261" t="str">
        <f>VLOOKUP(S1261, Products!$C$1:$D$60,2,FALSE)</f>
        <v>Hockey</v>
      </c>
      <c r="U1261">
        <v>135</v>
      </c>
      <c r="V1261" t="str">
        <f>VLOOKUP(U1261, Products!$A$1:$B$60, 2, FALSE)</f>
        <v>Nike Dri-FIT Crew Sock 6 Pack</v>
      </c>
      <c r="W1261" s="7">
        <v>22</v>
      </c>
      <c r="X1261" s="7">
        <v>19.656208341820829</v>
      </c>
      <c r="Y1261">
        <v>4</v>
      </c>
      <c r="Z1261" s="7">
        <v>1.7599999900000001</v>
      </c>
      <c r="AA1261" s="7">
        <v>88</v>
      </c>
      <c r="AB1261" s="7">
        <f t="shared" si="78"/>
        <v>86.240000010000003</v>
      </c>
      <c r="AC1261" t="s">
        <v>66</v>
      </c>
      <c r="AD1261" t="str">
        <f t="shared" si="79"/>
        <v>Non Cash Payment</v>
      </c>
    </row>
    <row r="1262" spans="1:30" x14ac:dyDescent="0.2">
      <c r="A1262">
        <v>35406</v>
      </c>
      <c r="B1262" s="1">
        <v>42521</v>
      </c>
      <c r="C1262" s="4">
        <f>VLOOKUP(B1262, Dates!$A$1:$B$1463, 2, FALSE)</f>
        <v>3</v>
      </c>
      <c r="D1262">
        <v>4</v>
      </c>
      <c r="E1262" s="1">
        <f t="shared" si="76"/>
        <v>42527</v>
      </c>
      <c r="F1262">
        <v>0</v>
      </c>
      <c r="G1262" t="s">
        <v>62</v>
      </c>
      <c r="H1262" t="str">
        <f t="shared" si="77"/>
        <v>Other</v>
      </c>
      <c r="I1262">
        <v>7</v>
      </c>
      <c r="J1262">
        <v>11551</v>
      </c>
      <c r="K1262">
        <v>2</v>
      </c>
      <c r="L1262" t="s">
        <v>136</v>
      </c>
      <c r="M1262" t="s">
        <v>893</v>
      </c>
      <c r="N1262" t="s">
        <v>964</v>
      </c>
      <c r="O1262" t="s">
        <v>958</v>
      </c>
      <c r="P1262">
        <v>48227</v>
      </c>
      <c r="Q1262" t="s">
        <v>896</v>
      </c>
      <c r="R1262" t="s">
        <v>903</v>
      </c>
      <c r="S1262">
        <v>7</v>
      </c>
      <c r="T1262" t="str">
        <f>VLOOKUP(S1262, Products!$C$1:$D$60,2,FALSE)</f>
        <v>Hockey</v>
      </c>
      <c r="U1262">
        <v>135</v>
      </c>
      <c r="V1262" t="str">
        <f>VLOOKUP(U1262, Products!$A$1:$B$60, 2, FALSE)</f>
        <v>Nike Dri-FIT Crew Sock 6 Pack</v>
      </c>
      <c r="W1262" s="7">
        <v>22</v>
      </c>
      <c r="X1262" s="7">
        <v>19.656208341820829</v>
      </c>
      <c r="Y1262">
        <v>4</v>
      </c>
      <c r="Z1262" s="7">
        <v>2.6400001049999999</v>
      </c>
      <c r="AA1262" s="7">
        <v>88</v>
      </c>
      <c r="AB1262" s="7">
        <f t="shared" si="78"/>
        <v>85.359999895000001</v>
      </c>
      <c r="AC1262" t="s">
        <v>45</v>
      </c>
      <c r="AD1262" t="str">
        <f t="shared" si="79"/>
        <v>Non Cash Payment</v>
      </c>
    </row>
    <row r="1263" spans="1:30" x14ac:dyDescent="0.2">
      <c r="A1263">
        <v>35370</v>
      </c>
      <c r="B1263" s="1">
        <v>42521</v>
      </c>
      <c r="C1263" s="4">
        <f>VLOOKUP(B1263, Dates!$A$1:$B$1463, 2, FALSE)</f>
        <v>3</v>
      </c>
      <c r="D1263">
        <v>4</v>
      </c>
      <c r="E1263" s="1">
        <f t="shared" si="76"/>
        <v>42527</v>
      </c>
      <c r="F1263">
        <v>1</v>
      </c>
      <c r="G1263" t="s">
        <v>62</v>
      </c>
      <c r="H1263" t="str">
        <f t="shared" si="77"/>
        <v>Other</v>
      </c>
      <c r="I1263">
        <v>7</v>
      </c>
      <c r="J1263">
        <v>11674</v>
      </c>
      <c r="K1263">
        <v>2</v>
      </c>
      <c r="L1263" t="s">
        <v>136</v>
      </c>
      <c r="M1263" t="s">
        <v>893</v>
      </c>
      <c r="N1263" t="s">
        <v>1038</v>
      </c>
      <c r="O1263" t="s">
        <v>937</v>
      </c>
      <c r="P1263">
        <v>74012</v>
      </c>
      <c r="Q1263" t="s">
        <v>896</v>
      </c>
      <c r="R1263" t="s">
        <v>903</v>
      </c>
      <c r="S1263">
        <v>7</v>
      </c>
      <c r="T1263" t="str">
        <f>VLOOKUP(S1263, Products!$C$1:$D$60,2,FALSE)</f>
        <v>Hockey</v>
      </c>
      <c r="U1263">
        <v>135</v>
      </c>
      <c r="V1263" t="str">
        <f>VLOOKUP(U1263, Products!$A$1:$B$60, 2, FALSE)</f>
        <v>Nike Dri-FIT Crew Sock 6 Pack</v>
      </c>
      <c r="W1263" s="7">
        <v>22</v>
      </c>
      <c r="X1263" s="7">
        <v>19.656208341820829</v>
      </c>
      <c r="Y1263">
        <v>5</v>
      </c>
      <c r="Z1263" s="7">
        <v>3.2999999519999998</v>
      </c>
      <c r="AA1263" s="7">
        <v>110</v>
      </c>
      <c r="AB1263" s="7">
        <f t="shared" si="78"/>
        <v>106.70000004800001</v>
      </c>
      <c r="AC1263" t="s">
        <v>30</v>
      </c>
      <c r="AD1263" t="str">
        <f t="shared" si="79"/>
        <v>Cash Not Over 200</v>
      </c>
    </row>
    <row r="1264" spans="1:30" x14ac:dyDescent="0.2">
      <c r="A1264">
        <v>35343</v>
      </c>
      <c r="B1264" s="1">
        <v>42520</v>
      </c>
      <c r="C1264" s="4">
        <f>VLOOKUP(B1264, Dates!$A$1:$B$1463, 2, FALSE)</f>
        <v>2</v>
      </c>
      <c r="D1264">
        <v>1</v>
      </c>
      <c r="E1264" s="1">
        <f t="shared" si="76"/>
        <v>42521</v>
      </c>
      <c r="F1264">
        <v>1</v>
      </c>
      <c r="G1264" t="s">
        <v>187</v>
      </c>
      <c r="H1264" t="str">
        <f t="shared" si="77"/>
        <v>Other</v>
      </c>
      <c r="I1264">
        <v>7</v>
      </c>
      <c r="J1264">
        <v>1718</v>
      </c>
      <c r="K1264">
        <v>2</v>
      </c>
      <c r="L1264" t="s">
        <v>136</v>
      </c>
      <c r="M1264" t="s">
        <v>893</v>
      </c>
      <c r="N1264" t="s">
        <v>981</v>
      </c>
      <c r="O1264" t="s">
        <v>923</v>
      </c>
      <c r="P1264">
        <v>60653</v>
      </c>
      <c r="Q1264" t="s">
        <v>896</v>
      </c>
      <c r="R1264" t="s">
        <v>903</v>
      </c>
      <c r="S1264">
        <v>7</v>
      </c>
      <c r="T1264" t="str">
        <f>VLOOKUP(S1264, Products!$C$1:$D$60,2,FALSE)</f>
        <v>Hockey</v>
      </c>
      <c r="U1264">
        <v>135</v>
      </c>
      <c r="V1264" t="str">
        <f>VLOOKUP(U1264, Products!$A$1:$B$60, 2, FALSE)</f>
        <v>Nike Dri-FIT Crew Sock 6 Pack</v>
      </c>
      <c r="W1264" s="7">
        <v>22</v>
      </c>
      <c r="X1264" s="7">
        <v>19.656208341820829</v>
      </c>
      <c r="Y1264">
        <v>3</v>
      </c>
      <c r="Z1264" s="7">
        <v>9.8999996190000008</v>
      </c>
      <c r="AA1264" s="7">
        <v>66</v>
      </c>
      <c r="AB1264" s="7">
        <f t="shared" si="78"/>
        <v>56.100000381000001</v>
      </c>
      <c r="AC1264" t="s">
        <v>30</v>
      </c>
      <c r="AD1264" t="str">
        <f t="shared" si="79"/>
        <v>Cash Not Over 200</v>
      </c>
    </row>
    <row r="1265" spans="1:30" x14ac:dyDescent="0.2">
      <c r="A1265">
        <v>35193</v>
      </c>
      <c r="B1265" s="1">
        <v>42518</v>
      </c>
      <c r="C1265" s="4">
        <f>VLOOKUP(B1265, Dates!$A$1:$B$1463, 2, FALSE)</f>
        <v>7</v>
      </c>
      <c r="D1265">
        <v>4</v>
      </c>
      <c r="E1265" s="1">
        <f t="shared" si="76"/>
        <v>42523</v>
      </c>
      <c r="F1265">
        <v>0</v>
      </c>
      <c r="G1265" t="s">
        <v>62</v>
      </c>
      <c r="H1265" t="str">
        <f t="shared" si="77"/>
        <v>Other</v>
      </c>
      <c r="I1265">
        <v>7</v>
      </c>
      <c r="J1265">
        <v>614</v>
      </c>
      <c r="K1265">
        <v>2</v>
      </c>
      <c r="L1265" t="s">
        <v>136</v>
      </c>
      <c r="M1265" t="s">
        <v>893</v>
      </c>
      <c r="N1265" t="s">
        <v>973</v>
      </c>
      <c r="O1265" t="s">
        <v>905</v>
      </c>
      <c r="P1265">
        <v>78207</v>
      </c>
      <c r="Q1265" t="s">
        <v>896</v>
      </c>
      <c r="R1265" t="s">
        <v>903</v>
      </c>
      <c r="S1265">
        <v>7</v>
      </c>
      <c r="T1265" t="str">
        <f>VLOOKUP(S1265, Products!$C$1:$D$60,2,FALSE)</f>
        <v>Hockey</v>
      </c>
      <c r="U1265">
        <v>135</v>
      </c>
      <c r="V1265" t="str">
        <f>VLOOKUP(U1265, Products!$A$1:$B$60, 2, FALSE)</f>
        <v>Nike Dri-FIT Crew Sock 6 Pack</v>
      </c>
      <c r="W1265" s="7">
        <v>22</v>
      </c>
      <c r="X1265" s="7">
        <v>19.656208341820829</v>
      </c>
      <c r="Y1265">
        <v>4</v>
      </c>
      <c r="Z1265" s="7">
        <v>3.5199999809999998</v>
      </c>
      <c r="AA1265" s="7">
        <v>88</v>
      </c>
      <c r="AB1265" s="7">
        <f t="shared" si="78"/>
        <v>84.480000019000002</v>
      </c>
      <c r="AC1265" t="s">
        <v>30</v>
      </c>
      <c r="AD1265" t="str">
        <f t="shared" si="79"/>
        <v>Cash Not Over 200</v>
      </c>
    </row>
    <row r="1266" spans="1:30" x14ac:dyDescent="0.2">
      <c r="A1266">
        <v>34181</v>
      </c>
      <c r="B1266" s="1">
        <v>42503</v>
      </c>
      <c r="C1266" s="4">
        <f>VLOOKUP(B1266, Dates!$A$1:$B$1463, 2, FALSE)</f>
        <v>6</v>
      </c>
      <c r="D1266">
        <v>2</v>
      </c>
      <c r="E1266" s="1">
        <f t="shared" si="76"/>
        <v>42507</v>
      </c>
      <c r="F1266">
        <v>0</v>
      </c>
      <c r="G1266" t="s">
        <v>23</v>
      </c>
      <c r="H1266" t="str">
        <f t="shared" si="77"/>
        <v>Other</v>
      </c>
      <c r="I1266">
        <v>7</v>
      </c>
      <c r="J1266">
        <v>2353</v>
      </c>
      <c r="K1266">
        <v>2</v>
      </c>
      <c r="L1266" t="s">
        <v>136</v>
      </c>
      <c r="M1266" t="s">
        <v>893</v>
      </c>
      <c r="N1266" t="s">
        <v>900</v>
      </c>
      <c r="O1266" t="s">
        <v>899</v>
      </c>
      <c r="P1266">
        <v>94122</v>
      </c>
      <c r="Q1266" t="s">
        <v>896</v>
      </c>
      <c r="R1266" t="s">
        <v>897</v>
      </c>
      <c r="S1266">
        <v>7</v>
      </c>
      <c r="T1266" t="str">
        <f>VLOOKUP(S1266, Products!$C$1:$D$60,2,FALSE)</f>
        <v>Hockey</v>
      </c>
      <c r="U1266">
        <v>135</v>
      </c>
      <c r="V1266" t="str">
        <f>VLOOKUP(U1266, Products!$A$1:$B$60, 2, FALSE)</f>
        <v>Nike Dri-FIT Crew Sock 6 Pack</v>
      </c>
      <c r="W1266" s="7">
        <v>22</v>
      </c>
      <c r="X1266" s="7">
        <v>19.656208341820829</v>
      </c>
      <c r="Y1266">
        <v>5</v>
      </c>
      <c r="Z1266" s="7">
        <v>4.4000000950000002</v>
      </c>
      <c r="AA1266" s="7">
        <v>110</v>
      </c>
      <c r="AB1266" s="7">
        <f t="shared" si="78"/>
        <v>105.599999905</v>
      </c>
      <c r="AC1266" t="s">
        <v>66</v>
      </c>
      <c r="AD1266" t="str">
        <f t="shared" si="79"/>
        <v>Non Cash Payment</v>
      </c>
    </row>
    <row r="1267" spans="1:30" x14ac:dyDescent="0.2">
      <c r="A1267">
        <v>34137</v>
      </c>
      <c r="B1267" s="1">
        <v>42503</v>
      </c>
      <c r="C1267" s="4">
        <f>VLOOKUP(B1267, Dates!$A$1:$B$1463, 2, FALSE)</f>
        <v>6</v>
      </c>
      <c r="D1267">
        <v>4</v>
      </c>
      <c r="E1267" s="1">
        <f t="shared" si="76"/>
        <v>42509</v>
      </c>
      <c r="F1267">
        <v>0</v>
      </c>
      <c r="G1267" t="s">
        <v>62</v>
      </c>
      <c r="H1267" t="str">
        <f t="shared" si="77"/>
        <v>Other</v>
      </c>
      <c r="I1267">
        <v>7</v>
      </c>
      <c r="J1267">
        <v>7735</v>
      </c>
      <c r="K1267">
        <v>2</v>
      </c>
      <c r="L1267" t="s">
        <v>136</v>
      </c>
      <c r="M1267" t="s">
        <v>893</v>
      </c>
      <c r="N1267" t="s">
        <v>1039</v>
      </c>
      <c r="O1267" t="s">
        <v>953</v>
      </c>
      <c r="P1267">
        <v>23320</v>
      </c>
      <c r="Q1267" t="s">
        <v>896</v>
      </c>
      <c r="R1267" t="s">
        <v>931</v>
      </c>
      <c r="S1267">
        <v>7</v>
      </c>
      <c r="T1267" t="str">
        <f>VLOOKUP(S1267, Products!$C$1:$D$60,2,FALSE)</f>
        <v>Hockey</v>
      </c>
      <c r="U1267">
        <v>135</v>
      </c>
      <c r="V1267" t="str">
        <f>VLOOKUP(U1267, Products!$A$1:$B$60, 2, FALSE)</f>
        <v>Nike Dri-FIT Crew Sock 6 Pack</v>
      </c>
      <c r="W1267" s="7">
        <v>22</v>
      </c>
      <c r="X1267" s="7">
        <v>19.656208341820829</v>
      </c>
      <c r="Y1267">
        <v>2</v>
      </c>
      <c r="Z1267" s="7">
        <v>4.4000000950000002</v>
      </c>
      <c r="AA1267" s="7">
        <v>44</v>
      </c>
      <c r="AB1267" s="7">
        <f t="shared" si="78"/>
        <v>39.599999904999997</v>
      </c>
      <c r="AC1267" t="s">
        <v>66</v>
      </c>
      <c r="AD1267" t="str">
        <f t="shared" si="79"/>
        <v>Non Cash Payment</v>
      </c>
    </row>
    <row r="1268" spans="1:30" x14ac:dyDescent="0.2">
      <c r="A1268">
        <v>33989</v>
      </c>
      <c r="B1268" s="1">
        <v>42679</v>
      </c>
      <c r="C1268" s="4">
        <f>VLOOKUP(B1268, Dates!$A$1:$B$1463, 2, FALSE)</f>
        <v>7</v>
      </c>
      <c r="D1268">
        <v>2</v>
      </c>
      <c r="E1268" s="1">
        <f t="shared" si="76"/>
        <v>42682</v>
      </c>
      <c r="F1268">
        <v>1</v>
      </c>
      <c r="G1268" t="s">
        <v>23</v>
      </c>
      <c r="H1268" t="str">
        <f t="shared" si="77"/>
        <v>Other</v>
      </c>
      <c r="I1268">
        <v>7</v>
      </c>
      <c r="J1268">
        <v>1445</v>
      </c>
      <c r="K1268">
        <v>2</v>
      </c>
      <c r="L1268" t="s">
        <v>136</v>
      </c>
      <c r="M1268" t="s">
        <v>893</v>
      </c>
      <c r="N1268" t="s">
        <v>1040</v>
      </c>
      <c r="O1268" t="s">
        <v>933</v>
      </c>
      <c r="P1268">
        <v>80112</v>
      </c>
      <c r="Q1268" t="s">
        <v>896</v>
      </c>
      <c r="R1268" t="s">
        <v>897</v>
      </c>
      <c r="S1268">
        <v>7</v>
      </c>
      <c r="T1268" t="str">
        <f>VLOOKUP(S1268, Products!$C$1:$D$60,2,FALSE)</f>
        <v>Hockey</v>
      </c>
      <c r="U1268">
        <v>135</v>
      </c>
      <c r="V1268" t="str">
        <f>VLOOKUP(U1268, Products!$A$1:$B$60, 2, FALSE)</f>
        <v>Nike Dri-FIT Crew Sock 6 Pack</v>
      </c>
      <c r="W1268" s="7">
        <v>22</v>
      </c>
      <c r="X1268" s="7">
        <v>19.656208341820829</v>
      </c>
      <c r="Y1268">
        <v>2</v>
      </c>
      <c r="Z1268" s="7">
        <v>5.2800002099999999</v>
      </c>
      <c r="AA1268" s="7">
        <v>44</v>
      </c>
      <c r="AB1268" s="7">
        <f t="shared" si="78"/>
        <v>38.719999790000003</v>
      </c>
      <c r="AC1268" t="s">
        <v>30</v>
      </c>
      <c r="AD1268" t="str">
        <f t="shared" si="79"/>
        <v>Cash Not Over 200</v>
      </c>
    </row>
    <row r="1269" spans="1:30" x14ac:dyDescent="0.2">
      <c r="A1269">
        <v>33884</v>
      </c>
      <c r="B1269" s="1">
        <v>42618</v>
      </c>
      <c r="C1269" s="4">
        <f>VLOOKUP(B1269, Dates!$A$1:$B$1463, 2, FALSE)</f>
        <v>2</v>
      </c>
      <c r="D1269">
        <v>4</v>
      </c>
      <c r="E1269" s="1">
        <f t="shared" si="76"/>
        <v>42622</v>
      </c>
      <c r="F1269">
        <v>1</v>
      </c>
      <c r="G1269" t="s">
        <v>62</v>
      </c>
      <c r="H1269" t="str">
        <f t="shared" si="77"/>
        <v>Other</v>
      </c>
      <c r="I1269">
        <v>7</v>
      </c>
      <c r="J1269">
        <v>6199</v>
      </c>
      <c r="K1269">
        <v>2</v>
      </c>
      <c r="L1269" t="s">
        <v>136</v>
      </c>
      <c r="M1269" t="s">
        <v>893</v>
      </c>
      <c r="N1269" t="s">
        <v>927</v>
      </c>
      <c r="O1269" t="s">
        <v>928</v>
      </c>
      <c r="P1269">
        <v>10024</v>
      </c>
      <c r="Q1269" t="s">
        <v>896</v>
      </c>
      <c r="R1269" t="s">
        <v>913</v>
      </c>
      <c r="S1269">
        <v>7</v>
      </c>
      <c r="T1269" t="str">
        <f>VLOOKUP(S1269, Products!$C$1:$D$60,2,FALSE)</f>
        <v>Hockey</v>
      </c>
      <c r="U1269">
        <v>135</v>
      </c>
      <c r="V1269" t="str">
        <f>VLOOKUP(U1269, Products!$A$1:$B$60, 2, FALSE)</f>
        <v>Nike Dri-FIT Crew Sock 6 Pack</v>
      </c>
      <c r="W1269" s="7">
        <v>22</v>
      </c>
      <c r="X1269" s="7">
        <v>19.656208341820829</v>
      </c>
      <c r="Y1269">
        <v>5</v>
      </c>
      <c r="Z1269" s="7">
        <v>5.5</v>
      </c>
      <c r="AA1269" s="7">
        <v>110</v>
      </c>
      <c r="AB1269" s="7">
        <f t="shared" si="78"/>
        <v>104.5</v>
      </c>
      <c r="AC1269" t="s">
        <v>66</v>
      </c>
      <c r="AD1269" t="str">
        <f t="shared" si="79"/>
        <v>Non Cash Payment</v>
      </c>
    </row>
    <row r="1270" spans="1:30" x14ac:dyDescent="0.2">
      <c r="A1270">
        <v>33847</v>
      </c>
      <c r="B1270" s="1">
        <v>42618</v>
      </c>
      <c r="C1270" s="4">
        <f>VLOOKUP(B1270, Dates!$A$1:$B$1463, 2, FALSE)</f>
        <v>2</v>
      </c>
      <c r="D1270">
        <v>1</v>
      </c>
      <c r="E1270" s="1">
        <f t="shared" si="76"/>
        <v>42619</v>
      </c>
      <c r="F1270">
        <v>1</v>
      </c>
      <c r="G1270" t="s">
        <v>187</v>
      </c>
      <c r="H1270" t="str">
        <f t="shared" si="77"/>
        <v>Other</v>
      </c>
      <c r="I1270">
        <v>7</v>
      </c>
      <c r="J1270">
        <v>6817</v>
      </c>
      <c r="K1270">
        <v>2</v>
      </c>
      <c r="L1270" t="s">
        <v>136</v>
      </c>
      <c r="M1270" t="s">
        <v>893</v>
      </c>
      <c r="N1270" t="s">
        <v>1041</v>
      </c>
      <c r="O1270" t="s">
        <v>907</v>
      </c>
      <c r="P1270">
        <v>85023</v>
      </c>
      <c r="Q1270" t="s">
        <v>896</v>
      </c>
      <c r="R1270" t="s">
        <v>897</v>
      </c>
      <c r="S1270">
        <v>7</v>
      </c>
      <c r="T1270" t="str">
        <f>VLOOKUP(S1270, Products!$C$1:$D$60,2,FALSE)</f>
        <v>Hockey</v>
      </c>
      <c r="U1270">
        <v>135</v>
      </c>
      <c r="V1270" t="str">
        <f>VLOOKUP(U1270, Products!$A$1:$B$60, 2, FALSE)</f>
        <v>Nike Dri-FIT Crew Sock 6 Pack</v>
      </c>
      <c r="W1270" s="7">
        <v>22</v>
      </c>
      <c r="X1270" s="7">
        <v>19.656208341820829</v>
      </c>
      <c r="Y1270">
        <v>2</v>
      </c>
      <c r="Z1270" s="7">
        <v>5.7199997900000001</v>
      </c>
      <c r="AA1270" s="7">
        <v>44</v>
      </c>
      <c r="AB1270" s="7">
        <f t="shared" si="78"/>
        <v>38.280000209999997</v>
      </c>
      <c r="AC1270" t="s">
        <v>30</v>
      </c>
      <c r="AD1270" t="str">
        <f t="shared" si="79"/>
        <v>Cash Not Over 200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1D04A-FB60-4E4E-A5F1-5CD4DBD4E232}">
  <dimension ref="A1:BDF1463"/>
  <sheetViews>
    <sheetView workbookViewId="0">
      <selection activeCell="B1" sqref="B1"/>
    </sheetView>
  </sheetViews>
  <sheetFormatPr baseColWidth="10" defaultRowHeight="16" x14ac:dyDescent="0.2"/>
  <cols>
    <col min="1" max="1" width="10.83203125" style="1"/>
  </cols>
  <sheetData>
    <row r="1" spans="1:1462" x14ac:dyDescent="0.2">
      <c r="A1" s="5" t="s">
        <v>2006</v>
      </c>
      <c r="B1" s="2" t="s">
        <v>3023</v>
      </c>
    </row>
    <row r="2" spans="1:1462" x14ac:dyDescent="0.2">
      <c r="A2" s="1">
        <v>42005</v>
      </c>
      <c r="B2" s="4">
        <f>WEEKDAY(A2,1)</f>
        <v>5</v>
      </c>
      <c r="C2" s="4"/>
      <c r="D2" s="4"/>
      <c r="E2" s="4" t="s">
        <v>3024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</row>
    <row r="3" spans="1:1462" x14ac:dyDescent="0.2">
      <c r="A3" s="1">
        <v>42006</v>
      </c>
      <c r="B3" s="4">
        <f t="shared" ref="B3:B66" si="0">WEEKDAY(A3,1)</f>
        <v>6</v>
      </c>
      <c r="E3" s="1">
        <f ca="1">TODAY()</f>
        <v>45265</v>
      </c>
    </row>
    <row r="4" spans="1:1462" x14ac:dyDescent="0.2">
      <c r="A4" s="1">
        <v>42007</v>
      </c>
      <c r="B4" s="4">
        <f t="shared" si="0"/>
        <v>7</v>
      </c>
    </row>
    <row r="5" spans="1:1462" x14ac:dyDescent="0.2">
      <c r="A5" s="1">
        <v>42008</v>
      </c>
      <c r="B5" s="4">
        <f t="shared" si="0"/>
        <v>1</v>
      </c>
      <c r="L5" s="3"/>
    </row>
    <row r="6" spans="1:1462" x14ac:dyDescent="0.2">
      <c r="A6" s="1">
        <v>42009</v>
      </c>
      <c r="B6" s="4">
        <f t="shared" si="0"/>
        <v>2</v>
      </c>
      <c r="H6" s="3"/>
      <c r="L6" s="3"/>
    </row>
    <row r="7" spans="1:1462" x14ac:dyDescent="0.2">
      <c r="A7" s="1">
        <v>42010</v>
      </c>
      <c r="B7" s="4">
        <f t="shared" si="0"/>
        <v>3</v>
      </c>
    </row>
    <row r="8" spans="1:1462" x14ac:dyDescent="0.2">
      <c r="A8" s="1">
        <v>42011</v>
      </c>
      <c r="B8" s="4">
        <f t="shared" si="0"/>
        <v>4</v>
      </c>
    </row>
    <row r="9" spans="1:1462" x14ac:dyDescent="0.2">
      <c r="A9" s="1">
        <v>42012</v>
      </c>
      <c r="B9" s="4">
        <f t="shared" si="0"/>
        <v>5</v>
      </c>
    </row>
    <row r="10" spans="1:1462" x14ac:dyDescent="0.2">
      <c r="A10" s="1">
        <v>42013</v>
      </c>
      <c r="B10" s="4">
        <f t="shared" si="0"/>
        <v>6</v>
      </c>
    </row>
    <row r="11" spans="1:1462" x14ac:dyDescent="0.2">
      <c r="A11" s="1">
        <v>42014</v>
      </c>
      <c r="B11" s="4">
        <f t="shared" si="0"/>
        <v>7</v>
      </c>
    </row>
    <row r="12" spans="1:1462" x14ac:dyDescent="0.2">
      <c r="A12" s="1">
        <v>42015</v>
      </c>
      <c r="B12" s="4">
        <f t="shared" si="0"/>
        <v>1</v>
      </c>
    </row>
    <row r="13" spans="1:1462" x14ac:dyDescent="0.2">
      <c r="A13" s="1">
        <v>42016</v>
      </c>
      <c r="B13" s="4">
        <f t="shared" si="0"/>
        <v>2</v>
      </c>
    </row>
    <row r="14" spans="1:1462" x14ac:dyDescent="0.2">
      <c r="A14" s="1">
        <v>42017</v>
      </c>
      <c r="B14" s="4">
        <f t="shared" si="0"/>
        <v>3</v>
      </c>
    </row>
    <row r="15" spans="1:1462" x14ac:dyDescent="0.2">
      <c r="A15" s="1">
        <v>42018</v>
      </c>
      <c r="B15" s="4">
        <f t="shared" si="0"/>
        <v>4</v>
      </c>
    </row>
    <row r="16" spans="1:1462" x14ac:dyDescent="0.2">
      <c r="A16" s="1">
        <v>42019</v>
      </c>
      <c r="B16" s="4">
        <f t="shared" si="0"/>
        <v>5</v>
      </c>
    </row>
    <row r="17" spans="1:2" x14ac:dyDescent="0.2">
      <c r="A17" s="1">
        <v>42020</v>
      </c>
      <c r="B17" s="4">
        <f t="shared" si="0"/>
        <v>6</v>
      </c>
    </row>
    <row r="18" spans="1:2" x14ac:dyDescent="0.2">
      <c r="A18" s="1">
        <v>42021</v>
      </c>
      <c r="B18" s="4">
        <f t="shared" si="0"/>
        <v>7</v>
      </c>
    </row>
    <row r="19" spans="1:2" x14ac:dyDescent="0.2">
      <c r="A19" s="1">
        <v>42022</v>
      </c>
      <c r="B19" s="4">
        <f t="shared" si="0"/>
        <v>1</v>
      </c>
    </row>
    <row r="20" spans="1:2" x14ac:dyDescent="0.2">
      <c r="A20" s="1">
        <v>42023</v>
      </c>
      <c r="B20" s="4">
        <f t="shared" si="0"/>
        <v>2</v>
      </c>
    </row>
    <row r="21" spans="1:2" x14ac:dyDescent="0.2">
      <c r="A21" s="1">
        <v>42024</v>
      </c>
      <c r="B21" s="4">
        <f t="shared" si="0"/>
        <v>3</v>
      </c>
    </row>
    <row r="22" spans="1:2" x14ac:dyDescent="0.2">
      <c r="A22" s="1">
        <v>42025</v>
      </c>
      <c r="B22" s="4">
        <f t="shared" si="0"/>
        <v>4</v>
      </c>
    </row>
    <row r="23" spans="1:2" x14ac:dyDescent="0.2">
      <c r="A23" s="1">
        <v>42026</v>
      </c>
      <c r="B23" s="4">
        <f t="shared" si="0"/>
        <v>5</v>
      </c>
    </row>
    <row r="24" spans="1:2" x14ac:dyDescent="0.2">
      <c r="A24" s="1">
        <v>42027</v>
      </c>
      <c r="B24" s="4">
        <f t="shared" si="0"/>
        <v>6</v>
      </c>
    </row>
    <row r="25" spans="1:2" x14ac:dyDescent="0.2">
      <c r="A25" s="1">
        <v>42028</v>
      </c>
      <c r="B25" s="4">
        <f t="shared" si="0"/>
        <v>7</v>
      </c>
    </row>
    <row r="26" spans="1:2" x14ac:dyDescent="0.2">
      <c r="A26" s="1">
        <v>42029</v>
      </c>
      <c r="B26" s="4">
        <f t="shared" si="0"/>
        <v>1</v>
      </c>
    </row>
    <row r="27" spans="1:2" x14ac:dyDescent="0.2">
      <c r="A27" s="1">
        <v>42030</v>
      </c>
      <c r="B27" s="4">
        <f t="shared" si="0"/>
        <v>2</v>
      </c>
    </row>
    <row r="28" spans="1:2" x14ac:dyDescent="0.2">
      <c r="A28" s="1">
        <v>42031</v>
      </c>
      <c r="B28" s="4">
        <f t="shared" si="0"/>
        <v>3</v>
      </c>
    </row>
    <row r="29" spans="1:2" x14ac:dyDescent="0.2">
      <c r="A29" s="1">
        <v>42032</v>
      </c>
      <c r="B29" s="4">
        <f t="shared" si="0"/>
        <v>4</v>
      </c>
    </row>
    <row r="30" spans="1:2" x14ac:dyDescent="0.2">
      <c r="A30" s="1">
        <v>42033</v>
      </c>
      <c r="B30" s="4">
        <f t="shared" si="0"/>
        <v>5</v>
      </c>
    </row>
    <row r="31" spans="1:2" x14ac:dyDescent="0.2">
      <c r="A31" s="1">
        <v>42034</v>
      </c>
      <c r="B31" s="4">
        <f t="shared" si="0"/>
        <v>6</v>
      </c>
    </row>
    <row r="32" spans="1:2" x14ac:dyDescent="0.2">
      <c r="A32" s="1">
        <v>42035</v>
      </c>
      <c r="B32" s="4">
        <f t="shared" si="0"/>
        <v>7</v>
      </c>
    </row>
    <row r="33" spans="1:2" x14ac:dyDescent="0.2">
      <c r="A33" s="1">
        <v>42036</v>
      </c>
      <c r="B33" s="4">
        <f t="shared" si="0"/>
        <v>1</v>
      </c>
    </row>
    <row r="34" spans="1:2" x14ac:dyDescent="0.2">
      <c r="A34" s="1">
        <v>42037</v>
      </c>
      <c r="B34" s="4">
        <f t="shared" si="0"/>
        <v>2</v>
      </c>
    </row>
    <row r="35" spans="1:2" x14ac:dyDescent="0.2">
      <c r="A35" s="1">
        <v>42038</v>
      </c>
      <c r="B35" s="4">
        <f t="shared" si="0"/>
        <v>3</v>
      </c>
    </row>
    <row r="36" spans="1:2" x14ac:dyDescent="0.2">
      <c r="A36" s="1">
        <v>42039</v>
      </c>
      <c r="B36" s="4">
        <f t="shared" si="0"/>
        <v>4</v>
      </c>
    </row>
    <row r="37" spans="1:2" x14ac:dyDescent="0.2">
      <c r="A37" s="1">
        <v>42040</v>
      </c>
      <c r="B37" s="4">
        <f t="shared" si="0"/>
        <v>5</v>
      </c>
    </row>
    <row r="38" spans="1:2" x14ac:dyDescent="0.2">
      <c r="A38" s="1">
        <v>42041</v>
      </c>
      <c r="B38" s="4">
        <f t="shared" si="0"/>
        <v>6</v>
      </c>
    </row>
    <row r="39" spans="1:2" x14ac:dyDescent="0.2">
      <c r="A39" s="1">
        <v>42042</v>
      </c>
      <c r="B39" s="4">
        <f t="shared" si="0"/>
        <v>7</v>
      </c>
    </row>
    <row r="40" spans="1:2" x14ac:dyDescent="0.2">
      <c r="A40" s="1">
        <v>42043</v>
      </c>
      <c r="B40" s="4">
        <f t="shared" si="0"/>
        <v>1</v>
      </c>
    </row>
    <row r="41" spans="1:2" x14ac:dyDescent="0.2">
      <c r="A41" s="1">
        <v>42044</v>
      </c>
      <c r="B41" s="4">
        <f t="shared" si="0"/>
        <v>2</v>
      </c>
    </row>
    <row r="42" spans="1:2" x14ac:dyDescent="0.2">
      <c r="A42" s="1">
        <v>42045</v>
      </c>
      <c r="B42" s="4">
        <f t="shared" si="0"/>
        <v>3</v>
      </c>
    </row>
    <row r="43" spans="1:2" x14ac:dyDescent="0.2">
      <c r="A43" s="1">
        <v>42046</v>
      </c>
      <c r="B43" s="4">
        <f t="shared" si="0"/>
        <v>4</v>
      </c>
    </row>
    <row r="44" spans="1:2" x14ac:dyDescent="0.2">
      <c r="A44" s="1">
        <v>42047</v>
      </c>
      <c r="B44" s="4">
        <f t="shared" si="0"/>
        <v>5</v>
      </c>
    </row>
    <row r="45" spans="1:2" x14ac:dyDescent="0.2">
      <c r="A45" s="1">
        <v>42048</v>
      </c>
      <c r="B45" s="4">
        <f t="shared" si="0"/>
        <v>6</v>
      </c>
    </row>
    <row r="46" spans="1:2" x14ac:dyDescent="0.2">
      <c r="A46" s="1">
        <v>42049</v>
      </c>
      <c r="B46" s="4">
        <f t="shared" si="0"/>
        <v>7</v>
      </c>
    </row>
    <row r="47" spans="1:2" x14ac:dyDescent="0.2">
      <c r="A47" s="1">
        <v>42050</v>
      </c>
      <c r="B47" s="4">
        <f t="shared" si="0"/>
        <v>1</v>
      </c>
    </row>
    <row r="48" spans="1:2" x14ac:dyDescent="0.2">
      <c r="A48" s="1">
        <v>42051</v>
      </c>
      <c r="B48" s="4">
        <f t="shared" si="0"/>
        <v>2</v>
      </c>
    </row>
    <row r="49" spans="1:2" x14ac:dyDescent="0.2">
      <c r="A49" s="1">
        <v>42052</v>
      </c>
      <c r="B49" s="4">
        <f t="shared" si="0"/>
        <v>3</v>
      </c>
    </row>
    <row r="50" spans="1:2" x14ac:dyDescent="0.2">
      <c r="A50" s="1">
        <v>42053</v>
      </c>
      <c r="B50" s="4">
        <f t="shared" si="0"/>
        <v>4</v>
      </c>
    </row>
    <row r="51" spans="1:2" x14ac:dyDescent="0.2">
      <c r="A51" s="1">
        <v>42054</v>
      </c>
      <c r="B51" s="4">
        <f t="shared" si="0"/>
        <v>5</v>
      </c>
    </row>
    <row r="52" spans="1:2" x14ac:dyDescent="0.2">
      <c r="A52" s="1">
        <v>42055</v>
      </c>
      <c r="B52" s="4">
        <f t="shared" si="0"/>
        <v>6</v>
      </c>
    </row>
    <row r="53" spans="1:2" x14ac:dyDescent="0.2">
      <c r="A53" s="1">
        <v>42056</v>
      </c>
      <c r="B53" s="4">
        <f t="shared" si="0"/>
        <v>7</v>
      </c>
    </row>
    <row r="54" spans="1:2" x14ac:dyDescent="0.2">
      <c r="A54" s="1">
        <v>42057</v>
      </c>
      <c r="B54" s="4">
        <f t="shared" si="0"/>
        <v>1</v>
      </c>
    </row>
    <row r="55" spans="1:2" x14ac:dyDescent="0.2">
      <c r="A55" s="1">
        <v>42058</v>
      </c>
      <c r="B55" s="4">
        <f t="shared" si="0"/>
        <v>2</v>
      </c>
    </row>
    <row r="56" spans="1:2" x14ac:dyDescent="0.2">
      <c r="A56" s="1">
        <v>42059</v>
      </c>
      <c r="B56" s="4">
        <f t="shared" si="0"/>
        <v>3</v>
      </c>
    </row>
    <row r="57" spans="1:2" x14ac:dyDescent="0.2">
      <c r="A57" s="1">
        <v>42060</v>
      </c>
      <c r="B57" s="4">
        <f t="shared" si="0"/>
        <v>4</v>
      </c>
    </row>
    <row r="58" spans="1:2" x14ac:dyDescent="0.2">
      <c r="A58" s="1">
        <v>42061</v>
      </c>
      <c r="B58" s="4">
        <f t="shared" si="0"/>
        <v>5</v>
      </c>
    </row>
    <row r="59" spans="1:2" x14ac:dyDescent="0.2">
      <c r="A59" s="1">
        <v>42062</v>
      </c>
      <c r="B59" s="4">
        <f t="shared" si="0"/>
        <v>6</v>
      </c>
    </row>
    <row r="60" spans="1:2" x14ac:dyDescent="0.2">
      <c r="A60" s="1">
        <v>42063</v>
      </c>
      <c r="B60" s="4">
        <f t="shared" si="0"/>
        <v>7</v>
      </c>
    </row>
    <row r="61" spans="1:2" x14ac:dyDescent="0.2">
      <c r="A61" s="1">
        <v>42064</v>
      </c>
      <c r="B61" s="4">
        <f t="shared" si="0"/>
        <v>1</v>
      </c>
    </row>
    <row r="62" spans="1:2" x14ac:dyDescent="0.2">
      <c r="A62" s="1">
        <v>42065</v>
      </c>
      <c r="B62" s="4">
        <f t="shared" si="0"/>
        <v>2</v>
      </c>
    </row>
    <row r="63" spans="1:2" x14ac:dyDescent="0.2">
      <c r="A63" s="1">
        <v>42066</v>
      </c>
      <c r="B63" s="4">
        <f t="shared" si="0"/>
        <v>3</v>
      </c>
    </row>
    <row r="64" spans="1:2" x14ac:dyDescent="0.2">
      <c r="A64" s="1">
        <v>42067</v>
      </c>
      <c r="B64" s="4">
        <f t="shared" si="0"/>
        <v>4</v>
      </c>
    </row>
    <row r="65" spans="1:2" x14ac:dyDescent="0.2">
      <c r="A65" s="1">
        <v>42068</v>
      </c>
      <c r="B65" s="4">
        <f t="shared" si="0"/>
        <v>5</v>
      </c>
    </row>
    <row r="66" spans="1:2" x14ac:dyDescent="0.2">
      <c r="A66" s="1">
        <v>42069</v>
      </c>
      <c r="B66" s="4">
        <f t="shared" si="0"/>
        <v>6</v>
      </c>
    </row>
    <row r="67" spans="1:2" x14ac:dyDescent="0.2">
      <c r="A67" s="1">
        <v>42070</v>
      </c>
      <c r="B67" s="4">
        <f t="shared" ref="B67:B130" si="1">WEEKDAY(A67,1)</f>
        <v>7</v>
      </c>
    </row>
    <row r="68" spans="1:2" x14ac:dyDescent="0.2">
      <c r="A68" s="1">
        <v>42071</v>
      </c>
      <c r="B68" s="4">
        <f t="shared" si="1"/>
        <v>1</v>
      </c>
    </row>
    <row r="69" spans="1:2" x14ac:dyDescent="0.2">
      <c r="A69" s="1">
        <v>42072</v>
      </c>
      <c r="B69" s="4">
        <f t="shared" si="1"/>
        <v>2</v>
      </c>
    </row>
    <row r="70" spans="1:2" x14ac:dyDescent="0.2">
      <c r="A70" s="1">
        <v>42073</v>
      </c>
      <c r="B70" s="4">
        <f t="shared" si="1"/>
        <v>3</v>
      </c>
    </row>
    <row r="71" spans="1:2" x14ac:dyDescent="0.2">
      <c r="A71" s="1">
        <v>42074</v>
      </c>
      <c r="B71" s="4">
        <f t="shared" si="1"/>
        <v>4</v>
      </c>
    </row>
    <row r="72" spans="1:2" x14ac:dyDescent="0.2">
      <c r="A72" s="1">
        <v>42075</v>
      </c>
      <c r="B72" s="4">
        <f t="shared" si="1"/>
        <v>5</v>
      </c>
    </row>
    <row r="73" spans="1:2" x14ac:dyDescent="0.2">
      <c r="A73" s="1">
        <v>42076</v>
      </c>
      <c r="B73" s="4">
        <f t="shared" si="1"/>
        <v>6</v>
      </c>
    </row>
    <row r="74" spans="1:2" x14ac:dyDescent="0.2">
      <c r="A74" s="1">
        <v>42077</v>
      </c>
      <c r="B74" s="4">
        <f t="shared" si="1"/>
        <v>7</v>
      </c>
    </row>
    <row r="75" spans="1:2" x14ac:dyDescent="0.2">
      <c r="A75" s="1">
        <v>42078</v>
      </c>
      <c r="B75" s="4">
        <f t="shared" si="1"/>
        <v>1</v>
      </c>
    </row>
    <row r="76" spans="1:2" x14ac:dyDescent="0.2">
      <c r="A76" s="1">
        <v>42079</v>
      </c>
      <c r="B76" s="4">
        <f t="shared" si="1"/>
        <v>2</v>
      </c>
    </row>
    <row r="77" spans="1:2" x14ac:dyDescent="0.2">
      <c r="A77" s="1">
        <v>42080</v>
      </c>
      <c r="B77" s="4">
        <f t="shared" si="1"/>
        <v>3</v>
      </c>
    </row>
    <row r="78" spans="1:2" x14ac:dyDescent="0.2">
      <c r="A78" s="1">
        <v>42081</v>
      </c>
      <c r="B78" s="4">
        <f t="shared" si="1"/>
        <v>4</v>
      </c>
    </row>
    <row r="79" spans="1:2" x14ac:dyDescent="0.2">
      <c r="A79" s="1">
        <v>42082</v>
      </c>
      <c r="B79" s="4">
        <f t="shared" si="1"/>
        <v>5</v>
      </c>
    </row>
    <row r="80" spans="1:2" x14ac:dyDescent="0.2">
      <c r="A80" s="1">
        <v>42083</v>
      </c>
      <c r="B80" s="4">
        <f t="shared" si="1"/>
        <v>6</v>
      </c>
    </row>
    <row r="81" spans="1:2" x14ac:dyDescent="0.2">
      <c r="A81" s="1">
        <v>42084</v>
      </c>
      <c r="B81" s="4">
        <f t="shared" si="1"/>
        <v>7</v>
      </c>
    </row>
    <row r="82" spans="1:2" x14ac:dyDescent="0.2">
      <c r="A82" s="1">
        <v>42085</v>
      </c>
      <c r="B82" s="4">
        <f t="shared" si="1"/>
        <v>1</v>
      </c>
    </row>
    <row r="83" spans="1:2" x14ac:dyDescent="0.2">
      <c r="A83" s="1">
        <v>42086</v>
      </c>
      <c r="B83" s="4">
        <f t="shared" si="1"/>
        <v>2</v>
      </c>
    </row>
    <row r="84" spans="1:2" x14ac:dyDescent="0.2">
      <c r="A84" s="1">
        <v>42087</v>
      </c>
      <c r="B84" s="4">
        <f t="shared" si="1"/>
        <v>3</v>
      </c>
    </row>
    <row r="85" spans="1:2" x14ac:dyDescent="0.2">
      <c r="A85" s="1">
        <v>42088</v>
      </c>
      <c r="B85" s="4">
        <f t="shared" si="1"/>
        <v>4</v>
      </c>
    </row>
    <row r="86" spans="1:2" x14ac:dyDescent="0.2">
      <c r="A86" s="1">
        <v>42089</v>
      </c>
      <c r="B86" s="4">
        <f t="shared" si="1"/>
        <v>5</v>
      </c>
    </row>
    <row r="87" spans="1:2" x14ac:dyDescent="0.2">
      <c r="A87" s="1">
        <v>42090</v>
      </c>
      <c r="B87" s="4">
        <f t="shared" si="1"/>
        <v>6</v>
      </c>
    </row>
    <row r="88" spans="1:2" x14ac:dyDescent="0.2">
      <c r="A88" s="1">
        <v>42091</v>
      </c>
      <c r="B88" s="4">
        <f t="shared" si="1"/>
        <v>7</v>
      </c>
    </row>
    <row r="89" spans="1:2" x14ac:dyDescent="0.2">
      <c r="A89" s="1">
        <v>42092</v>
      </c>
      <c r="B89" s="4">
        <f t="shared" si="1"/>
        <v>1</v>
      </c>
    </row>
    <row r="90" spans="1:2" x14ac:dyDescent="0.2">
      <c r="A90" s="1">
        <v>42093</v>
      </c>
      <c r="B90" s="4">
        <f t="shared" si="1"/>
        <v>2</v>
      </c>
    </row>
    <row r="91" spans="1:2" x14ac:dyDescent="0.2">
      <c r="A91" s="1">
        <v>42094</v>
      </c>
      <c r="B91" s="4">
        <f t="shared" si="1"/>
        <v>3</v>
      </c>
    </row>
    <row r="92" spans="1:2" x14ac:dyDescent="0.2">
      <c r="A92" s="1">
        <v>42095</v>
      </c>
      <c r="B92" s="4">
        <f t="shared" si="1"/>
        <v>4</v>
      </c>
    </row>
    <row r="93" spans="1:2" x14ac:dyDescent="0.2">
      <c r="A93" s="1">
        <v>42096</v>
      </c>
      <c r="B93" s="4">
        <f t="shared" si="1"/>
        <v>5</v>
      </c>
    </row>
    <row r="94" spans="1:2" x14ac:dyDescent="0.2">
      <c r="A94" s="1">
        <v>42097</v>
      </c>
      <c r="B94" s="4">
        <f t="shared" si="1"/>
        <v>6</v>
      </c>
    </row>
    <row r="95" spans="1:2" x14ac:dyDescent="0.2">
      <c r="A95" s="1">
        <v>42098</v>
      </c>
      <c r="B95" s="4">
        <f t="shared" si="1"/>
        <v>7</v>
      </c>
    </row>
    <row r="96" spans="1:2" x14ac:dyDescent="0.2">
      <c r="A96" s="1">
        <v>42099</v>
      </c>
      <c r="B96" s="4">
        <f t="shared" si="1"/>
        <v>1</v>
      </c>
    </row>
    <row r="97" spans="1:2" x14ac:dyDescent="0.2">
      <c r="A97" s="1">
        <v>42100</v>
      </c>
      <c r="B97" s="4">
        <f t="shared" si="1"/>
        <v>2</v>
      </c>
    </row>
    <row r="98" spans="1:2" x14ac:dyDescent="0.2">
      <c r="A98" s="1">
        <v>42101</v>
      </c>
      <c r="B98" s="4">
        <f t="shared" si="1"/>
        <v>3</v>
      </c>
    </row>
    <row r="99" spans="1:2" x14ac:dyDescent="0.2">
      <c r="A99" s="1">
        <v>42102</v>
      </c>
      <c r="B99" s="4">
        <f t="shared" si="1"/>
        <v>4</v>
      </c>
    </row>
    <row r="100" spans="1:2" x14ac:dyDescent="0.2">
      <c r="A100" s="1">
        <v>42103</v>
      </c>
      <c r="B100" s="4">
        <f t="shared" si="1"/>
        <v>5</v>
      </c>
    </row>
    <row r="101" spans="1:2" x14ac:dyDescent="0.2">
      <c r="A101" s="1">
        <v>42104</v>
      </c>
      <c r="B101" s="4">
        <f t="shared" si="1"/>
        <v>6</v>
      </c>
    </row>
    <row r="102" spans="1:2" x14ac:dyDescent="0.2">
      <c r="A102" s="1">
        <v>42105</v>
      </c>
      <c r="B102" s="4">
        <f t="shared" si="1"/>
        <v>7</v>
      </c>
    </row>
    <row r="103" spans="1:2" x14ac:dyDescent="0.2">
      <c r="A103" s="1">
        <v>42106</v>
      </c>
      <c r="B103" s="4">
        <f t="shared" si="1"/>
        <v>1</v>
      </c>
    </row>
    <row r="104" spans="1:2" x14ac:dyDescent="0.2">
      <c r="A104" s="1">
        <v>42107</v>
      </c>
      <c r="B104" s="4">
        <f t="shared" si="1"/>
        <v>2</v>
      </c>
    </row>
    <row r="105" spans="1:2" x14ac:dyDescent="0.2">
      <c r="A105" s="1">
        <v>42108</v>
      </c>
      <c r="B105" s="4">
        <f t="shared" si="1"/>
        <v>3</v>
      </c>
    </row>
    <row r="106" spans="1:2" x14ac:dyDescent="0.2">
      <c r="A106" s="1">
        <v>42109</v>
      </c>
      <c r="B106" s="4">
        <f t="shared" si="1"/>
        <v>4</v>
      </c>
    </row>
    <row r="107" spans="1:2" x14ac:dyDescent="0.2">
      <c r="A107" s="1">
        <v>42110</v>
      </c>
      <c r="B107" s="4">
        <f t="shared" si="1"/>
        <v>5</v>
      </c>
    </row>
    <row r="108" spans="1:2" x14ac:dyDescent="0.2">
      <c r="A108" s="1">
        <v>42111</v>
      </c>
      <c r="B108" s="4">
        <f t="shared" si="1"/>
        <v>6</v>
      </c>
    </row>
    <row r="109" spans="1:2" x14ac:dyDescent="0.2">
      <c r="A109" s="1">
        <v>42112</v>
      </c>
      <c r="B109" s="4">
        <f t="shared" si="1"/>
        <v>7</v>
      </c>
    </row>
    <row r="110" spans="1:2" x14ac:dyDescent="0.2">
      <c r="A110" s="1">
        <v>42113</v>
      </c>
      <c r="B110" s="4">
        <f t="shared" si="1"/>
        <v>1</v>
      </c>
    </row>
    <row r="111" spans="1:2" x14ac:dyDescent="0.2">
      <c r="A111" s="1">
        <v>42114</v>
      </c>
      <c r="B111" s="4">
        <f t="shared" si="1"/>
        <v>2</v>
      </c>
    </row>
    <row r="112" spans="1:2" x14ac:dyDescent="0.2">
      <c r="A112" s="1">
        <v>42115</v>
      </c>
      <c r="B112" s="4">
        <f t="shared" si="1"/>
        <v>3</v>
      </c>
    </row>
    <row r="113" spans="1:2" x14ac:dyDescent="0.2">
      <c r="A113" s="1">
        <v>42116</v>
      </c>
      <c r="B113" s="4">
        <f t="shared" si="1"/>
        <v>4</v>
      </c>
    </row>
    <row r="114" spans="1:2" x14ac:dyDescent="0.2">
      <c r="A114" s="1">
        <v>42117</v>
      </c>
      <c r="B114" s="4">
        <f t="shared" si="1"/>
        <v>5</v>
      </c>
    </row>
    <row r="115" spans="1:2" x14ac:dyDescent="0.2">
      <c r="A115" s="1">
        <v>42118</v>
      </c>
      <c r="B115" s="4">
        <f t="shared" si="1"/>
        <v>6</v>
      </c>
    </row>
    <row r="116" spans="1:2" x14ac:dyDescent="0.2">
      <c r="A116" s="1">
        <v>42119</v>
      </c>
      <c r="B116" s="4">
        <f t="shared" si="1"/>
        <v>7</v>
      </c>
    </row>
    <row r="117" spans="1:2" x14ac:dyDescent="0.2">
      <c r="A117" s="1">
        <v>42120</v>
      </c>
      <c r="B117" s="4">
        <f t="shared" si="1"/>
        <v>1</v>
      </c>
    </row>
    <row r="118" spans="1:2" x14ac:dyDescent="0.2">
      <c r="A118" s="1">
        <v>42121</v>
      </c>
      <c r="B118" s="4">
        <f t="shared" si="1"/>
        <v>2</v>
      </c>
    </row>
    <row r="119" spans="1:2" x14ac:dyDescent="0.2">
      <c r="A119" s="1">
        <v>42122</v>
      </c>
      <c r="B119" s="4">
        <f t="shared" si="1"/>
        <v>3</v>
      </c>
    </row>
    <row r="120" spans="1:2" x14ac:dyDescent="0.2">
      <c r="A120" s="1">
        <v>42123</v>
      </c>
      <c r="B120" s="4">
        <f t="shared" si="1"/>
        <v>4</v>
      </c>
    </row>
    <row r="121" spans="1:2" x14ac:dyDescent="0.2">
      <c r="A121" s="1">
        <v>42124</v>
      </c>
      <c r="B121" s="4">
        <f t="shared" si="1"/>
        <v>5</v>
      </c>
    </row>
    <row r="122" spans="1:2" x14ac:dyDescent="0.2">
      <c r="A122" s="1">
        <v>42125</v>
      </c>
      <c r="B122" s="4">
        <f t="shared" si="1"/>
        <v>6</v>
      </c>
    </row>
    <row r="123" spans="1:2" x14ac:dyDescent="0.2">
      <c r="A123" s="1">
        <v>42126</v>
      </c>
      <c r="B123" s="4">
        <f t="shared" si="1"/>
        <v>7</v>
      </c>
    </row>
    <row r="124" spans="1:2" x14ac:dyDescent="0.2">
      <c r="A124" s="1">
        <v>42127</v>
      </c>
      <c r="B124" s="4">
        <f t="shared" si="1"/>
        <v>1</v>
      </c>
    </row>
    <row r="125" spans="1:2" x14ac:dyDescent="0.2">
      <c r="A125" s="1">
        <v>42128</v>
      </c>
      <c r="B125" s="4">
        <f t="shared" si="1"/>
        <v>2</v>
      </c>
    </row>
    <row r="126" spans="1:2" x14ac:dyDescent="0.2">
      <c r="A126" s="1">
        <v>42129</v>
      </c>
      <c r="B126" s="4">
        <f t="shared" si="1"/>
        <v>3</v>
      </c>
    </row>
    <row r="127" spans="1:2" x14ac:dyDescent="0.2">
      <c r="A127" s="1">
        <v>42130</v>
      </c>
      <c r="B127" s="4">
        <f t="shared" si="1"/>
        <v>4</v>
      </c>
    </row>
    <row r="128" spans="1:2" x14ac:dyDescent="0.2">
      <c r="A128" s="1">
        <v>42131</v>
      </c>
      <c r="B128" s="4">
        <f t="shared" si="1"/>
        <v>5</v>
      </c>
    </row>
    <row r="129" spans="1:2" x14ac:dyDescent="0.2">
      <c r="A129" s="1">
        <v>42132</v>
      </c>
      <c r="B129" s="4">
        <f t="shared" si="1"/>
        <v>6</v>
      </c>
    </row>
    <row r="130" spans="1:2" x14ac:dyDescent="0.2">
      <c r="A130" s="1">
        <v>42133</v>
      </c>
      <c r="B130" s="4">
        <f t="shared" si="1"/>
        <v>7</v>
      </c>
    </row>
    <row r="131" spans="1:2" x14ac:dyDescent="0.2">
      <c r="A131" s="1">
        <v>42134</v>
      </c>
      <c r="B131" s="4">
        <f t="shared" ref="B131:B194" si="2">WEEKDAY(A131,1)</f>
        <v>1</v>
      </c>
    </row>
    <row r="132" spans="1:2" x14ac:dyDescent="0.2">
      <c r="A132" s="1">
        <v>42135</v>
      </c>
      <c r="B132" s="4">
        <f t="shared" si="2"/>
        <v>2</v>
      </c>
    </row>
    <row r="133" spans="1:2" x14ac:dyDescent="0.2">
      <c r="A133" s="1">
        <v>42136</v>
      </c>
      <c r="B133" s="4">
        <f t="shared" si="2"/>
        <v>3</v>
      </c>
    </row>
    <row r="134" spans="1:2" x14ac:dyDescent="0.2">
      <c r="A134" s="1">
        <v>42137</v>
      </c>
      <c r="B134" s="4">
        <f t="shared" si="2"/>
        <v>4</v>
      </c>
    </row>
    <row r="135" spans="1:2" x14ac:dyDescent="0.2">
      <c r="A135" s="1">
        <v>42138</v>
      </c>
      <c r="B135" s="4">
        <f t="shared" si="2"/>
        <v>5</v>
      </c>
    </row>
    <row r="136" spans="1:2" x14ac:dyDescent="0.2">
      <c r="A136" s="1">
        <v>42139</v>
      </c>
      <c r="B136" s="4">
        <f t="shared" si="2"/>
        <v>6</v>
      </c>
    </row>
    <row r="137" spans="1:2" x14ac:dyDescent="0.2">
      <c r="A137" s="1">
        <v>42140</v>
      </c>
      <c r="B137" s="4">
        <f t="shared" si="2"/>
        <v>7</v>
      </c>
    </row>
    <row r="138" spans="1:2" x14ac:dyDescent="0.2">
      <c r="A138" s="1">
        <v>42141</v>
      </c>
      <c r="B138" s="4">
        <f t="shared" si="2"/>
        <v>1</v>
      </c>
    </row>
    <row r="139" spans="1:2" x14ac:dyDescent="0.2">
      <c r="A139" s="1">
        <v>42142</v>
      </c>
      <c r="B139" s="4">
        <f t="shared" si="2"/>
        <v>2</v>
      </c>
    </row>
    <row r="140" spans="1:2" x14ac:dyDescent="0.2">
      <c r="A140" s="1">
        <v>42143</v>
      </c>
      <c r="B140" s="4">
        <f t="shared" si="2"/>
        <v>3</v>
      </c>
    </row>
    <row r="141" spans="1:2" x14ac:dyDescent="0.2">
      <c r="A141" s="1">
        <v>42144</v>
      </c>
      <c r="B141" s="4">
        <f t="shared" si="2"/>
        <v>4</v>
      </c>
    </row>
    <row r="142" spans="1:2" x14ac:dyDescent="0.2">
      <c r="A142" s="1">
        <v>42145</v>
      </c>
      <c r="B142" s="4">
        <f t="shared" si="2"/>
        <v>5</v>
      </c>
    </row>
    <row r="143" spans="1:2" x14ac:dyDescent="0.2">
      <c r="A143" s="1">
        <v>42146</v>
      </c>
      <c r="B143" s="4">
        <f t="shared" si="2"/>
        <v>6</v>
      </c>
    </row>
    <row r="144" spans="1:2" x14ac:dyDescent="0.2">
      <c r="A144" s="1">
        <v>42147</v>
      </c>
      <c r="B144" s="4">
        <f t="shared" si="2"/>
        <v>7</v>
      </c>
    </row>
    <row r="145" spans="1:2" x14ac:dyDescent="0.2">
      <c r="A145" s="1">
        <v>42148</v>
      </c>
      <c r="B145" s="4">
        <f t="shared" si="2"/>
        <v>1</v>
      </c>
    </row>
    <row r="146" spans="1:2" x14ac:dyDescent="0.2">
      <c r="A146" s="1">
        <v>42149</v>
      </c>
      <c r="B146" s="4">
        <f t="shared" si="2"/>
        <v>2</v>
      </c>
    </row>
    <row r="147" spans="1:2" x14ac:dyDescent="0.2">
      <c r="A147" s="1">
        <v>42150</v>
      </c>
      <c r="B147" s="4">
        <f t="shared" si="2"/>
        <v>3</v>
      </c>
    </row>
    <row r="148" spans="1:2" x14ac:dyDescent="0.2">
      <c r="A148" s="1">
        <v>42151</v>
      </c>
      <c r="B148" s="4">
        <f t="shared" si="2"/>
        <v>4</v>
      </c>
    </row>
    <row r="149" spans="1:2" x14ac:dyDescent="0.2">
      <c r="A149" s="1">
        <v>42152</v>
      </c>
      <c r="B149" s="4">
        <f t="shared" si="2"/>
        <v>5</v>
      </c>
    </row>
    <row r="150" spans="1:2" x14ac:dyDescent="0.2">
      <c r="A150" s="1">
        <v>42153</v>
      </c>
      <c r="B150" s="4">
        <f t="shared" si="2"/>
        <v>6</v>
      </c>
    </row>
    <row r="151" spans="1:2" x14ac:dyDescent="0.2">
      <c r="A151" s="1">
        <v>42154</v>
      </c>
      <c r="B151" s="4">
        <f t="shared" si="2"/>
        <v>7</v>
      </c>
    </row>
    <row r="152" spans="1:2" x14ac:dyDescent="0.2">
      <c r="A152" s="1">
        <v>42155</v>
      </c>
      <c r="B152" s="4">
        <f t="shared" si="2"/>
        <v>1</v>
      </c>
    </row>
    <row r="153" spans="1:2" x14ac:dyDescent="0.2">
      <c r="A153" s="1">
        <v>42156</v>
      </c>
      <c r="B153" s="4">
        <f t="shared" si="2"/>
        <v>2</v>
      </c>
    </row>
    <row r="154" spans="1:2" x14ac:dyDescent="0.2">
      <c r="A154" s="1">
        <v>42157</v>
      </c>
      <c r="B154" s="4">
        <f t="shared" si="2"/>
        <v>3</v>
      </c>
    </row>
    <row r="155" spans="1:2" x14ac:dyDescent="0.2">
      <c r="A155" s="1">
        <v>42158</v>
      </c>
      <c r="B155" s="4">
        <f t="shared" si="2"/>
        <v>4</v>
      </c>
    </row>
    <row r="156" spans="1:2" x14ac:dyDescent="0.2">
      <c r="A156" s="1">
        <v>42159</v>
      </c>
      <c r="B156" s="4">
        <f t="shared" si="2"/>
        <v>5</v>
      </c>
    </row>
    <row r="157" spans="1:2" x14ac:dyDescent="0.2">
      <c r="A157" s="1">
        <v>42160</v>
      </c>
      <c r="B157" s="4">
        <f t="shared" si="2"/>
        <v>6</v>
      </c>
    </row>
    <row r="158" spans="1:2" x14ac:dyDescent="0.2">
      <c r="A158" s="1">
        <v>42161</v>
      </c>
      <c r="B158" s="4">
        <f t="shared" si="2"/>
        <v>7</v>
      </c>
    </row>
    <row r="159" spans="1:2" x14ac:dyDescent="0.2">
      <c r="A159" s="1">
        <v>42162</v>
      </c>
      <c r="B159" s="4">
        <f t="shared" si="2"/>
        <v>1</v>
      </c>
    </row>
    <row r="160" spans="1:2" x14ac:dyDescent="0.2">
      <c r="A160" s="1">
        <v>42163</v>
      </c>
      <c r="B160" s="4">
        <f t="shared" si="2"/>
        <v>2</v>
      </c>
    </row>
    <row r="161" spans="1:2" x14ac:dyDescent="0.2">
      <c r="A161" s="1">
        <v>42164</v>
      </c>
      <c r="B161" s="4">
        <f t="shared" si="2"/>
        <v>3</v>
      </c>
    </row>
    <row r="162" spans="1:2" x14ac:dyDescent="0.2">
      <c r="A162" s="1">
        <v>42165</v>
      </c>
      <c r="B162" s="4">
        <f t="shared" si="2"/>
        <v>4</v>
      </c>
    </row>
    <row r="163" spans="1:2" x14ac:dyDescent="0.2">
      <c r="A163" s="1">
        <v>42166</v>
      </c>
      <c r="B163" s="4">
        <f t="shared" si="2"/>
        <v>5</v>
      </c>
    </row>
    <row r="164" spans="1:2" x14ac:dyDescent="0.2">
      <c r="A164" s="1">
        <v>42167</v>
      </c>
      <c r="B164" s="4">
        <f t="shared" si="2"/>
        <v>6</v>
      </c>
    </row>
    <row r="165" spans="1:2" x14ac:dyDescent="0.2">
      <c r="A165" s="1">
        <v>42168</v>
      </c>
      <c r="B165" s="4">
        <f t="shared" si="2"/>
        <v>7</v>
      </c>
    </row>
    <row r="166" spans="1:2" x14ac:dyDescent="0.2">
      <c r="A166" s="1">
        <v>42169</v>
      </c>
      <c r="B166" s="4">
        <f t="shared" si="2"/>
        <v>1</v>
      </c>
    </row>
    <row r="167" spans="1:2" x14ac:dyDescent="0.2">
      <c r="A167" s="1">
        <v>42170</v>
      </c>
      <c r="B167" s="4">
        <f t="shared" si="2"/>
        <v>2</v>
      </c>
    </row>
    <row r="168" spans="1:2" x14ac:dyDescent="0.2">
      <c r="A168" s="1">
        <v>42171</v>
      </c>
      <c r="B168" s="4">
        <f t="shared" si="2"/>
        <v>3</v>
      </c>
    </row>
    <row r="169" spans="1:2" x14ac:dyDescent="0.2">
      <c r="A169" s="1">
        <v>42172</v>
      </c>
      <c r="B169" s="4">
        <f t="shared" si="2"/>
        <v>4</v>
      </c>
    </row>
    <row r="170" spans="1:2" x14ac:dyDescent="0.2">
      <c r="A170" s="1">
        <v>42173</v>
      </c>
      <c r="B170" s="4">
        <f t="shared" si="2"/>
        <v>5</v>
      </c>
    </row>
    <row r="171" spans="1:2" x14ac:dyDescent="0.2">
      <c r="A171" s="1">
        <v>42174</v>
      </c>
      <c r="B171" s="4">
        <f t="shared" si="2"/>
        <v>6</v>
      </c>
    </row>
    <row r="172" spans="1:2" x14ac:dyDescent="0.2">
      <c r="A172" s="1">
        <v>42175</v>
      </c>
      <c r="B172" s="4">
        <f t="shared" si="2"/>
        <v>7</v>
      </c>
    </row>
    <row r="173" spans="1:2" x14ac:dyDescent="0.2">
      <c r="A173" s="1">
        <v>42176</v>
      </c>
      <c r="B173" s="4">
        <f t="shared" si="2"/>
        <v>1</v>
      </c>
    </row>
    <row r="174" spans="1:2" x14ac:dyDescent="0.2">
      <c r="A174" s="1">
        <v>42177</v>
      </c>
      <c r="B174" s="4">
        <f t="shared" si="2"/>
        <v>2</v>
      </c>
    </row>
    <row r="175" spans="1:2" x14ac:dyDescent="0.2">
      <c r="A175" s="1">
        <v>42178</v>
      </c>
      <c r="B175" s="4">
        <f t="shared" si="2"/>
        <v>3</v>
      </c>
    </row>
    <row r="176" spans="1:2" x14ac:dyDescent="0.2">
      <c r="A176" s="1">
        <v>42179</v>
      </c>
      <c r="B176" s="4">
        <f t="shared" si="2"/>
        <v>4</v>
      </c>
    </row>
    <row r="177" spans="1:2" x14ac:dyDescent="0.2">
      <c r="A177" s="1">
        <v>42180</v>
      </c>
      <c r="B177" s="4">
        <f t="shared" si="2"/>
        <v>5</v>
      </c>
    </row>
    <row r="178" spans="1:2" x14ac:dyDescent="0.2">
      <c r="A178" s="1">
        <v>42181</v>
      </c>
      <c r="B178" s="4">
        <f t="shared" si="2"/>
        <v>6</v>
      </c>
    </row>
    <row r="179" spans="1:2" x14ac:dyDescent="0.2">
      <c r="A179" s="1">
        <v>42182</v>
      </c>
      <c r="B179" s="4">
        <f t="shared" si="2"/>
        <v>7</v>
      </c>
    </row>
    <row r="180" spans="1:2" x14ac:dyDescent="0.2">
      <c r="A180" s="1">
        <v>42183</v>
      </c>
      <c r="B180" s="4">
        <f t="shared" si="2"/>
        <v>1</v>
      </c>
    </row>
    <row r="181" spans="1:2" x14ac:dyDescent="0.2">
      <c r="A181" s="1">
        <v>42184</v>
      </c>
      <c r="B181" s="4">
        <f t="shared" si="2"/>
        <v>2</v>
      </c>
    </row>
    <row r="182" spans="1:2" x14ac:dyDescent="0.2">
      <c r="A182" s="1">
        <v>42185</v>
      </c>
      <c r="B182" s="4">
        <f t="shared" si="2"/>
        <v>3</v>
      </c>
    </row>
    <row r="183" spans="1:2" x14ac:dyDescent="0.2">
      <c r="A183" s="1">
        <v>42186</v>
      </c>
      <c r="B183" s="4">
        <f t="shared" si="2"/>
        <v>4</v>
      </c>
    </row>
    <row r="184" spans="1:2" x14ac:dyDescent="0.2">
      <c r="A184" s="1">
        <v>42187</v>
      </c>
      <c r="B184" s="4">
        <f t="shared" si="2"/>
        <v>5</v>
      </c>
    </row>
    <row r="185" spans="1:2" x14ac:dyDescent="0.2">
      <c r="A185" s="1">
        <v>42188</v>
      </c>
      <c r="B185" s="4">
        <f t="shared" si="2"/>
        <v>6</v>
      </c>
    </row>
    <row r="186" spans="1:2" x14ac:dyDescent="0.2">
      <c r="A186" s="1">
        <v>42189</v>
      </c>
      <c r="B186" s="4">
        <f t="shared" si="2"/>
        <v>7</v>
      </c>
    </row>
    <row r="187" spans="1:2" x14ac:dyDescent="0.2">
      <c r="A187" s="1">
        <v>42190</v>
      </c>
      <c r="B187" s="4">
        <f t="shared" si="2"/>
        <v>1</v>
      </c>
    </row>
    <row r="188" spans="1:2" x14ac:dyDescent="0.2">
      <c r="A188" s="1">
        <v>42191</v>
      </c>
      <c r="B188" s="4">
        <f t="shared" si="2"/>
        <v>2</v>
      </c>
    </row>
    <row r="189" spans="1:2" x14ac:dyDescent="0.2">
      <c r="A189" s="1">
        <v>42192</v>
      </c>
      <c r="B189" s="4">
        <f t="shared" si="2"/>
        <v>3</v>
      </c>
    </row>
    <row r="190" spans="1:2" x14ac:dyDescent="0.2">
      <c r="A190" s="1">
        <v>42193</v>
      </c>
      <c r="B190" s="4">
        <f t="shared" si="2"/>
        <v>4</v>
      </c>
    </row>
    <row r="191" spans="1:2" x14ac:dyDescent="0.2">
      <c r="A191" s="1">
        <v>42194</v>
      </c>
      <c r="B191" s="4">
        <f t="shared" si="2"/>
        <v>5</v>
      </c>
    </row>
    <row r="192" spans="1:2" x14ac:dyDescent="0.2">
      <c r="A192" s="1">
        <v>42195</v>
      </c>
      <c r="B192" s="4">
        <f t="shared" si="2"/>
        <v>6</v>
      </c>
    </row>
    <row r="193" spans="1:2" x14ac:dyDescent="0.2">
      <c r="A193" s="1">
        <v>42196</v>
      </c>
      <c r="B193" s="4">
        <f t="shared" si="2"/>
        <v>7</v>
      </c>
    </row>
    <row r="194" spans="1:2" x14ac:dyDescent="0.2">
      <c r="A194" s="1">
        <v>42197</v>
      </c>
      <c r="B194" s="4">
        <f t="shared" si="2"/>
        <v>1</v>
      </c>
    </row>
    <row r="195" spans="1:2" x14ac:dyDescent="0.2">
      <c r="A195" s="1">
        <v>42198</v>
      </c>
      <c r="B195" s="4">
        <f t="shared" ref="B195:B258" si="3">WEEKDAY(A195,1)</f>
        <v>2</v>
      </c>
    </row>
    <row r="196" spans="1:2" x14ac:dyDescent="0.2">
      <c r="A196" s="1">
        <v>42199</v>
      </c>
      <c r="B196" s="4">
        <f t="shared" si="3"/>
        <v>3</v>
      </c>
    </row>
    <row r="197" spans="1:2" x14ac:dyDescent="0.2">
      <c r="A197" s="1">
        <v>42200</v>
      </c>
      <c r="B197" s="4">
        <f t="shared" si="3"/>
        <v>4</v>
      </c>
    </row>
    <row r="198" spans="1:2" x14ac:dyDescent="0.2">
      <c r="A198" s="1">
        <v>42201</v>
      </c>
      <c r="B198" s="4">
        <f t="shared" si="3"/>
        <v>5</v>
      </c>
    </row>
    <row r="199" spans="1:2" x14ac:dyDescent="0.2">
      <c r="A199" s="1">
        <v>42202</v>
      </c>
      <c r="B199" s="4">
        <f t="shared" si="3"/>
        <v>6</v>
      </c>
    </row>
    <row r="200" spans="1:2" x14ac:dyDescent="0.2">
      <c r="A200" s="1">
        <v>42203</v>
      </c>
      <c r="B200" s="4">
        <f t="shared" si="3"/>
        <v>7</v>
      </c>
    </row>
    <row r="201" spans="1:2" x14ac:dyDescent="0.2">
      <c r="A201" s="1">
        <v>42204</v>
      </c>
      <c r="B201" s="4">
        <f t="shared" si="3"/>
        <v>1</v>
      </c>
    </row>
    <row r="202" spans="1:2" x14ac:dyDescent="0.2">
      <c r="A202" s="1">
        <v>42205</v>
      </c>
      <c r="B202" s="4">
        <f t="shared" si="3"/>
        <v>2</v>
      </c>
    </row>
    <row r="203" spans="1:2" x14ac:dyDescent="0.2">
      <c r="A203" s="1">
        <v>42206</v>
      </c>
      <c r="B203" s="4">
        <f t="shared" si="3"/>
        <v>3</v>
      </c>
    </row>
    <row r="204" spans="1:2" x14ac:dyDescent="0.2">
      <c r="A204" s="1">
        <v>42207</v>
      </c>
      <c r="B204" s="4">
        <f t="shared" si="3"/>
        <v>4</v>
      </c>
    </row>
    <row r="205" spans="1:2" x14ac:dyDescent="0.2">
      <c r="A205" s="1">
        <v>42208</v>
      </c>
      <c r="B205" s="4">
        <f t="shared" si="3"/>
        <v>5</v>
      </c>
    </row>
    <row r="206" spans="1:2" x14ac:dyDescent="0.2">
      <c r="A206" s="1">
        <v>42209</v>
      </c>
      <c r="B206" s="4">
        <f t="shared" si="3"/>
        <v>6</v>
      </c>
    </row>
    <row r="207" spans="1:2" x14ac:dyDescent="0.2">
      <c r="A207" s="1">
        <v>42210</v>
      </c>
      <c r="B207" s="4">
        <f t="shared" si="3"/>
        <v>7</v>
      </c>
    </row>
    <row r="208" spans="1:2" x14ac:dyDescent="0.2">
      <c r="A208" s="1">
        <v>42211</v>
      </c>
      <c r="B208" s="4">
        <f t="shared" si="3"/>
        <v>1</v>
      </c>
    </row>
    <row r="209" spans="1:2" x14ac:dyDescent="0.2">
      <c r="A209" s="1">
        <v>42212</v>
      </c>
      <c r="B209" s="4">
        <f t="shared" si="3"/>
        <v>2</v>
      </c>
    </row>
    <row r="210" spans="1:2" x14ac:dyDescent="0.2">
      <c r="A210" s="1">
        <v>42213</v>
      </c>
      <c r="B210" s="4">
        <f t="shared" si="3"/>
        <v>3</v>
      </c>
    </row>
    <row r="211" spans="1:2" x14ac:dyDescent="0.2">
      <c r="A211" s="1">
        <v>42214</v>
      </c>
      <c r="B211" s="4">
        <f t="shared" si="3"/>
        <v>4</v>
      </c>
    </row>
    <row r="212" spans="1:2" x14ac:dyDescent="0.2">
      <c r="A212" s="1">
        <v>42215</v>
      </c>
      <c r="B212" s="4">
        <f t="shared" si="3"/>
        <v>5</v>
      </c>
    </row>
    <row r="213" spans="1:2" x14ac:dyDescent="0.2">
      <c r="A213" s="1">
        <v>42216</v>
      </c>
      <c r="B213" s="4">
        <f t="shared" si="3"/>
        <v>6</v>
      </c>
    </row>
    <row r="214" spans="1:2" x14ac:dyDescent="0.2">
      <c r="A214" s="1">
        <v>42217</v>
      </c>
      <c r="B214" s="4">
        <f t="shared" si="3"/>
        <v>7</v>
      </c>
    </row>
    <row r="215" spans="1:2" x14ac:dyDescent="0.2">
      <c r="A215" s="1">
        <v>42218</v>
      </c>
      <c r="B215" s="4">
        <f t="shared" si="3"/>
        <v>1</v>
      </c>
    </row>
    <row r="216" spans="1:2" x14ac:dyDescent="0.2">
      <c r="A216" s="1">
        <v>42219</v>
      </c>
      <c r="B216" s="4">
        <f t="shared" si="3"/>
        <v>2</v>
      </c>
    </row>
    <row r="217" spans="1:2" x14ac:dyDescent="0.2">
      <c r="A217" s="1">
        <v>42220</v>
      </c>
      <c r="B217" s="4">
        <f t="shared" si="3"/>
        <v>3</v>
      </c>
    </row>
    <row r="218" spans="1:2" x14ac:dyDescent="0.2">
      <c r="A218" s="1">
        <v>42221</v>
      </c>
      <c r="B218" s="4">
        <f t="shared" si="3"/>
        <v>4</v>
      </c>
    </row>
    <row r="219" spans="1:2" x14ac:dyDescent="0.2">
      <c r="A219" s="1">
        <v>42222</v>
      </c>
      <c r="B219" s="4">
        <f t="shared" si="3"/>
        <v>5</v>
      </c>
    </row>
    <row r="220" spans="1:2" x14ac:dyDescent="0.2">
      <c r="A220" s="1">
        <v>42223</v>
      </c>
      <c r="B220" s="4">
        <f t="shared" si="3"/>
        <v>6</v>
      </c>
    </row>
    <row r="221" spans="1:2" x14ac:dyDescent="0.2">
      <c r="A221" s="1">
        <v>42224</v>
      </c>
      <c r="B221" s="4">
        <f t="shared" si="3"/>
        <v>7</v>
      </c>
    </row>
    <row r="222" spans="1:2" x14ac:dyDescent="0.2">
      <c r="A222" s="1">
        <v>42225</v>
      </c>
      <c r="B222" s="4">
        <f t="shared" si="3"/>
        <v>1</v>
      </c>
    </row>
    <row r="223" spans="1:2" x14ac:dyDescent="0.2">
      <c r="A223" s="1">
        <v>42226</v>
      </c>
      <c r="B223" s="4">
        <f t="shared" si="3"/>
        <v>2</v>
      </c>
    </row>
    <row r="224" spans="1:2" x14ac:dyDescent="0.2">
      <c r="A224" s="1">
        <v>42227</v>
      </c>
      <c r="B224" s="4">
        <f t="shared" si="3"/>
        <v>3</v>
      </c>
    </row>
    <row r="225" spans="1:2" x14ac:dyDescent="0.2">
      <c r="A225" s="1">
        <v>42228</v>
      </c>
      <c r="B225" s="4">
        <f t="shared" si="3"/>
        <v>4</v>
      </c>
    </row>
    <row r="226" spans="1:2" x14ac:dyDescent="0.2">
      <c r="A226" s="1">
        <v>42229</v>
      </c>
      <c r="B226" s="4">
        <f t="shared" si="3"/>
        <v>5</v>
      </c>
    </row>
    <row r="227" spans="1:2" x14ac:dyDescent="0.2">
      <c r="A227" s="1">
        <v>42230</v>
      </c>
      <c r="B227" s="4">
        <f t="shared" si="3"/>
        <v>6</v>
      </c>
    </row>
    <row r="228" spans="1:2" x14ac:dyDescent="0.2">
      <c r="A228" s="1">
        <v>42231</v>
      </c>
      <c r="B228" s="4">
        <f t="shared" si="3"/>
        <v>7</v>
      </c>
    </row>
    <row r="229" spans="1:2" x14ac:dyDescent="0.2">
      <c r="A229" s="1">
        <v>42232</v>
      </c>
      <c r="B229" s="4">
        <f t="shared" si="3"/>
        <v>1</v>
      </c>
    </row>
    <row r="230" spans="1:2" x14ac:dyDescent="0.2">
      <c r="A230" s="1">
        <v>42233</v>
      </c>
      <c r="B230" s="4">
        <f t="shared" si="3"/>
        <v>2</v>
      </c>
    </row>
    <row r="231" spans="1:2" x14ac:dyDescent="0.2">
      <c r="A231" s="1">
        <v>42234</v>
      </c>
      <c r="B231" s="4">
        <f t="shared" si="3"/>
        <v>3</v>
      </c>
    </row>
    <row r="232" spans="1:2" x14ac:dyDescent="0.2">
      <c r="A232" s="1">
        <v>42235</v>
      </c>
      <c r="B232" s="4">
        <f t="shared" si="3"/>
        <v>4</v>
      </c>
    </row>
    <row r="233" spans="1:2" x14ac:dyDescent="0.2">
      <c r="A233" s="1">
        <v>42236</v>
      </c>
      <c r="B233" s="4">
        <f t="shared" si="3"/>
        <v>5</v>
      </c>
    </row>
    <row r="234" spans="1:2" x14ac:dyDescent="0.2">
      <c r="A234" s="1">
        <v>42237</v>
      </c>
      <c r="B234" s="4">
        <f t="shared" si="3"/>
        <v>6</v>
      </c>
    </row>
    <row r="235" spans="1:2" x14ac:dyDescent="0.2">
      <c r="A235" s="1">
        <v>42238</v>
      </c>
      <c r="B235" s="4">
        <f t="shared" si="3"/>
        <v>7</v>
      </c>
    </row>
    <row r="236" spans="1:2" x14ac:dyDescent="0.2">
      <c r="A236" s="1">
        <v>42239</v>
      </c>
      <c r="B236" s="4">
        <f t="shared" si="3"/>
        <v>1</v>
      </c>
    </row>
    <row r="237" spans="1:2" x14ac:dyDescent="0.2">
      <c r="A237" s="1">
        <v>42240</v>
      </c>
      <c r="B237" s="4">
        <f t="shared" si="3"/>
        <v>2</v>
      </c>
    </row>
    <row r="238" spans="1:2" x14ac:dyDescent="0.2">
      <c r="A238" s="1">
        <v>42241</v>
      </c>
      <c r="B238" s="4">
        <f t="shared" si="3"/>
        <v>3</v>
      </c>
    </row>
    <row r="239" spans="1:2" x14ac:dyDescent="0.2">
      <c r="A239" s="1">
        <v>42242</v>
      </c>
      <c r="B239" s="4">
        <f t="shared" si="3"/>
        <v>4</v>
      </c>
    </row>
    <row r="240" spans="1:2" x14ac:dyDescent="0.2">
      <c r="A240" s="1">
        <v>42243</v>
      </c>
      <c r="B240" s="4">
        <f t="shared" si="3"/>
        <v>5</v>
      </c>
    </row>
    <row r="241" spans="1:2" x14ac:dyDescent="0.2">
      <c r="A241" s="1">
        <v>42244</v>
      </c>
      <c r="B241" s="4">
        <f t="shared" si="3"/>
        <v>6</v>
      </c>
    </row>
    <row r="242" spans="1:2" x14ac:dyDescent="0.2">
      <c r="A242" s="1">
        <v>42245</v>
      </c>
      <c r="B242" s="4">
        <f t="shared" si="3"/>
        <v>7</v>
      </c>
    </row>
    <row r="243" spans="1:2" x14ac:dyDescent="0.2">
      <c r="A243" s="1">
        <v>42246</v>
      </c>
      <c r="B243" s="4">
        <f t="shared" si="3"/>
        <v>1</v>
      </c>
    </row>
    <row r="244" spans="1:2" x14ac:dyDescent="0.2">
      <c r="A244" s="1">
        <v>42247</v>
      </c>
      <c r="B244" s="4">
        <f t="shared" si="3"/>
        <v>2</v>
      </c>
    </row>
    <row r="245" spans="1:2" x14ac:dyDescent="0.2">
      <c r="A245" s="1">
        <v>42248</v>
      </c>
      <c r="B245" s="4">
        <f t="shared" si="3"/>
        <v>3</v>
      </c>
    </row>
    <row r="246" spans="1:2" x14ac:dyDescent="0.2">
      <c r="A246" s="1">
        <v>42249</v>
      </c>
      <c r="B246" s="4">
        <f t="shared" si="3"/>
        <v>4</v>
      </c>
    </row>
    <row r="247" spans="1:2" x14ac:dyDescent="0.2">
      <c r="A247" s="1">
        <v>42250</v>
      </c>
      <c r="B247" s="4">
        <f t="shared" si="3"/>
        <v>5</v>
      </c>
    </row>
    <row r="248" spans="1:2" x14ac:dyDescent="0.2">
      <c r="A248" s="1">
        <v>42251</v>
      </c>
      <c r="B248" s="4">
        <f t="shared" si="3"/>
        <v>6</v>
      </c>
    </row>
    <row r="249" spans="1:2" x14ac:dyDescent="0.2">
      <c r="A249" s="1">
        <v>42252</v>
      </c>
      <c r="B249" s="4">
        <f t="shared" si="3"/>
        <v>7</v>
      </c>
    </row>
    <row r="250" spans="1:2" x14ac:dyDescent="0.2">
      <c r="A250" s="1">
        <v>42253</v>
      </c>
      <c r="B250" s="4">
        <f t="shared" si="3"/>
        <v>1</v>
      </c>
    </row>
    <row r="251" spans="1:2" x14ac:dyDescent="0.2">
      <c r="A251" s="1">
        <v>42254</v>
      </c>
      <c r="B251" s="4">
        <f t="shared" si="3"/>
        <v>2</v>
      </c>
    </row>
    <row r="252" spans="1:2" x14ac:dyDescent="0.2">
      <c r="A252" s="1">
        <v>42255</v>
      </c>
      <c r="B252" s="4">
        <f t="shared" si="3"/>
        <v>3</v>
      </c>
    </row>
    <row r="253" spans="1:2" x14ac:dyDescent="0.2">
      <c r="A253" s="1">
        <v>42256</v>
      </c>
      <c r="B253" s="4">
        <f t="shared" si="3"/>
        <v>4</v>
      </c>
    </row>
    <row r="254" spans="1:2" x14ac:dyDescent="0.2">
      <c r="A254" s="1">
        <v>42257</v>
      </c>
      <c r="B254" s="4">
        <f t="shared" si="3"/>
        <v>5</v>
      </c>
    </row>
    <row r="255" spans="1:2" x14ac:dyDescent="0.2">
      <c r="A255" s="1">
        <v>42258</v>
      </c>
      <c r="B255" s="4">
        <f t="shared" si="3"/>
        <v>6</v>
      </c>
    </row>
    <row r="256" spans="1:2" x14ac:dyDescent="0.2">
      <c r="A256" s="1">
        <v>42259</v>
      </c>
      <c r="B256" s="4">
        <f t="shared" si="3"/>
        <v>7</v>
      </c>
    </row>
    <row r="257" spans="1:2" x14ac:dyDescent="0.2">
      <c r="A257" s="1">
        <v>42260</v>
      </c>
      <c r="B257" s="4">
        <f t="shared" si="3"/>
        <v>1</v>
      </c>
    </row>
    <row r="258" spans="1:2" x14ac:dyDescent="0.2">
      <c r="A258" s="1">
        <v>42261</v>
      </c>
      <c r="B258" s="4">
        <f t="shared" si="3"/>
        <v>2</v>
      </c>
    </row>
    <row r="259" spans="1:2" x14ac:dyDescent="0.2">
      <c r="A259" s="1">
        <v>42262</v>
      </c>
      <c r="B259" s="4">
        <f t="shared" ref="B259:B322" si="4">WEEKDAY(A259,1)</f>
        <v>3</v>
      </c>
    </row>
    <row r="260" spans="1:2" x14ac:dyDescent="0.2">
      <c r="A260" s="1">
        <v>42263</v>
      </c>
      <c r="B260" s="4">
        <f t="shared" si="4"/>
        <v>4</v>
      </c>
    </row>
    <row r="261" spans="1:2" x14ac:dyDescent="0.2">
      <c r="A261" s="1">
        <v>42264</v>
      </c>
      <c r="B261" s="4">
        <f t="shared" si="4"/>
        <v>5</v>
      </c>
    </row>
    <row r="262" spans="1:2" x14ac:dyDescent="0.2">
      <c r="A262" s="1">
        <v>42265</v>
      </c>
      <c r="B262" s="4">
        <f t="shared" si="4"/>
        <v>6</v>
      </c>
    </row>
    <row r="263" spans="1:2" x14ac:dyDescent="0.2">
      <c r="A263" s="1">
        <v>42266</v>
      </c>
      <c r="B263" s="4">
        <f t="shared" si="4"/>
        <v>7</v>
      </c>
    </row>
    <row r="264" spans="1:2" x14ac:dyDescent="0.2">
      <c r="A264" s="1">
        <v>42267</v>
      </c>
      <c r="B264" s="4">
        <f t="shared" si="4"/>
        <v>1</v>
      </c>
    </row>
    <row r="265" spans="1:2" x14ac:dyDescent="0.2">
      <c r="A265" s="1">
        <v>42268</v>
      </c>
      <c r="B265" s="4">
        <f t="shared" si="4"/>
        <v>2</v>
      </c>
    </row>
    <row r="266" spans="1:2" x14ac:dyDescent="0.2">
      <c r="A266" s="1">
        <v>42269</v>
      </c>
      <c r="B266" s="4">
        <f t="shared" si="4"/>
        <v>3</v>
      </c>
    </row>
    <row r="267" spans="1:2" x14ac:dyDescent="0.2">
      <c r="A267" s="1">
        <v>42270</v>
      </c>
      <c r="B267" s="4">
        <f t="shared" si="4"/>
        <v>4</v>
      </c>
    </row>
    <row r="268" spans="1:2" x14ac:dyDescent="0.2">
      <c r="A268" s="1">
        <v>42271</v>
      </c>
      <c r="B268" s="4">
        <f t="shared" si="4"/>
        <v>5</v>
      </c>
    </row>
    <row r="269" spans="1:2" x14ac:dyDescent="0.2">
      <c r="A269" s="1">
        <v>42272</v>
      </c>
      <c r="B269" s="4">
        <f t="shared" si="4"/>
        <v>6</v>
      </c>
    </row>
    <row r="270" spans="1:2" x14ac:dyDescent="0.2">
      <c r="A270" s="1">
        <v>42273</v>
      </c>
      <c r="B270" s="4">
        <f t="shared" si="4"/>
        <v>7</v>
      </c>
    </row>
    <row r="271" spans="1:2" x14ac:dyDescent="0.2">
      <c r="A271" s="1">
        <v>42274</v>
      </c>
      <c r="B271" s="4">
        <f t="shared" si="4"/>
        <v>1</v>
      </c>
    </row>
    <row r="272" spans="1:2" x14ac:dyDescent="0.2">
      <c r="A272" s="1">
        <v>42275</v>
      </c>
      <c r="B272" s="4">
        <f t="shared" si="4"/>
        <v>2</v>
      </c>
    </row>
    <row r="273" spans="1:2" x14ac:dyDescent="0.2">
      <c r="A273" s="1">
        <v>42276</v>
      </c>
      <c r="B273" s="4">
        <f t="shared" si="4"/>
        <v>3</v>
      </c>
    </row>
    <row r="274" spans="1:2" x14ac:dyDescent="0.2">
      <c r="A274" s="1">
        <v>42277</v>
      </c>
      <c r="B274" s="4">
        <f t="shared" si="4"/>
        <v>4</v>
      </c>
    </row>
    <row r="275" spans="1:2" x14ac:dyDescent="0.2">
      <c r="A275" s="1">
        <v>42278</v>
      </c>
      <c r="B275" s="4">
        <f t="shared" si="4"/>
        <v>5</v>
      </c>
    </row>
    <row r="276" spans="1:2" x14ac:dyDescent="0.2">
      <c r="A276" s="1">
        <v>42279</v>
      </c>
      <c r="B276" s="4">
        <f t="shared" si="4"/>
        <v>6</v>
      </c>
    </row>
    <row r="277" spans="1:2" x14ac:dyDescent="0.2">
      <c r="A277" s="1">
        <v>42280</v>
      </c>
      <c r="B277" s="4">
        <f t="shared" si="4"/>
        <v>7</v>
      </c>
    </row>
    <row r="278" spans="1:2" x14ac:dyDescent="0.2">
      <c r="A278" s="1">
        <v>42281</v>
      </c>
      <c r="B278" s="4">
        <f t="shared" si="4"/>
        <v>1</v>
      </c>
    </row>
    <row r="279" spans="1:2" x14ac:dyDescent="0.2">
      <c r="A279" s="1">
        <v>42282</v>
      </c>
      <c r="B279" s="4">
        <f t="shared" si="4"/>
        <v>2</v>
      </c>
    </row>
    <row r="280" spans="1:2" x14ac:dyDescent="0.2">
      <c r="A280" s="1">
        <v>42283</v>
      </c>
      <c r="B280" s="4">
        <f t="shared" si="4"/>
        <v>3</v>
      </c>
    </row>
    <row r="281" spans="1:2" x14ac:dyDescent="0.2">
      <c r="A281" s="1">
        <v>42284</v>
      </c>
      <c r="B281" s="4">
        <f t="shared" si="4"/>
        <v>4</v>
      </c>
    </row>
    <row r="282" spans="1:2" x14ac:dyDescent="0.2">
      <c r="A282" s="1">
        <v>42285</v>
      </c>
      <c r="B282" s="4">
        <f t="shared" si="4"/>
        <v>5</v>
      </c>
    </row>
    <row r="283" spans="1:2" x14ac:dyDescent="0.2">
      <c r="A283" s="1">
        <v>42286</v>
      </c>
      <c r="B283" s="4">
        <f t="shared" si="4"/>
        <v>6</v>
      </c>
    </row>
    <row r="284" spans="1:2" x14ac:dyDescent="0.2">
      <c r="A284" s="1">
        <v>42287</v>
      </c>
      <c r="B284" s="4">
        <f t="shared" si="4"/>
        <v>7</v>
      </c>
    </row>
    <row r="285" spans="1:2" x14ac:dyDescent="0.2">
      <c r="A285" s="1">
        <v>42288</v>
      </c>
      <c r="B285" s="4">
        <f t="shared" si="4"/>
        <v>1</v>
      </c>
    </row>
    <row r="286" spans="1:2" x14ac:dyDescent="0.2">
      <c r="A286" s="1">
        <v>42289</v>
      </c>
      <c r="B286" s="4">
        <f t="shared" si="4"/>
        <v>2</v>
      </c>
    </row>
    <row r="287" spans="1:2" x14ac:dyDescent="0.2">
      <c r="A287" s="1">
        <v>42290</v>
      </c>
      <c r="B287" s="4">
        <f t="shared" si="4"/>
        <v>3</v>
      </c>
    </row>
    <row r="288" spans="1:2" x14ac:dyDescent="0.2">
      <c r="A288" s="1">
        <v>42291</v>
      </c>
      <c r="B288" s="4">
        <f t="shared" si="4"/>
        <v>4</v>
      </c>
    </row>
    <row r="289" spans="1:2" x14ac:dyDescent="0.2">
      <c r="A289" s="1">
        <v>42292</v>
      </c>
      <c r="B289" s="4">
        <f t="shared" si="4"/>
        <v>5</v>
      </c>
    </row>
    <row r="290" spans="1:2" x14ac:dyDescent="0.2">
      <c r="A290" s="1">
        <v>42293</v>
      </c>
      <c r="B290" s="4">
        <f t="shared" si="4"/>
        <v>6</v>
      </c>
    </row>
    <row r="291" spans="1:2" x14ac:dyDescent="0.2">
      <c r="A291" s="1">
        <v>42294</v>
      </c>
      <c r="B291" s="4">
        <f t="shared" si="4"/>
        <v>7</v>
      </c>
    </row>
    <row r="292" spans="1:2" x14ac:dyDescent="0.2">
      <c r="A292" s="1">
        <v>42295</v>
      </c>
      <c r="B292" s="4">
        <f t="shared" si="4"/>
        <v>1</v>
      </c>
    </row>
    <row r="293" spans="1:2" x14ac:dyDescent="0.2">
      <c r="A293" s="1">
        <v>42296</v>
      </c>
      <c r="B293" s="4">
        <f t="shared" si="4"/>
        <v>2</v>
      </c>
    </row>
    <row r="294" spans="1:2" x14ac:dyDescent="0.2">
      <c r="A294" s="1">
        <v>42297</v>
      </c>
      <c r="B294" s="4">
        <f t="shared" si="4"/>
        <v>3</v>
      </c>
    </row>
    <row r="295" spans="1:2" x14ac:dyDescent="0.2">
      <c r="A295" s="1">
        <v>42298</v>
      </c>
      <c r="B295" s="4">
        <f t="shared" si="4"/>
        <v>4</v>
      </c>
    </row>
    <row r="296" spans="1:2" x14ac:dyDescent="0.2">
      <c r="A296" s="1">
        <v>42299</v>
      </c>
      <c r="B296" s="4">
        <f t="shared" si="4"/>
        <v>5</v>
      </c>
    </row>
    <row r="297" spans="1:2" x14ac:dyDescent="0.2">
      <c r="A297" s="1">
        <v>42300</v>
      </c>
      <c r="B297" s="4">
        <f t="shared" si="4"/>
        <v>6</v>
      </c>
    </row>
    <row r="298" spans="1:2" x14ac:dyDescent="0.2">
      <c r="A298" s="1">
        <v>42301</v>
      </c>
      <c r="B298" s="4">
        <f t="shared" si="4"/>
        <v>7</v>
      </c>
    </row>
    <row r="299" spans="1:2" x14ac:dyDescent="0.2">
      <c r="A299" s="1">
        <v>42302</v>
      </c>
      <c r="B299" s="4">
        <f t="shared" si="4"/>
        <v>1</v>
      </c>
    </row>
    <row r="300" spans="1:2" x14ac:dyDescent="0.2">
      <c r="A300" s="1">
        <v>42303</v>
      </c>
      <c r="B300" s="4">
        <f t="shared" si="4"/>
        <v>2</v>
      </c>
    </row>
    <row r="301" spans="1:2" x14ac:dyDescent="0.2">
      <c r="A301" s="1">
        <v>42304</v>
      </c>
      <c r="B301" s="4">
        <f t="shared" si="4"/>
        <v>3</v>
      </c>
    </row>
    <row r="302" spans="1:2" x14ac:dyDescent="0.2">
      <c r="A302" s="1">
        <v>42305</v>
      </c>
      <c r="B302" s="4">
        <f t="shared" si="4"/>
        <v>4</v>
      </c>
    </row>
    <row r="303" spans="1:2" x14ac:dyDescent="0.2">
      <c r="A303" s="1">
        <v>42306</v>
      </c>
      <c r="B303" s="4">
        <f t="shared" si="4"/>
        <v>5</v>
      </c>
    </row>
    <row r="304" spans="1:2" x14ac:dyDescent="0.2">
      <c r="A304" s="1">
        <v>42307</v>
      </c>
      <c r="B304" s="4">
        <f t="shared" si="4"/>
        <v>6</v>
      </c>
    </row>
    <row r="305" spans="1:2" x14ac:dyDescent="0.2">
      <c r="A305" s="1">
        <v>42308</v>
      </c>
      <c r="B305" s="4">
        <f t="shared" si="4"/>
        <v>7</v>
      </c>
    </row>
    <row r="306" spans="1:2" x14ac:dyDescent="0.2">
      <c r="A306" s="1">
        <v>42309</v>
      </c>
      <c r="B306" s="4">
        <f t="shared" si="4"/>
        <v>1</v>
      </c>
    </row>
    <row r="307" spans="1:2" x14ac:dyDescent="0.2">
      <c r="A307" s="1">
        <v>42310</v>
      </c>
      <c r="B307" s="4">
        <f t="shared" si="4"/>
        <v>2</v>
      </c>
    </row>
    <row r="308" spans="1:2" x14ac:dyDescent="0.2">
      <c r="A308" s="1">
        <v>42311</v>
      </c>
      <c r="B308" s="4">
        <f t="shared" si="4"/>
        <v>3</v>
      </c>
    </row>
    <row r="309" spans="1:2" x14ac:dyDescent="0.2">
      <c r="A309" s="1">
        <v>42312</v>
      </c>
      <c r="B309" s="4">
        <f t="shared" si="4"/>
        <v>4</v>
      </c>
    </row>
    <row r="310" spans="1:2" x14ac:dyDescent="0.2">
      <c r="A310" s="1">
        <v>42313</v>
      </c>
      <c r="B310" s="4">
        <f t="shared" si="4"/>
        <v>5</v>
      </c>
    </row>
    <row r="311" spans="1:2" x14ac:dyDescent="0.2">
      <c r="A311" s="1">
        <v>42314</v>
      </c>
      <c r="B311" s="4">
        <f t="shared" si="4"/>
        <v>6</v>
      </c>
    </row>
    <row r="312" spans="1:2" x14ac:dyDescent="0.2">
      <c r="A312" s="1">
        <v>42315</v>
      </c>
      <c r="B312" s="4">
        <f t="shared" si="4"/>
        <v>7</v>
      </c>
    </row>
    <row r="313" spans="1:2" x14ac:dyDescent="0.2">
      <c r="A313" s="1">
        <v>42316</v>
      </c>
      <c r="B313" s="4">
        <f t="shared" si="4"/>
        <v>1</v>
      </c>
    </row>
    <row r="314" spans="1:2" x14ac:dyDescent="0.2">
      <c r="A314" s="1">
        <v>42317</v>
      </c>
      <c r="B314" s="4">
        <f t="shared" si="4"/>
        <v>2</v>
      </c>
    </row>
    <row r="315" spans="1:2" x14ac:dyDescent="0.2">
      <c r="A315" s="1">
        <v>42318</v>
      </c>
      <c r="B315" s="4">
        <f t="shared" si="4"/>
        <v>3</v>
      </c>
    </row>
    <row r="316" spans="1:2" x14ac:dyDescent="0.2">
      <c r="A316" s="1">
        <v>42319</v>
      </c>
      <c r="B316" s="4">
        <f t="shared" si="4"/>
        <v>4</v>
      </c>
    </row>
    <row r="317" spans="1:2" x14ac:dyDescent="0.2">
      <c r="A317" s="1">
        <v>42320</v>
      </c>
      <c r="B317" s="4">
        <f t="shared" si="4"/>
        <v>5</v>
      </c>
    </row>
    <row r="318" spans="1:2" x14ac:dyDescent="0.2">
      <c r="A318" s="1">
        <v>42321</v>
      </c>
      <c r="B318" s="4">
        <f t="shared" si="4"/>
        <v>6</v>
      </c>
    </row>
    <row r="319" spans="1:2" x14ac:dyDescent="0.2">
      <c r="A319" s="1">
        <v>42322</v>
      </c>
      <c r="B319" s="4">
        <f t="shared" si="4"/>
        <v>7</v>
      </c>
    </row>
    <row r="320" spans="1:2" x14ac:dyDescent="0.2">
      <c r="A320" s="1">
        <v>42323</v>
      </c>
      <c r="B320" s="4">
        <f t="shared" si="4"/>
        <v>1</v>
      </c>
    </row>
    <row r="321" spans="1:2" x14ac:dyDescent="0.2">
      <c r="A321" s="1">
        <v>42324</v>
      </c>
      <c r="B321" s="4">
        <f t="shared" si="4"/>
        <v>2</v>
      </c>
    </row>
    <row r="322" spans="1:2" x14ac:dyDescent="0.2">
      <c r="A322" s="1">
        <v>42325</v>
      </c>
      <c r="B322" s="4">
        <f t="shared" si="4"/>
        <v>3</v>
      </c>
    </row>
    <row r="323" spans="1:2" x14ac:dyDescent="0.2">
      <c r="A323" s="1">
        <v>42326</v>
      </c>
      <c r="B323" s="4">
        <f t="shared" ref="B323:B386" si="5">WEEKDAY(A323,1)</f>
        <v>4</v>
      </c>
    </row>
    <row r="324" spans="1:2" x14ac:dyDescent="0.2">
      <c r="A324" s="1">
        <v>42327</v>
      </c>
      <c r="B324" s="4">
        <f t="shared" si="5"/>
        <v>5</v>
      </c>
    </row>
    <row r="325" spans="1:2" x14ac:dyDescent="0.2">
      <c r="A325" s="1">
        <v>42328</v>
      </c>
      <c r="B325" s="4">
        <f t="shared" si="5"/>
        <v>6</v>
      </c>
    </row>
    <row r="326" spans="1:2" x14ac:dyDescent="0.2">
      <c r="A326" s="1">
        <v>42329</v>
      </c>
      <c r="B326" s="4">
        <f t="shared" si="5"/>
        <v>7</v>
      </c>
    </row>
    <row r="327" spans="1:2" x14ac:dyDescent="0.2">
      <c r="A327" s="1">
        <v>42330</v>
      </c>
      <c r="B327" s="4">
        <f t="shared" si="5"/>
        <v>1</v>
      </c>
    </row>
    <row r="328" spans="1:2" x14ac:dyDescent="0.2">
      <c r="A328" s="1">
        <v>42331</v>
      </c>
      <c r="B328" s="4">
        <f t="shared" si="5"/>
        <v>2</v>
      </c>
    </row>
    <row r="329" spans="1:2" x14ac:dyDescent="0.2">
      <c r="A329" s="1">
        <v>42332</v>
      </c>
      <c r="B329" s="4">
        <f t="shared" si="5"/>
        <v>3</v>
      </c>
    </row>
    <row r="330" spans="1:2" x14ac:dyDescent="0.2">
      <c r="A330" s="1">
        <v>42333</v>
      </c>
      <c r="B330" s="4">
        <f t="shared" si="5"/>
        <v>4</v>
      </c>
    </row>
    <row r="331" spans="1:2" x14ac:dyDescent="0.2">
      <c r="A331" s="1">
        <v>42334</v>
      </c>
      <c r="B331" s="4">
        <f t="shared" si="5"/>
        <v>5</v>
      </c>
    </row>
    <row r="332" spans="1:2" x14ac:dyDescent="0.2">
      <c r="A332" s="1">
        <v>42335</v>
      </c>
      <c r="B332" s="4">
        <f t="shared" si="5"/>
        <v>6</v>
      </c>
    </row>
    <row r="333" spans="1:2" x14ac:dyDescent="0.2">
      <c r="A333" s="1">
        <v>42336</v>
      </c>
      <c r="B333" s="4">
        <f t="shared" si="5"/>
        <v>7</v>
      </c>
    </row>
    <row r="334" spans="1:2" x14ac:dyDescent="0.2">
      <c r="A334" s="1">
        <v>42337</v>
      </c>
      <c r="B334" s="4">
        <f t="shared" si="5"/>
        <v>1</v>
      </c>
    </row>
    <row r="335" spans="1:2" x14ac:dyDescent="0.2">
      <c r="A335" s="1">
        <v>42338</v>
      </c>
      <c r="B335" s="4">
        <f t="shared" si="5"/>
        <v>2</v>
      </c>
    </row>
    <row r="336" spans="1:2" x14ac:dyDescent="0.2">
      <c r="A336" s="1">
        <v>42339</v>
      </c>
      <c r="B336" s="4">
        <f t="shared" si="5"/>
        <v>3</v>
      </c>
    </row>
    <row r="337" spans="1:2" x14ac:dyDescent="0.2">
      <c r="A337" s="1">
        <v>42340</v>
      </c>
      <c r="B337" s="4">
        <f t="shared" si="5"/>
        <v>4</v>
      </c>
    </row>
    <row r="338" spans="1:2" x14ac:dyDescent="0.2">
      <c r="A338" s="1">
        <v>42341</v>
      </c>
      <c r="B338" s="4">
        <f t="shared" si="5"/>
        <v>5</v>
      </c>
    </row>
    <row r="339" spans="1:2" x14ac:dyDescent="0.2">
      <c r="A339" s="1">
        <v>42342</v>
      </c>
      <c r="B339" s="4">
        <f t="shared" si="5"/>
        <v>6</v>
      </c>
    </row>
    <row r="340" spans="1:2" x14ac:dyDescent="0.2">
      <c r="A340" s="1">
        <v>42343</v>
      </c>
      <c r="B340" s="4">
        <f t="shared" si="5"/>
        <v>7</v>
      </c>
    </row>
    <row r="341" spans="1:2" x14ac:dyDescent="0.2">
      <c r="A341" s="1">
        <v>42344</v>
      </c>
      <c r="B341" s="4">
        <f t="shared" si="5"/>
        <v>1</v>
      </c>
    </row>
    <row r="342" spans="1:2" x14ac:dyDescent="0.2">
      <c r="A342" s="1">
        <v>42345</v>
      </c>
      <c r="B342" s="4">
        <f t="shared" si="5"/>
        <v>2</v>
      </c>
    </row>
    <row r="343" spans="1:2" x14ac:dyDescent="0.2">
      <c r="A343" s="1">
        <v>42346</v>
      </c>
      <c r="B343" s="4">
        <f t="shared" si="5"/>
        <v>3</v>
      </c>
    </row>
    <row r="344" spans="1:2" x14ac:dyDescent="0.2">
      <c r="A344" s="1">
        <v>42347</v>
      </c>
      <c r="B344" s="4">
        <f t="shared" si="5"/>
        <v>4</v>
      </c>
    </row>
    <row r="345" spans="1:2" x14ac:dyDescent="0.2">
      <c r="A345" s="1">
        <v>42348</v>
      </c>
      <c r="B345" s="4">
        <f t="shared" si="5"/>
        <v>5</v>
      </c>
    </row>
    <row r="346" spans="1:2" x14ac:dyDescent="0.2">
      <c r="A346" s="1">
        <v>42349</v>
      </c>
      <c r="B346" s="4">
        <f t="shared" si="5"/>
        <v>6</v>
      </c>
    </row>
    <row r="347" spans="1:2" x14ac:dyDescent="0.2">
      <c r="A347" s="1">
        <v>42350</v>
      </c>
      <c r="B347" s="4">
        <f t="shared" si="5"/>
        <v>7</v>
      </c>
    </row>
    <row r="348" spans="1:2" x14ac:dyDescent="0.2">
      <c r="A348" s="1">
        <v>42351</v>
      </c>
      <c r="B348" s="4">
        <f t="shared" si="5"/>
        <v>1</v>
      </c>
    </row>
    <row r="349" spans="1:2" x14ac:dyDescent="0.2">
      <c r="A349" s="1">
        <v>42352</v>
      </c>
      <c r="B349" s="4">
        <f t="shared" si="5"/>
        <v>2</v>
      </c>
    </row>
    <row r="350" spans="1:2" x14ac:dyDescent="0.2">
      <c r="A350" s="1">
        <v>42353</v>
      </c>
      <c r="B350" s="4">
        <f t="shared" si="5"/>
        <v>3</v>
      </c>
    </row>
    <row r="351" spans="1:2" x14ac:dyDescent="0.2">
      <c r="A351" s="1">
        <v>42354</v>
      </c>
      <c r="B351" s="4">
        <f t="shared" si="5"/>
        <v>4</v>
      </c>
    </row>
    <row r="352" spans="1:2" x14ac:dyDescent="0.2">
      <c r="A352" s="1">
        <v>42355</v>
      </c>
      <c r="B352" s="4">
        <f t="shared" si="5"/>
        <v>5</v>
      </c>
    </row>
    <row r="353" spans="1:2" x14ac:dyDescent="0.2">
      <c r="A353" s="1">
        <v>42356</v>
      </c>
      <c r="B353" s="4">
        <f t="shared" si="5"/>
        <v>6</v>
      </c>
    </row>
    <row r="354" spans="1:2" x14ac:dyDescent="0.2">
      <c r="A354" s="1">
        <v>42357</v>
      </c>
      <c r="B354" s="4">
        <f t="shared" si="5"/>
        <v>7</v>
      </c>
    </row>
    <row r="355" spans="1:2" x14ac:dyDescent="0.2">
      <c r="A355" s="1">
        <v>42358</v>
      </c>
      <c r="B355" s="4">
        <f t="shared" si="5"/>
        <v>1</v>
      </c>
    </row>
    <row r="356" spans="1:2" x14ac:dyDescent="0.2">
      <c r="A356" s="1">
        <v>42359</v>
      </c>
      <c r="B356" s="4">
        <f t="shared" si="5"/>
        <v>2</v>
      </c>
    </row>
    <row r="357" spans="1:2" x14ac:dyDescent="0.2">
      <c r="A357" s="1">
        <v>42360</v>
      </c>
      <c r="B357" s="4">
        <f t="shared" si="5"/>
        <v>3</v>
      </c>
    </row>
    <row r="358" spans="1:2" x14ac:dyDescent="0.2">
      <c r="A358" s="1">
        <v>42361</v>
      </c>
      <c r="B358" s="4">
        <f t="shared" si="5"/>
        <v>4</v>
      </c>
    </row>
    <row r="359" spans="1:2" x14ac:dyDescent="0.2">
      <c r="A359" s="1">
        <v>42362</v>
      </c>
      <c r="B359" s="4">
        <f t="shared" si="5"/>
        <v>5</v>
      </c>
    </row>
    <row r="360" spans="1:2" x14ac:dyDescent="0.2">
      <c r="A360" s="1">
        <v>42363</v>
      </c>
      <c r="B360" s="4">
        <f t="shared" si="5"/>
        <v>6</v>
      </c>
    </row>
    <row r="361" spans="1:2" x14ac:dyDescent="0.2">
      <c r="A361" s="1">
        <v>42364</v>
      </c>
      <c r="B361" s="4">
        <f t="shared" si="5"/>
        <v>7</v>
      </c>
    </row>
    <row r="362" spans="1:2" x14ac:dyDescent="0.2">
      <c r="A362" s="1">
        <v>42365</v>
      </c>
      <c r="B362" s="4">
        <f t="shared" si="5"/>
        <v>1</v>
      </c>
    </row>
    <row r="363" spans="1:2" x14ac:dyDescent="0.2">
      <c r="A363" s="1">
        <v>42366</v>
      </c>
      <c r="B363" s="4">
        <f t="shared" si="5"/>
        <v>2</v>
      </c>
    </row>
    <row r="364" spans="1:2" x14ac:dyDescent="0.2">
      <c r="A364" s="1">
        <v>42367</v>
      </c>
      <c r="B364" s="4">
        <f t="shared" si="5"/>
        <v>3</v>
      </c>
    </row>
    <row r="365" spans="1:2" x14ac:dyDescent="0.2">
      <c r="A365" s="1">
        <v>42368</v>
      </c>
      <c r="B365" s="4">
        <f t="shared" si="5"/>
        <v>4</v>
      </c>
    </row>
    <row r="366" spans="1:2" x14ac:dyDescent="0.2">
      <c r="A366" s="1">
        <v>42369</v>
      </c>
      <c r="B366" s="4">
        <f t="shared" si="5"/>
        <v>5</v>
      </c>
    </row>
    <row r="367" spans="1:2" x14ac:dyDescent="0.2">
      <c r="A367" s="1">
        <v>42370</v>
      </c>
      <c r="B367" s="4">
        <f t="shared" si="5"/>
        <v>6</v>
      </c>
    </row>
    <row r="368" spans="1:2" x14ac:dyDescent="0.2">
      <c r="A368" s="1">
        <v>42371</v>
      </c>
      <c r="B368" s="4">
        <f t="shared" si="5"/>
        <v>7</v>
      </c>
    </row>
    <row r="369" spans="1:2" x14ac:dyDescent="0.2">
      <c r="A369" s="1">
        <v>42372</v>
      </c>
      <c r="B369" s="4">
        <f t="shared" si="5"/>
        <v>1</v>
      </c>
    </row>
    <row r="370" spans="1:2" x14ac:dyDescent="0.2">
      <c r="A370" s="1">
        <v>42373</v>
      </c>
      <c r="B370" s="4">
        <f t="shared" si="5"/>
        <v>2</v>
      </c>
    </row>
    <row r="371" spans="1:2" x14ac:dyDescent="0.2">
      <c r="A371" s="1">
        <v>42374</v>
      </c>
      <c r="B371" s="4">
        <f t="shared" si="5"/>
        <v>3</v>
      </c>
    </row>
    <row r="372" spans="1:2" x14ac:dyDescent="0.2">
      <c r="A372" s="1">
        <v>42375</v>
      </c>
      <c r="B372" s="4">
        <f t="shared" si="5"/>
        <v>4</v>
      </c>
    </row>
    <row r="373" spans="1:2" x14ac:dyDescent="0.2">
      <c r="A373" s="1">
        <v>42376</v>
      </c>
      <c r="B373" s="4">
        <f t="shared" si="5"/>
        <v>5</v>
      </c>
    </row>
    <row r="374" spans="1:2" x14ac:dyDescent="0.2">
      <c r="A374" s="1">
        <v>42377</v>
      </c>
      <c r="B374" s="4">
        <f t="shared" si="5"/>
        <v>6</v>
      </c>
    </row>
    <row r="375" spans="1:2" x14ac:dyDescent="0.2">
      <c r="A375" s="1">
        <v>42378</v>
      </c>
      <c r="B375" s="4">
        <f t="shared" si="5"/>
        <v>7</v>
      </c>
    </row>
    <row r="376" spans="1:2" x14ac:dyDescent="0.2">
      <c r="A376" s="1">
        <v>42379</v>
      </c>
      <c r="B376" s="4">
        <f t="shared" si="5"/>
        <v>1</v>
      </c>
    </row>
    <row r="377" spans="1:2" x14ac:dyDescent="0.2">
      <c r="A377" s="1">
        <v>42380</v>
      </c>
      <c r="B377" s="4">
        <f t="shared" si="5"/>
        <v>2</v>
      </c>
    </row>
    <row r="378" spans="1:2" x14ac:dyDescent="0.2">
      <c r="A378" s="1">
        <v>42381</v>
      </c>
      <c r="B378" s="4">
        <f t="shared" si="5"/>
        <v>3</v>
      </c>
    </row>
    <row r="379" spans="1:2" x14ac:dyDescent="0.2">
      <c r="A379" s="1">
        <v>42382</v>
      </c>
      <c r="B379" s="4">
        <f t="shared" si="5"/>
        <v>4</v>
      </c>
    </row>
    <row r="380" spans="1:2" x14ac:dyDescent="0.2">
      <c r="A380" s="1">
        <v>42383</v>
      </c>
      <c r="B380" s="4">
        <f t="shared" si="5"/>
        <v>5</v>
      </c>
    </row>
    <row r="381" spans="1:2" x14ac:dyDescent="0.2">
      <c r="A381" s="1">
        <v>42384</v>
      </c>
      <c r="B381" s="4">
        <f t="shared" si="5"/>
        <v>6</v>
      </c>
    </row>
    <row r="382" spans="1:2" x14ac:dyDescent="0.2">
      <c r="A382" s="1">
        <v>42385</v>
      </c>
      <c r="B382" s="4">
        <f t="shared" si="5"/>
        <v>7</v>
      </c>
    </row>
    <row r="383" spans="1:2" x14ac:dyDescent="0.2">
      <c r="A383" s="1">
        <v>42386</v>
      </c>
      <c r="B383" s="4">
        <f t="shared" si="5"/>
        <v>1</v>
      </c>
    </row>
    <row r="384" spans="1:2" x14ac:dyDescent="0.2">
      <c r="A384" s="1">
        <v>42387</v>
      </c>
      <c r="B384" s="4">
        <f t="shared" si="5"/>
        <v>2</v>
      </c>
    </row>
    <row r="385" spans="1:2" x14ac:dyDescent="0.2">
      <c r="A385" s="1">
        <v>42388</v>
      </c>
      <c r="B385" s="4">
        <f t="shared" si="5"/>
        <v>3</v>
      </c>
    </row>
    <row r="386" spans="1:2" x14ac:dyDescent="0.2">
      <c r="A386" s="1">
        <v>42389</v>
      </c>
      <c r="B386" s="4">
        <f t="shared" si="5"/>
        <v>4</v>
      </c>
    </row>
    <row r="387" spans="1:2" x14ac:dyDescent="0.2">
      <c r="A387" s="1">
        <v>42390</v>
      </c>
      <c r="B387" s="4">
        <f t="shared" ref="B387:B450" si="6">WEEKDAY(A387,1)</f>
        <v>5</v>
      </c>
    </row>
    <row r="388" spans="1:2" x14ac:dyDescent="0.2">
      <c r="A388" s="1">
        <v>42391</v>
      </c>
      <c r="B388" s="4">
        <f t="shared" si="6"/>
        <v>6</v>
      </c>
    </row>
    <row r="389" spans="1:2" x14ac:dyDescent="0.2">
      <c r="A389" s="1">
        <v>42392</v>
      </c>
      <c r="B389" s="4">
        <f t="shared" si="6"/>
        <v>7</v>
      </c>
    </row>
    <row r="390" spans="1:2" x14ac:dyDescent="0.2">
      <c r="A390" s="1">
        <v>42393</v>
      </c>
      <c r="B390" s="4">
        <f t="shared" si="6"/>
        <v>1</v>
      </c>
    </row>
    <row r="391" spans="1:2" x14ac:dyDescent="0.2">
      <c r="A391" s="1">
        <v>42394</v>
      </c>
      <c r="B391" s="4">
        <f t="shared" si="6"/>
        <v>2</v>
      </c>
    </row>
    <row r="392" spans="1:2" x14ac:dyDescent="0.2">
      <c r="A392" s="1">
        <v>42395</v>
      </c>
      <c r="B392" s="4">
        <f t="shared" si="6"/>
        <v>3</v>
      </c>
    </row>
    <row r="393" spans="1:2" x14ac:dyDescent="0.2">
      <c r="A393" s="1">
        <v>42396</v>
      </c>
      <c r="B393" s="4">
        <f t="shared" si="6"/>
        <v>4</v>
      </c>
    </row>
    <row r="394" spans="1:2" x14ac:dyDescent="0.2">
      <c r="A394" s="1">
        <v>42397</v>
      </c>
      <c r="B394" s="4">
        <f t="shared" si="6"/>
        <v>5</v>
      </c>
    </row>
    <row r="395" spans="1:2" x14ac:dyDescent="0.2">
      <c r="A395" s="1">
        <v>42398</v>
      </c>
      <c r="B395" s="4">
        <f t="shared" si="6"/>
        <v>6</v>
      </c>
    </row>
    <row r="396" spans="1:2" x14ac:dyDescent="0.2">
      <c r="A396" s="1">
        <v>42399</v>
      </c>
      <c r="B396" s="4">
        <f t="shared" si="6"/>
        <v>7</v>
      </c>
    </row>
    <row r="397" spans="1:2" x14ac:dyDescent="0.2">
      <c r="A397" s="1">
        <v>42400</v>
      </c>
      <c r="B397" s="4">
        <f t="shared" si="6"/>
        <v>1</v>
      </c>
    </row>
    <row r="398" spans="1:2" x14ac:dyDescent="0.2">
      <c r="A398" s="1">
        <v>42401</v>
      </c>
      <c r="B398" s="4">
        <f t="shared" si="6"/>
        <v>2</v>
      </c>
    </row>
    <row r="399" spans="1:2" x14ac:dyDescent="0.2">
      <c r="A399" s="1">
        <v>42402</v>
      </c>
      <c r="B399" s="4">
        <f t="shared" si="6"/>
        <v>3</v>
      </c>
    </row>
    <row r="400" spans="1:2" x14ac:dyDescent="0.2">
      <c r="A400" s="1">
        <v>42403</v>
      </c>
      <c r="B400" s="4">
        <f t="shared" si="6"/>
        <v>4</v>
      </c>
    </row>
    <row r="401" spans="1:2" x14ac:dyDescent="0.2">
      <c r="A401" s="1">
        <v>42404</v>
      </c>
      <c r="B401" s="4">
        <f t="shared" si="6"/>
        <v>5</v>
      </c>
    </row>
    <row r="402" spans="1:2" x14ac:dyDescent="0.2">
      <c r="A402" s="1">
        <v>42405</v>
      </c>
      <c r="B402" s="4">
        <f t="shared" si="6"/>
        <v>6</v>
      </c>
    </row>
    <row r="403" spans="1:2" x14ac:dyDescent="0.2">
      <c r="A403" s="1">
        <v>42406</v>
      </c>
      <c r="B403" s="4">
        <f t="shared" si="6"/>
        <v>7</v>
      </c>
    </row>
    <row r="404" spans="1:2" x14ac:dyDescent="0.2">
      <c r="A404" s="1">
        <v>42407</v>
      </c>
      <c r="B404" s="4">
        <f t="shared" si="6"/>
        <v>1</v>
      </c>
    </row>
    <row r="405" spans="1:2" x14ac:dyDescent="0.2">
      <c r="A405" s="1">
        <v>42408</v>
      </c>
      <c r="B405" s="4">
        <f t="shared" si="6"/>
        <v>2</v>
      </c>
    </row>
    <row r="406" spans="1:2" x14ac:dyDescent="0.2">
      <c r="A406" s="1">
        <v>42409</v>
      </c>
      <c r="B406" s="4">
        <f t="shared" si="6"/>
        <v>3</v>
      </c>
    </row>
    <row r="407" spans="1:2" x14ac:dyDescent="0.2">
      <c r="A407" s="1">
        <v>42410</v>
      </c>
      <c r="B407" s="4">
        <f t="shared" si="6"/>
        <v>4</v>
      </c>
    </row>
    <row r="408" spans="1:2" x14ac:dyDescent="0.2">
      <c r="A408" s="1">
        <v>42411</v>
      </c>
      <c r="B408" s="4">
        <f t="shared" si="6"/>
        <v>5</v>
      </c>
    </row>
    <row r="409" spans="1:2" x14ac:dyDescent="0.2">
      <c r="A409" s="1">
        <v>42412</v>
      </c>
      <c r="B409" s="4">
        <f t="shared" si="6"/>
        <v>6</v>
      </c>
    </row>
    <row r="410" spans="1:2" x14ac:dyDescent="0.2">
      <c r="A410" s="1">
        <v>42413</v>
      </c>
      <c r="B410" s="4">
        <f t="shared" si="6"/>
        <v>7</v>
      </c>
    </row>
    <row r="411" spans="1:2" x14ac:dyDescent="0.2">
      <c r="A411" s="1">
        <v>42414</v>
      </c>
      <c r="B411" s="4">
        <f t="shared" si="6"/>
        <v>1</v>
      </c>
    </row>
    <row r="412" spans="1:2" x14ac:dyDescent="0.2">
      <c r="A412" s="1">
        <v>42415</v>
      </c>
      <c r="B412" s="4">
        <f t="shared" si="6"/>
        <v>2</v>
      </c>
    </row>
    <row r="413" spans="1:2" x14ac:dyDescent="0.2">
      <c r="A413" s="1">
        <v>42416</v>
      </c>
      <c r="B413" s="4">
        <f t="shared" si="6"/>
        <v>3</v>
      </c>
    </row>
    <row r="414" spans="1:2" x14ac:dyDescent="0.2">
      <c r="A414" s="1">
        <v>42417</v>
      </c>
      <c r="B414" s="4">
        <f t="shared" si="6"/>
        <v>4</v>
      </c>
    </row>
    <row r="415" spans="1:2" x14ac:dyDescent="0.2">
      <c r="A415" s="1">
        <v>42418</v>
      </c>
      <c r="B415" s="4">
        <f t="shared" si="6"/>
        <v>5</v>
      </c>
    </row>
    <row r="416" spans="1:2" x14ac:dyDescent="0.2">
      <c r="A416" s="1">
        <v>42419</v>
      </c>
      <c r="B416" s="4">
        <f t="shared" si="6"/>
        <v>6</v>
      </c>
    </row>
    <row r="417" spans="1:2" x14ac:dyDescent="0.2">
      <c r="A417" s="1">
        <v>42420</v>
      </c>
      <c r="B417" s="4">
        <f t="shared" si="6"/>
        <v>7</v>
      </c>
    </row>
    <row r="418" spans="1:2" x14ac:dyDescent="0.2">
      <c r="A418" s="1">
        <v>42421</v>
      </c>
      <c r="B418" s="4">
        <f t="shared" si="6"/>
        <v>1</v>
      </c>
    </row>
    <row r="419" spans="1:2" x14ac:dyDescent="0.2">
      <c r="A419" s="1">
        <v>42422</v>
      </c>
      <c r="B419" s="4">
        <f t="shared" si="6"/>
        <v>2</v>
      </c>
    </row>
    <row r="420" spans="1:2" x14ac:dyDescent="0.2">
      <c r="A420" s="1">
        <v>42423</v>
      </c>
      <c r="B420" s="4">
        <f t="shared" si="6"/>
        <v>3</v>
      </c>
    </row>
    <row r="421" spans="1:2" x14ac:dyDescent="0.2">
      <c r="A421" s="1">
        <v>42424</v>
      </c>
      <c r="B421" s="4">
        <f t="shared" si="6"/>
        <v>4</v>
      </c>
    </row>
    <row r="422" spans="1:2" x14ac:dyDescent="0.2">
      <c r="A422" s="1">
        <v>42425</v>
      </c>
      <c r="B422" s="4">
        <f t="shared" si="6"/>
        <v>5</v>
      </c>
    </row>
    <row r="423" spans="1:2" x14ac:dyDescent="0.2">
      <c r="A423" s="1">
        <v>42426</v>
      </c>
      <c r="B423" s="4">
        <f t="shared" si="6"/>
        <v>6</v>
      </c>
    </row>
    <row r="424" spans="1:2" x14ac:dyDescent="0.2">
      <c r="A424" s="1">
        <v>42427</v>
      </c>
      <c r="B424" s="4">
        <f t="shared" si="6"/>
        <v>7</v>
      </c>
    </row>
    <row r="425" spans="1:2" x14ac:dyDescent="0.2">
      <c r="A425" s="1">
        <v>42428</v>
      </c>
      <c r="B425" s="4">
        <f t="shared" si="6"/>
        <v>1</v>
      </c>
    </row>
    <row r="426" spans="1:2" x14ac:dyDescent="0.2">
      <c r="A426" s="1">
        <v>42429</v>
      </c>
      <c r="B426" s="4">
        <f t="shared" si="6"/>
        <v>2</v>
      </c>
    </row>
    <row r="427" spans="1:2" x14ac:dyDescent="0.2">
      <c r="A427" s="1">
        <v>42430</v>
      </c>
      <c r="B427" s="4">
        <f t="shared" si="6"/>
        <v>3</v>
      </c>
    </row>
    <row r="428" spans="1:2" x14ac:dyDescent="0.2">
      <c r="A428" s="1">
        <v>42431</v>
      </c>
      <c r="B428" s="4">
        <f t="shared" si="6"/>
        <v>4</v>
      </c>
    </row>
    <row r="429" spans="1:2" x14ac:dyDescent="0.2">
      <c r="A429" s="1">
        <v>42432</v>
      </c>
      <c r="B429" s="4">
        <f t="shared" si="6"/>
        <v>5</v>
      </c>
    </row>
    <row r="430" spans="1:2" x14ac:dyDescent="0.2">
      <c r="A430" s="1">
        <v>42433</v>
      </c>
      <c r="B430" s="4">
        <f t="shared" si="6"/>
        <v>6</v>
      </c>
    </row>
    <row r="431" spans="1:2" x14ac:dyDescent="0.2">
      <c r="A431" s="1">
        <v>42434</v>
      </c>
      <c r="B431" s="4">
        <f t="shared" si="6"/>
        <v>7</v>
      </c>
    </row>
    <row r="432" spans="1:2" x14ac:dyDescent="0.2">
      <c r="A432" s="1">
        <v>42435</v>
      </c>
      <c r="B432" s="4">
        <f t="shared" si="6"/>
        <v>1</v>
      </c>
    </row>
    <row r="433" spans="1:2" x14ac:dyDescent="0.2">
      <c r="A433" s="1">
        <v>42436</v>
      </c>
      <c r="B433" s="4">
        <f t="shared" si="6"/>
        <v>2</v>
      </c>
    </row>
    <row r="434" spans="1:2" x14ac:dyDescent="0.2">
      <c r="A434" s="1">
        <v>42437</v>
      </c>
      <c r="B434" s="4">
        <f t="shared" si="6"/>
        <v>3</v>
      </c>
    </row>
    <row r="435" spans="1:2" x14ac:dyDescent="0.2">
      <c r="A435" s="1">
        <v>42438</v>
      </c>
      <c r="B435" s="4">
        <f t="shared" si="6"/>
        <v>4</v>
      </c>
    </row>
    <row r="436" spans="1:2" x14ac:dyDescent="0.2">
      <c r="A436" s="1">
        <v>42439</v>
      </c>
      <c r="B436" s="4">
        <f t="shared" si="6"/>
        <v>5</v>
      </c>
    </row>
    <row r="437" spans="1:2" x14ac:dyDescent="0.2">
      <c r="A437" s="1">
        <v>42440</v>
      </c>
      <c r="B437" s="4">
        <f t="shared" si="6"/>
        <v>6</v>
      </c>
    </row>
    <row r="438" spans="1:2" x14ac:dyDescent="0.2">
      <c r="A438" s="1">
        <v>42441</v>
      </c>
      <c r="B438" s="4">
        <f t="shared" si="6"/>
        <v>7</v>
      </c>
    </row>
    <row r="439" spans="1:2" x14ac:dyDescent="0.2">
      <c r="A439" s="1">
        <v>42442</v>
      </c>
      <c r="B439" s="4">
        <f t="shared" si="6"/>
        <v>1</v>
      </c>
    </row>
    <row r="440" spans="1:2" x14ac:dyDescent="0.2">
      <c r="A440" s="1">
        <v>42443</v>
      </c>
      <c r="B440" s="4">
        <f t="shared" si="6"/>
        <v>2</v>
      </c>
    </row>
    <row r="441" spans="1:2" x14ac:dyDescent="0.2">
      <c r="A441" s="1">
        <v>42444</v>
      </c>
      <c r="B441" s="4">
        <f t="shared" si="6"/>
        <v>3</v>
      </c>
    </row>
    <row r="442" spans="1:2" x14ac:dyDescent="0.2">
      <c r="A442" s="1">
        <v>42445</v>
      </c>
      <c r="B442" s="4">
        <f t="shared" si="6"/>
        <v>4</v>
      </c>
    </row>
    <row r="443" spans="1:2" x14ac:dyDescent="0.2">
      <c r="A443" s="1">
        <v>42446</v>
      </c>
      <c r="B443" s="4">
        <f t="shared" si="6"/>
        <v>5</v>
      </c>
    </row>
    <row r="444" spans="1:2" x14ac:dyDescent="0.2">
      <c r="A444" s="1">
        <v>42447</v>
      </c>
      <c r="B444" s="4">
        <f t="shared" si="6"/>
        <v>6</v>
      </c>
    </row>
    <row r="445" spans="1:2" x14ac:dyDescent="0.2">
      <c r="A445" s="1">
        <v>42448</v>
      </c>
      <c r="B445" s="4">
        <f t="shared" si="6"/>
        <v>7</v>
      </c>
    </row>
    <row r="446" spans="1:2" x14ac:dyDescent="0.2">
      <c r="A446" s="1">
        <v>42449</v>
      </c>
      <c r="B446" s="4">
        <f t="shared" si="6"/>
        <v>1</v>
      </c>
    </row>
    <row r="447" spans="1:2" x14ac:dyDescent="0.2">
      <c r="A447" s="1">
        <v>42450</v>
      </c>
      <c r="B447" s="4">
        <f t="shared" si="6"/>
        <v>2</v>
      </c>
    </row>
    <row r="448" spans="1:2" x14ac:dyDescent="0.2">
      <c r="A448" s="1">
        <v>42451</v>
      </c>
      <c r="B448" s="4">
        <f t="shared" si="6"/>
        <v>3</v>
      </c>
    </row>
    <row r="449" spans="1:2" x14ac:dyDescent="0.2">
      <c r="A449" s="1">
        <v>42452</v>
      </c>
      <c r="B449" s="4">
        <f t="shared" si="6"/>
        <v>4</v>
      </c>
    </row>
    <row r="450" spans="1:2" x14ac:dyDescent="0.2">
      <c r="A450" s="1">
        <v>42453</v>
      </c>
      <c r="B450" s="4">
        <f t="shared" si="6"/>
        <v>5</v>
      </c>
    </row>
    <row r="451" spans="1:2" x14ac:dyDescent="0.2">
      <c r="A451" s="1">
        <v>42454</v>
      </c>
      <c r="B451" s="4">
        <f t="shared" ref="B451:B514" si="7">WEEKDAY(A451,1)</f>
        <v>6</v>
      </c>
    </row>
    <row r="452" spans="1:2" x14ac:dyDescent="0.2">
      <c r="A452" s="1">
        <v>42455</v>
      </c>
      <c r="B452" s="4">
        <f t="shared" si="7"/>
        <v>7</v>
      </c>
    </row>
    <row r="453" spans="1:2" x14ac:dyDescent="0.2">
      <c r="A453" s="1">
        <v>42456</v>
      </c>
      <c r="B453" s="4">
        <f t="shared" si="7"/>
        <v>1</v>
      </c>
    </row>
    <row r="454" spans="1:2" x14ac:dyDescent="0.2">
      <c r="A454" s="1">
        <v>42457</v>
      </c>
      <c r="B454" s="4">
        <f t="shared" si="7"/>
        <v>2</v>
      </c>
    </row>
    <row r="455" spans="1:2" x14ac:dyDescent="0.2">
      <c r="A455" s="1">
        <v>42458</v>
      </c>
      <c r="B455" s="4">
        <f t="shared" si="7"/>
        <v>3</v>
      </c>
    </row>
    <row r="456" spans="1:2" x14ac:dyDescent="0.2">
      <c r="A456" s="1">
        <v>42459</v>
      </c>
      <c r="B456" s="4">
        <f t="shared" si="7"/>
        <v>4</v>
      </c>
    </row>
    <row r="457" spans="1:2" x14ac:dyDescent="0.2">
      <c r="A457" s="1">
        <v>42460</v>
      </c>
      <c r="B457" s="4">
        <f t="shared" si="7"/>
        <v>5</v>
      </c>
    </row>
    <row r="458" spans="1:2" x14ac:dyDescent="0.2">
      <c r="A458" s="1">
        <v>42461</v>
      </c>
      <c r="B458" s="4">
        <f t="shared" si="7"/>
        <v>6</v>
      </c>
    </row>
    <row r="459" spans="1:2" x14ac:dyDescent="0.2">
      <c r="A459" s="1">
        <v>42462</v>
      </c>
      <c r="B459" s="4">
        <f t="shared" si="7"/>
        <v>7</v>
      </c>
    </row>
    <row r="460" spans="1:2" x14ac:dyDescent="0.2">
      <c r="A460" s="1">
        <v>42463</v>
      </c>
      <c r="B460" s="4">
        <f t="shared" si="7"/>
        <v>1</v>
      </c>
    </row>
    <row r="461" spans="1:2" x14ac:dyDescent="0.2">
      <c r="A461" s="1">
        <v>42464</v>
      </c>
      <c r="B461" s="4">
        <f t="shared" si="7"/>
        <v>2</v>
      </c>
    </row>
    <row r="462" spans="1:2" x14ac:dyDescent="0.2">
      <c r="A462" s="1">
        <v>42465</v>
      </c>
      <c r="B462" s="4">
        <f t="shared" si="7"/>
        <v>3</v>
      </c>
    </row>
    <row r="463" spans="1:2" x14ac:dyDescent="0.2">
      <c r="A463" s="1">
        <v>42466</v>
      </c>
      <c r="B463" s="4">
        <f t="shared" si="7"/>
        <v>4</v>
      </c>
    </row>
    <row r="464" spans="1:2" x14ac:dyDescent="0.2">
      <c r="A464" s="1">
        <v>42467</v>
      </c>
      <c r="B464" s="4">
        <f t="shared" si="7"/>
        <v>5</v>
      </c>
    </row>
    <row r="465" spans="1:2" x14ac:dyDescent="0.2">
      <c r="A465" s="1">
        <v>42468</v>
      </c>
      <c r="B465" s="4">
        <f t="shared" si="7"/>
        <v>6</v>
      </c>
    </row>
    <row r="466" spans="1:2" x14ac:dyDescent="0.2">
      <c r="A466" s="1">
        <v>42469</v>
      </c>
      <c r="B466" s="4">
        <f t="shared" si="7"/>
        <v>7</v>
      </c>
    </row>
    <row r="467" spans="1:2" x14ac:dyDescent="0.2">
      <c r="A467" s="1">
        <v>42470</v>
      </c>
      <c r="B467" s="4">
        <f t="shared" si="7"/>
        <v>1</v>
      </c>
    </row>
    <row r="468" spans="1:2" x14ac:dyDescent="0.2">
      <c r="A468" s="1">
        <v>42471</v>
      </c>
      <c r="B468" s="4">
        <f t="shared" si="7"/>
        <v>2</v>
      </c>
    </row>
    <row r="469" spans="1:2" x14ac:dyDescent="0.2">
      <c r="A469" s="1">
        <v>42472</v>
      </c>
      <c r="B469" s="4">
        <f t="shared" si="7"/>
        <v>3</v>
      </c>
    </row>
    <row r="470" spans="1:2" x14ac:dyDescent="0.2">
      <c r="A470" s="1">
        <v>42473</v>
      </c>
      <c r="B470" s="4">
        <f t="shared" si="7"/>
        <v>4</v>
      </c>
    </row>
    <row r="471" spans="1:2" x14ac:dyDescent="0.2">
      <c r="A471" s="1">
        <v>42474</v>
      </c>
      <c r="B471" s="4">
        <f t="shared" si="7"/>
        <v>5</v>
      </c>
    </row>
    <row r="472" spans="1:2" x14ac:dyDescent="0.2">
      <c r="A472" s="1">
        <v>42475</v>
      </c>
      <c r="B472" s="4">
        <f t="shared" si="7"/>
        <v>6</v>
      </c>
    </row>
    <row r="473" spans="1:2" x14ac:dyDescent="0.2">
      <c r="A473" s="1">
        <v>42476</v>
      </c>
      <c r="B473" s="4">
        <f t="shared" si="7"/>
        <v>7</v>
      </c>
    </row>
    <row r="474" spans="1:2" x14ac:dyDescent="0.2">
      <c r="A474" s="1">
        <v>42477</v>
      </c>
      <c r="B474" s="4">
        <f t="shared" si="7"/>
        <v>1</v>
      </c>
    </row>
    <row r="475" spans="1:2" x14ac:dyDescent="0.2">
      <c r="A475" s="1">
        <v>42478</v>
      </c>
      <c r="B475" s="4">
        <f t="shared" si="7"/>
        <v>2</v>
      </c>
    </row>
    <row r="476" spans="1:2" x14ac:dyDescent="0.2">
      <c r="A476" s="1">
        <v>42479</v>
      </c>
      <c r="B476" s="4">
        <f t="shared" si="7"/>
        <v>3</v>
      </c>
    </row>
    <row r="477" spans="1:2" x14ac:dyDescent="0.2">
      <c r="A477" s="1">
        <v>42480</v>
      </c>
      <c r="B477" s="4">
        <f t="shared" si="7"/>
        <v>4</v>
      </c>
    </row>
    <row r="478" spans="1:2" x14ac:dyDescent="0.2">
      <c r="A478" s="1">
        <v>42481</v>
      </c>
      <c r="B478" s="4">
        <f t="shared" si="7"/>
        <v>5</v>
      </c>
    </row>
    <row r="479" spans="1:2" x14ac:dyDescent="0.2">
      <c r="A479" s="1">
        <v>42482</v>
      </c>
      <c r="B479" s="4">
        <f t="shared" si="7"/>
        <v>6</v>
      </c>
    </row>
    <row r="480" spans="1:2" x14ac:dyDescent="0.2">
      <c r="A480" s="1">
        <v>42483</v>
      </c>
      <c r="B480" s="4">
        <f t="shared" si="7"/>
        <v>7</v>
      </c>
    </row>
    <row r="481" spans="1:2" x14ac:dyDescent="0.2">
      <c r="A481" s="1">
        <v>42484</v>
      </c>
      <c r="B481" s="4">
        <f t="shared" si="7"/>
        <v>1</v>
      </c>
    </row>
    <row r="482" spans="1:2" x14ac:dyDescent="0.2">
      <c r="A482" s="1">
        <v>42485</v>
      </c>
      <c r="B482" s="4">
        <f t="shared" si="7"/>
        <v>2</v>
      </c>
    </row>
    <row r="483" spans="1:2" x14ac:dyDescent="0.2">
      <c r="A483" s="1">
        <v>42486</v>
      </c>
      <c r="B483" s="4">
        <f t="shared" si="7"/>
        <v>3</v>
      </c>
    </row>
    <row r="484" spans="1:2" x14ac:dyDescent="0.2">
      <c r="A484" s="1">
        <v>42487</v>
      </c>
      <c r="B484" s="4">
        <f t="shared" si="7"/>
        <v>4</v>
      </c>
    </row>
    <row r="485" spans="1:2" x14ac:dyDescent="0.2">
      <c r="A485" s="1">
        <v>42488</v>
      </c>
      <c r="B485" s="4">
        <f t="shared" si="7"/>
        <v>5</v>
      </c>
    </row>
    <row r="486" spans="1:2" x14ac:dyDescent="0.2">
      <c r="A486" s="1">
        <v>42489</v>
      </c>
      <c r="B486" s="4">
        <f t="shared" si="7"/>
        <v>6</v>
      </c>
    </row>
    <row r="487" spans="1:2" x14ac:dyDescent="0.2">
      <c r="A487" s="1">
        <v>42490</v>
      </c>
      <c r="B487" s="4">
        <f t="shared" si="7"/>
        <v>7</v>
      </c>
    </row>
    <row r="488" spans="1:2" x14ac:dyDescent="0.2">
      <c r="A488" s="1">
        <v>42491</v>
      </c>
      <c r="B488" s="4">
        <f t="shared" si="7"/>
        <v>1</v>
      </c>
    </row>
    <row r="489" spans="1:2" x14ac:dyDescent="0.2">
      <c r="A489" s="1">
        <v>42492</v>
      </c>
      <c r="B489" s="4">
        <f t="shared" si="7"/>
        <v>2</v>
      </c>
    </row>
    <row r="490" spans="1:2" x14ac:dyDescent="0.2">
      <c r="A490" s="1">
        <v>42493</v>
      </c>
      <c r="B490" s="4">
        <f t="shared" si="7"/>
        <v>3</v>
      </c>
    </row>
    <row r="491" spans="1:2" x14ac:dyDescent="0.2">
      <c r="A491" s="1">
        <v>42494</v>
      </c>
      <c r="B491" s="4">
        <f t="shared" si="7"/>
        <v>4</v>
      </c>
    </row>
    <row r="492" spans="1:2" x14ac:dyDescent="0.2">
      <c r="A492" s="1">
        <v>42495</v>
      </c>
      <c r="B492" s="4">
        <f t="shared" si="7"/>
        <v>5</v>
      </c>
    </row>
    <row r="493" spans="1:2" x14ac:dyDescent="0.2">
      <c r="A493" s="1">
        <v>42496</v>
      </c>
      <c r="B493" s="4">
        <f t="shared" si="7"/>
        <v>6</v>
      </c>
    </row>
    <row r="494" spans="1:2" x14ac:dyDescent="0.2">
      <c r="A494" s="1">
        <v>42497</v>
      </c>
      <c r="B494" s="4">
        <f t="shared" si="7"/>
        <v>7</v>
      </c>
    </row>
    <row r="495" spans="1:2" x14ac:dyDescent="0.2">
      <c r="A495" s="1">
        <v>42498</v>
      </c>
      <c r="B495" s="4">
        <f t="shared" si="7"/>
        <v>1</v>
      </c>
    </row>
    <row r="496" spans="1:2" x14ac:dyDescent="0.2">
      <c r="A496" s="1">
        <v>42499</v>
      </c>
      <c r="B496" s="4">
        <f t="shared" si="7"/>
        <v>2</v>
      </c>
    </row>
    <row r="497" spans="1:2" x14ac:dyDescent="0.2">
      <c r="A497" s="1">
        <v>42500</v>
      </c>
      <c r="B497" s="4">
        <f t="shared" si="7"/>
        <v>3</v>
      </c>
    </row>
    <row r="498" spans="1:2" x14ac:dyDescent="0.2">
      <c r="A498" s="1">
        <v>42501</v>
      </c>
      <c r="B498" s="4">
        <f t="shared" si="7"/>
        <v>4</v>
      </c>
    </row>
    <row r="499" spans="1:2" x14ac:dyDescent="0.2">
      <c r="A499" s="1">
        <v>42502</v>
      </c>
      <c r="B499" s="4">
        <f t="shared" si="7"/>
        <v>5</v>
      </c>
    </row>
    <row r="500" spans="1:2" x14ac:dyDescent="0.2">
      <c r="A500" s="1">
        <v>42503</v>
      </c>
      <c r="B500" s="4">
        <f t="shared" si="7"/>
        <v>6</v>
      </c>
    </row>
    <row r="501" spans="1:2" x14ac:dyDescent="0.2">
      <c r="A501" s="1">
        <v>42504</v>
      </c>
      <c r="B501" s="4">
        <f t="shared" si="7"/>
        <v>7</v>
      </c>
    </row>
    <row r="502" spans="1:2" x14ac:dyDescent="0.2">
      <c r="A502" s="1">
        <v>42505</v>
      </c>
      <c r="B502" s="4">
        <f t="shared" si="7"/>
        <v>1</v>
      </c>
    </row>
    <row r="503" spans="1:2" x14ac:dyDescent="0.2">
      <c r="A503" s="1">
        <v>42506</v>
      </c>
      <c r="B503" s="4">
        <f t="shared" si="7"/>
        <v>2</v>
      </c>
    </row>
    <row r="504" spans="1:2" x14ac:dyDescent="0.2">
      <c r="A504" s="1">
        <v>42507</v>
      </c>
      <c r="B504" s="4">
        <f t="shared" si="7"/>
        <v>3</v>
      </c>
    </row>
    <row r="505" spans="1:2" x14ac:dyDescent="0.2">
      <c r="A505" s="1">
        <v>42508</v>
      </c>
      <c r="B505" s="4">
        <f t="shared" si="7"/>
        <v>4</v>
      </c>
    </row>
    <row r="506" spans="1:2" x14ac:dyDescent="0.2">
      <c r="A506" s="1">
        <v>42509</v>
      </c>
      <c r="B506" s="4">
        <f t="shared" si="7"/>
        <v>5</v>
      </c>
    </row>
    <row r="507" spans="1:2" x14ac:dyDescent="0.2">
      <c r="A507" s="1">
        <v>42510</v>
      </c>
      <c r="B507" s="4">
        <f t="shared" si="7"/>
        <v>6</v>
      </c>
    </row>
    <row r="508" spans="1:2" x14ac:dyDescent="0.2">
      <c r="A508" s="1">
        <v>42511</v>
      </c>
      <c r="B508" s="4">
        <f t="shared" si="7"/>
        <v>7</v>
      </c>
    </row>
    <row r="509" spans="1:2" x14ac:dyDescent="0.2">
      <c r="A509" s="1">
        <v>42512</v>
      </c>
      <c r="B509" s="4">
        <f t="shared" si="7"/>
        <v>1</v>
      </c>
    </row>
    <row r="510" spans="1:2" x14ac:dyDescent="0.2">
      <c r="A510" s="1">
        <v>42513</v>
      </c>
      <c r="B510" s="4">
        <f t="shared" si="7"/>
        <v>2</v>
      </c>
    </row>
    <row r="511" spans="1:2" x14ac:dyDescent="0.2">
      <c r="A511" s="1">
        <v>42514</v>
      </c>
      <c r="B511" s="4">
        <f t="shared" si="7"/>
        <v>3</v>
      </c>
    </row>
    <row r="512" spans="1:2" x14ac:dyDescent="0.2">
      <c r="A512" s="1">
        <v>42515</v>
      </c>
      <c r="B512" s="4">
        <f t="shared" si="7"/>
        <v>4</v>
      </c>
    </row>
    <row r="513" spans="1:2" x14ac:dyDescent="0.2">
      <c r="A513" s="1">
        <v>42516</v>
      </c>
      <c r="B513" s="4">
        <f t="shared" si="7"/>
        <v>5</v>
      </c>
    </row>
    <row r="514" spans="1:2" x14ac:dyDescent="0.2">
      <c r="A514" s="1">
        <v>42517</v>
      </c>
      <c r="B514" s="4">
        <f t="shared" si="7"/>
        <v>6</v>
      </c>
    </row>
    <row r="515" spans="1:2" x14ac:dyDescent="0.2">
      <c r="A515" s="1">
        <v>42518</v>
      </c>
      <c r="B515" s="4">
        <f t="shared" ref="B515:B578" si="8">WEEKDAY(A515,1)</f>
        <v>7</v>
      </c>
    </row>
    <row r="516" spans="1:2" x14ac:dyDescent="0.2">
      <c r="A516" s="1">
        <v>42519</v>
      </c>
      <c r="B516" s="4">
        <f t="shared" si="8"/>
        <v>1</v>
      </c>
    </row>
    <row r="517" spans="1:2" x14ac:dyDescent="0.2">
      <c r="A517" s="1">
        <v>42520</v>
      </c>
      <c r="B517" s="4">
        <f t="shared" si="8"/>
        <v>2</v>
      </c>
    </row>
    <row r="518" spans="1:2" x14ac:dyDescent="0.2">
      <c r="A518" s="1">
        <v>42521</v>
      </c>
      <c r="B518" s="4">
        <f t="shared" si="8"/>
        <v>3</v>
      </c>
    </row>
    <row r="519" spans="1:2" x14ac:dyDescent="0.2">
      <c r="A519" s="1">
        <v>42522</v>
      </c>
      <c r="B519" s="4">
        <f t="shared" si="8"/>
        <v>4</v>
      </c>
    </row>
    <row r="520" spans="1:2" x14ac:dyDescent="0.2">
      <c r="A520" s="1">
        <v>42523</v>
      </c>
      <c r="B520" s="4">
        <f t="shared" si="8"/>
        <v>5</v>
      </c>
    </row>
    <row r="521" spans="1:2" x14ac:dyDescent="0.2">
      <c r="A521" s="1">
        <v>42524</v>
      </c>
      <c r="B521" s="4">
        <f t="shared" si="8"/>
        <v>6</v>
      </c>
    </row>
    <row r="522" spans="1:2" x14ac:dyDescent="0.2">
      <c r="A522" s="1">
        <v>42525</v>
      </c>
      <c r="B522" s="4">
        <f t="shared" si="8"/>
        <v>7</v>
      </c>
    </row>
    <row r="523" spans="1:2" x14ac:dyDescent="0.2">
      <c r="A523" s="1">
        <v>42526</v>
      </c>
      <c r="B523" s="4">
        <f t="shared" si="8"/>
        <v>1</v>
      </c>
    </row>
    <row r="524" spans="1:2" x14ac:dyDescent="0.2">
      <c r="A524" s="1">
        <v>42527</v>
      </c>
      <c r="B524" s="4">
        <f t="shared" si="8"/>
        <v>2</v>
      </c>
    </row>
    <row r="525" spans="1:2" x14ac:dyDescent="0.2">
      <c r="A525" s="1">
        <v>42528</v>
      </c>
      <c r="B525" s="4">
        <f t="shared" si="8"/>
        <v>3</v>
      </c>
    </row>
    <row r="526" spans="1:2" x14ac:dyDescent="0.2">
      <c r="A526" s="1">
        <v>42529</v>
      </c>
      <c r="B526" s="4">
        <f t="shared" si="8"/>
        <v>4</v>
      </c>
    </row>
    <row r="527" spans="1:2" x14ac:dyDescent="0.2">
      <c r="A527" s="1">
        <v>42530</v>
      </c>
      <c r="B527" s="4">
        <f t="shared" si="8"/>
        <v>5</v>
      </c>
    </row>
    <row r="528" spans="1:2" x14ac:dyDescent="0.2">
      <c r="A528" s="1">
        <v>42531</v>
      </c>
      <c r="B528" s="4">
        <f t="shared" si="8"/>
        <v>6</v>
      </c>
    </row>
    <row r="529" spans="1:2" x14ac:dyDescent="0.2">
      <c r="A529" s="1">
        <v>42532</v>
      </c>
      <c r="B529" s="4">
        <f t="shared" si="8"/>
        <v>7</v>
      </c>
    </row>
    <row r="530" spans="1:2" x14ac:dyDescent="0.2">
      <c r="A530" s="1">
        <v>42533</v>
      </c>
      <c r="B530" s="4">
        <f t="shared" si="8"/>
        <v>1</v>
      </c>
    </row>
    <row r="531" spans="1:2" x14ac:dyDescent="0.2">
      <c r="A531" s="1">
        <v>42534</v>
      </c>
      <c r="B531" s="4">
        <f t="shared" si="8"/>
        <v>2</v>
      </c>
    </row>
    <row r="532" spans="1:2" x14ac:dyDescent="0.2">
      <c r="A532" s="1">
        <v>42535</v>
      </c>
      <c r="B532" s="4">
        <f t="shared" si="8"/>
        <v>3</v>
      </c>
    </row>
    <row r="533" spans="1:2" x14ac:dyDescent="0.2">
      <c r="A533" s="1">
        <v>42536</v>
      </c>
      <c r="B533" s="4">
        <f t="shared" si="8"/>
        <v>4</v>
      </c>
    </row>
    <row r="534" spans="1:2" x14ac:dyDescent="0.2">
      <c r="A534" s="1">
        <v>42537</v>
      </c>
      <c r="B534" s="4">
        <f t="shared" si="8"/>
        <v>5</v>
      </c>
    </row>
    <row r="535" spans="1:2" x14ac:dyDescent="0.2">
      <c r="A535" s="1">
        <v>42538</v>
      </c>
      <c r="B535" s="4">
        <f t="shared" si="8"/>
        <v>6</v>
      </c>
    </row>
    <row r="536" spans="1:2" x14ac:dyDescent="0.2">
      <c r="A536" s="1">
        <v>42539</v>
      </c>
      <c r="B536" s="4">
        <f t="shared" si="8"/>
        <v>7</v>
      </c>
    </row>
    <row r="537" spans="1:2" x14ac:dyDescent="0.2">
      <c r="A537" s="1">
        <v>42540</v>
      </c>
      <c r="B537" s="4">
        <f t="shared" si="8"/>
        <v>1</v>
      </c>
    </row>
    <row r="538" spans="1:2" x14ac:dyDescent="0.2">
      <c r="A538" s="1">
        <v>42541</v>
      </c>
      <c r="B538" s="4">
        <f t="shared" si="8"/>
        <v>2</v>
      </c>
    </row>
    <row r="539" spans="1:2" x14ac:dyDescent="0.2">
      <c r="A539" s="1">
        <v>42542</v>
      </c>
      <c r="B539" s="4">
        <f t="shared" si="8"/>
        <v>3</v>
      </c>
    </row>
    <row r="540" spans="1:2" x14ac:dyDescent="0.2">
      <c r="A540" s="1">
        <v>42543</v>
      </c>
      <c r="B540" s="4">
        <f t="shared" si="8"/>
        <v>4</v>
      </c>
    </row>
    <row r="541" spans="1:2" x14ac:dyDescent="0.2">
      <c r="A541" s="1">
        <v>42544</v>
      </c>
      <c r="B541" s="4">
        <f t="shared" si="8"/>
        <v>5</v>
      </c>
    </row>
    <row r="542" spans="1:2" x14ac:dyDescent="0.2">
      <c r="A542" s="1">
        <v>42545</v>
      </c>
      <c r="B542" s="4">
        <f t="shared" si="8"/>
        <v>6</v>
      </c>
    </row>
    <row r="543" spans="1:2" x14ac:dyDescent="0.2">
      <c r="A543" s="1">
        <v>42546</v>
      </c>
      <c r="B543" s="4">
        <f t="shared" si="8"/>
        <v>7</v>
      </c>
    </row>
    <row r="544" spans="1:2" x14ac:dyDescent="0.2">
      <c r="A544" s="1">
        <v>42547</v>
      </c>
      <c r="B544" s="4">
        <f t="shared" si="8"/>
        <v>1</v>
      </c>
    </row>
    <row r="545" spans="1:2" x14ac:dyDescent="0.2">
      <c r="A545" s="1">
        <v>42548</v>
      </c>
      <c r="B545" s="4">
        <f t="shared" si="8"/>
        <v>2</v>
      </c>
    </row>
    <row r="546" spans="1:2" x14ac:dyDescent="0.2">
      <c r="A546" s="1">
        <v>42549</v>
      </c>
      <c r="B546" s="4">
        <f t="shared" si="8"/>
        <v>3</v>
      </c>
    </row>
    <row r="547" spans="1:2" x14ac:dyDescent="0.2">
      <c r="A547" s="1">
        <v>42550</v>
      </c>
      <c r="B547" s="4">
        <f t="shared" si="8"/>
        <v>4</v>
      </c>
    </row>
    <row r="548" spans="1:2" x14ac:dyDescent="0.2">
      <c r="A548" s="1">
        <v>42551</v>
      </c>
      <c r="B548" s="4">
        <f t="shared" si="8"/>
        <v>5</v>
      </c>
    </row>
    <row r="549" spans="1:2" x14ac:dyDescent="0.2">
      <c r="A549" s="1">
        <v>42552</v>
      </c>
      <c r="B549" s="4">
        <f t="shared" si="8"/>
        <v>6</v>
      </c>
    </row>
    <row r="550" spans="1:2" x14ac:dyDescent="0.2">
      <c r="A550" s="1">
        <v>42553</v>
      </c>
      <c r="B550" s="4">
        <f t="shared" si="8"/>
        <v>7</v>
      </c>
    </row>
    <row r="551" spans="1:2" x14ac:dyDescent="0.2">
      <c r="A551" s="1">
        <v>42554</v>
      </c>
      <c r="B551" s="4">
        <f t="shared" si="8"/>
        <v>1</v>
      </c>
    </row>
    <row r="552" spans="1:2" x14ac:dyDescent="0.2">
      <c r="A552" s="1">
        <v>42555</v>
      </c>
      <c r="B552" s="4">
        <f t="shared" si="8"/>
        <v>2</v>
      </c>
    </row>
    <row r="553" spans="1:2" x14ac:dyDescent="0.2">
      <c r="A553" s="1">
        <v>42556</v>
      </c>
      <c r="B553" s="4">
        <f t="shared" si="8"/>
        <v>3</v>
      </c>
    </row>
    <row r="554" spans="1:2" x14ac:dyDescent="0.2">
      <c r="A554" s="1">
        <v>42557</v>
      </c>
      <c r="B554" s="4">
        <f t="shared" si="8"/>
        <v>4</v>
      </c>
    </row>
    <row r="555" spans="1:2" x14ac:dyDescent="0.2">
      <c r="A555" s="1">
        <v>42558</v>
      </c>
      <c r="B555" s="4">
        <f t="shared" si="8"/>
        <v>5</v>
      </c>
    </row>
    <row r="556" spans="1:2" x14ac:dyDescent="0.2">
      <c r="A556" s="1">
        <v>42559</v>
      </c>
      <c r="B556" s="4">
        <f t="shared" si="8"/>
        <v>6</v>
      </c>
    </row>
    <row r="557" spans="1:2" x14ac:dyDescent="0.2">
      <c r="A557" s="1">
        <v>42560</v>
      </c>
      <c r="B557" s="4">
        <f t="shared" si="8"/>
        <v>7</v>
      </c>
    </row>
    <row r="558" spans="1:2" x14ac:dyDescent="0.2">
      <c r="A558" s="1">
        <v>42561</v>
      </c>
      <c r="B558" s="4">
        <f t="shared" si="8"/>
        <v>1</v>
      </c>
    </row>
    <row r="559" spans="1:2" x14ac:dyDescent="0.2">
      <c r="A559" s="1">
        <v>42562</v>
      </c>
      <c r="B559" s="4">
        <f t="shared" si="8"/>
        <v>2</v>
      </c>
    </row>
    <row r="560" spans="1:2" x14ac:dyDescent="0.2">
      <c r="A560" s="1">
        <v>42563</v>
      </c>
      <c r="B560" s="4">
        <f t="shared" si="8"/>
        <v>3</v>
      </c>
    </row>
    <row r="561" spans="1:2" x14ac:dyDescent="0.2">
      <c r="A561" s="1">
        <v>42564</v>
      </c>
      <c r="B561" s="4">
        <f t="shared" si="8"/>
        <v>4</v>
      </c>
    </row>
    <row r="562" spans="1:2" x14ac:dyDescent="0.2">
      <c r="A562" s="1">
        <v>42565</v>
      </c>
      <c r="B562" s="4">
        <f t="shared" si="8"/>
        <v>5</v>
      </c>
    </row>
    <row r="563" spans="1:2" x14ac:dyDescent="0.2">
      <c r="A563" s="1">
        <v>42566</v>
      </c>
      <c r="B563" s="4">
        <f t="shared" si="8"/>
        <v>6</v>
      </c>
    </row>
    <row r="564" spans="1:2" x14ac:dyDescent="0.2">
      <c r="A564" s="1">
        <v>42567</v>
      </c>
      <c r="B564" s="4">
        <f t="shared" si="8"/>
        <v>7</v>
      </c>
    </row>
    <row r="565" spans="1:2" x14ac:dyDescent="0.2">
      <c r="A565" s="1">
        <v>42568</v>
      </c>
      <c r="B565" s="4">
        <f t="shared" si="8"/>
        <v>1</v>
      </c>
    </row>
    <row r="566" spans="1:2" x14ac:dyDescent="0.2">
      <c r="A566" s="1">
        <v>42569</v>
      </c>
      <c r="B566" s="4">
        <f t="shared" si="8"/>
        <v>2</v>
      </c>
    </row>
    <row r="567" spans="1:2" x14ac:dyDescent="0.2">
      <c r="A567" s="1">
        <v>42570</v>
      </c>
      <c r="B567" s="4">
        <f t="shared" si="8"/>
        <v>3</v>
      </c>
    </row>
    <row r="568" spans="1:2" x14ac:dyDescent="0.2">
      <c r="A568" s="1">
        <v>42571</v>
      </c>
      <c r="B568" s="4">
        <f t="shared" si="8"/>
        <v>4</v>
      </c>
    </row>
    <row r="569" spans="1:2" x14ac:dyDescent="0.2">
      <c r="A569" s="1">
        <v>42572</v>
      </c>
      <c r="B569" s="4">
        <f t="shared" si="8"/>
        <v>5</v>
      </c>
    </row>
    <row r="570" spans="1:2" x14ac:dyDescent="0.2">
      <c r="A570" s="1">
        <v>42573</v>
      </c>
      <c r="B570" s="4">
        <f t="shared" si="8"/>
        <v>6</v>
      </c>
    </row>
    <row r="571" spans="1:2" x14ac:dyDescent="0.2">
      <c r="A571" s="1">
        <v>42574</v>
      </c>
      <c r="B571" s="4">
        <f t="shared" si="8"/>
        <v>7</v>
      </c>
    </row>
    <row r="572" spans="1:2" x14ac:dyDescent="0.2">
      <c r="A572" s="1">
        <v>42575</v>
      </c>
      <c r="B572" s="4">
        <f t="shared" si="8"/>
        <v>1</v>
      </c>
    </row>
    <row r="573" spans="1:2" x14ac:dyDescent="0.2">
      <c r="A573" s="1">
        <v>42576</v>
      </c>
      <c r="B573" s="4">
        <f t="shared" si="8"/>
        <v>2</v>
      </c>
    </row>
    <row r="574" spans="1:2" x14ac:dyDescent="0.2">
      <c r="A574" s="1">
        <v>42577</v>
      </c>
      <c r="B574" s="4">
        <f t="shared" si="8"/>
        <v>3</v>
      </c>
    </row>
    <row r="575" spans="1:2" x14ac:dyDescent="0.2">
      <c r="A575" s="1">
        <v>42578</v>
      </c>
      <c r="B575" s="4">
        <f t="shared" si="8"/>
        <v>4</v>
      </c>
    </row>
    <row r="576" spans="1:2" x14ac:dyDescent="0.2">
      <c r="A576" s="1">
        <v>42579</v>
      </c>
      <c r="B576" s="4">
        <f t="shared" si="8"/>
        <v>5</v>
      </c>
    </row>
    <row r="577" spans="1:2" x14ac:dyDescent="0.2">
      <c r="A577" s="1">
        <v>42580</v>
      </c>
      <c r="B577" s="4">
        <f t="shared" si="8"/>
        <v>6</v>
      </c>
    </row>
    <row r="578" spans="1:2" x14ac:dyDescent="0.2">
      <c r="A578" s="1">
        <v>42581</v>
      </c>
      <c r="B578" s="4">
        <f t="shared" si="8"/>
        <v>7</v>
      </c>
    </row>
    <row r="579" spans="1:2" x14ac:dyDescent="0.2">
      <c r="A579" s="1">
        <v>42582</v>
      </c>
      <c r="B579" s="4">
        <f t="shared" ref="B579:B642" si="9">WEEKDAY(A579,1)</f>
        <v>1</v>
      </c>
    </row>
    <row r="580" spans="1:2" x14ac:dyDescent="0.2">
      <c r="A580" s="1">
        <v>42583</v>
      </c>
      <c r="B580" s="4">
        <f t="shared" si="9"/>
        <v>2</v>
      </c>
    </row>
    <row r="581" spans="1:2" x14ac:dyDescent="0.2">
      <c r="A581" s="1">
        <v>42584</v>
      </c>
      <c r="B581" s="4">
        <f t="shared" si="9"/>
        <v>3</v>
      </c>
    </row>
    <row r="582" spans="1:2" x14ac:dyDescent="0.2">
      <c r="A582" s="1">
        <v>42585</v>
      </c>
      <c r="B582" s="4">
        <f t="shared" si="9"/>
        <v>4</v>
      </c>
    </row>
    <row r="583" spans="1:2" x14ac:dyDescent="0.2">
      <c r="A583" s="1">
        <v>42586</v>
      </c>
      <c r="B583" s="4">
        <f t="shared" si="9"/>
        <v>5</v>
      </c>
    </row>
    <row r="584" spans="1:2" x14ac:dyDescent="0.2">
      <c r="A584" s="1">
        <v>42587</v>
      </c>
      <c r="B584" s="4">
        <f t="shared" si="9"/>
        <v>6</v>
      </c>
    </row>
    <row r="585" spans="1:2" x14ac:dyDescent="0.2">
      <c r="A585" s="1">
        <v>42588</v>
      </c>
      <c r="B585" s="4">
        <f t="shared" si="9"/>
        <v>7</v>
      </c>
    </row>
    <row r="586" spans="1:2" x14ac:dyDescent="0.2">
      <c r="A586" s="1">
        <v>42589</v>
      </c>
      <c r="B586" s="4">
        <f t="shared" si="9"/>
        <v>1</v>
      </c>
    </row>
    <row r="587" spans="1:2" x14ac:dyDescent="0.2">
      <c r="A587" s="1">
        <v>42590</v>
      </c>
      <c r="B587" s="4">
        <f t="shared" si="9"/>
        <v>2</v>
      </c>
    </row>
    <row r="588" spans="1:2" x14ac:dyDescent="0.2">
      <c r="A588" s="1">
        <v>42591</v>
      </c>
      <c r="B588" s="4">
        <f t="shared" si="9"/>
        <v>3</v>
      </c>
    </row>
    <row r="589" spans="1:2" x14ac:dyDescent="0.2">
      <c r="A589" s="1">
        <v>42592</v>
      </c>
      <c r="B589" s="4">
        <f t="shared" si="9"/>
        <v>4</v>
      </c>
    </row>
    <row r="590" spans="1:2" x14ac:dyDescent="0.2">
      <c r="A590" s="1">
        <v>42593</v>
      </c>
      <c r="B590" s="4">
        <f t="shared" si="9"/>
        <v>5</v>
      </c>
    </row>
    <row r="591" spans="1:2" x14ac:dyDescent="0.2">
      <c r="A591" s="1">
        <v>42594</v>
      </c>
      <c r="B591" s="4">
        <f t="shared" si="9"/>
        <v>6</v>
      </c>
    </row>
    <row r="592" spans="1:2" x14ac:dyDescent="0.2">
      <c r="A592" s="1">
        <v>42595</v>
      </c>
      <c r="B592" s="4">
        <f t="shared" si="9"/>
        <v>7</v>
      </c>
    </row>
    <row r="593" spans="1:2" x14ac:dyDescent="0.2">
      <c r="A593" s="1">
        <v>42596</v>
      </c>
      <c r="B593" s="4">
        <f t="shared" si="9"/>
        <v>1</v>
      </c>
    </row>
    <row r="594" spans="1:2" x14ac:dyDescent="0.2">
      <c r="A594" s="1">
        <v>42597</v>
      </c>
      <c r="B594" s="4">
        <f t="shared" si="9"/>
        <v>2</v>
      </c>
    </row>
    <row r="595" spans="1:2" x14ac:dyDescent="0.2">
      <c r="A595" s="1">
        <v>42598</v>
      </c>
      <c r="B595" s="4">
        <f t="shared" si="9"/>
        <v>3</v>
      </c>
    </row>
    <row r="596" spans="1:2" x14ac:dyDescent="0.2">
      <c r="A596" s="1">
        <v>42599</v>
      </c>
      <c r="B596" s="4">
        <f t="shared" si="9"/>
        <v>4</v>
      </c>
    </row>
    <row r="597" spans="1:2" x14ac:dyDescent="0.2">
      <c r="A597" s="1">
        <v>42600</v>
      </c>
      <c r="B597" s="4">
        <f t="shared" si="9"/>
        <v>5</v>
      </c>
    </row>
    <row r="598" spans="1:2" x14ac:dyDescent="0.2">
      <c r="A598" s="1">
        <v>42601</v>
      </c>
      <c r="B598" s="4">
        <f t="shared" si="9"/>
        <v>6</v>
      </c>
    </row>
    <row r="599" spans="1:2" x14ac:dyDescent="0.2">
      <c r="A599" s="1">
        <v>42602</v>
      </c>
      <c r="B599" s="4">
        <f t="shared" si="9"/>
        <v>7</v>
      </c>
    </row>
    <row r="600" spans="1:2" x14ac:dyDescent="0.2">
      <c r="A600" s="1">
        <v>42603</v>
      </c>
      <c r="B600" s="4">
        <f t="shared" si="9"/>
        <v>1</v>
      </c>
    </row>
    <row r="601" spans="1:2" x14ac:dyDescent="0.2">
      <c r="A601" s="1">
        <v>42604</v>
      </c>
      <c r="B601" s="4">
        <f t="shared" si="9"/>
        <v>2</v>
      </c>
    </row>
    <row r="602" spans="1:2" x14ac:dyDescent="0.2">
      <c r="A602" s="1">
        <v>42605</v>
      </c>
      <c r="B602" s="4">
        <f t="shared" si="9"/>
        <v>3</v>
      </c>
    </row>
    <row r="603" spans="1:2" x14ac:dyDescent="0.2">
      <c r="A603" s="1">
        <v>42606</v>
      </c>
      <c r="B603" s="4">
        <f t="shared" si="9"/>
        <v>4</v>
      </c>
    </row>
    <row r="604" spans="1:2" x14ac:dyDescent="0.2">
      <c r="A604" s="1">
        <v>42607</v>
      </c>
      <c r="B604" s="4">
        <f t="shared" si="9"/>
        <v>5</v>
      </c>
    </row>
    <row r="605" spans="1:2" x14ac:dyDescent="0.2">
      <c r="A605" s="1">
        <v>42608</v>
      </c>
      <c r="B605" s="4">
        <f t="shared" si="9"/>
        <v>6</v>
      </c>
    </row>
    <row r="606" spans="1:2" x14ac:dyDescent="0.2">
      <c r="A606" s="1">
        <v>42609</v>
      </c>
      <c r="B606" s="4">
        <f t="shared" si="9"/>
        <v>7</v>
      </c>
    </row>
    <row r="607" spans="1:2" x14ac:dyDescent="0.2">
      <c r="A607" s="1">
        <v>42610</v>
      </c>
      <c r="B607" s="4">
        <f t="shared" si="9"/>
        <v>1</v>
      </c>
    </row>
    <row r="608" spans="1:2" x14ac:dyDescent="0.2">
      <c r="A608" s="1">
        <v>42611</v>
      </c>
      <c r="B608" s="4">
        <f t="shared" si="9"/>
        <v>2</v>
      </c>
    </row>
    <row r="609" spans="1:2" x14ac:dyDescent="0.2">
      <c r="A609" s="1">
        <v>42612</v>
      </c>
      <c r="B609" s="4">
        <f t="shared" si="9"/>
        <v>3</v>
      </c>
    </row>
    <row r="610" spans="1:2" x14ac:dyDescent="0.2">
      <c r="A610" s="1">
        <v>42613</v>
      </c>
      <c r="B610" s="4">
        <f t="shared" si="9"/>
        <v>4</v>
      </c>
    </row>
    <row r="611" spans="1:2" x14ac:dyDescent="0.2">
      <c r="A611" s="1">
        <v>42614</v>
      </c>
      <c r="B611" s="4">
        <f t="shared" si="9"/>
        <v>5</v>
      </c>
    </row>
    <row r="612" spans="1:2" x14ac:dyDescent="0.2">
      <c r="A612" s="1">
        <v>42615</v>
      </c>
      <c r="B612" s="4">
        <f t="shared" si="9"/>
        <v>6</v>
      </c>
    </row>
    <row r="613" spans="1:2" x14ac:dyDescent="0.2">
      <c r="A613" s="1">
        <v>42616</v>
      </c>
      <c r="B613" s="4">
        <f t="shared" si="9"/>
        <v>7</v>
      </c>
    </row>
    <row r="614" spans="1:2" x14ac:dyDescent="0.2">
      <c r="A614" s="1">
        <v>42617</v>
      </c>
      <c r="B614" s="4">
        <f t="shared" si="9"/>
        <v>1</v>
      </c>
    </row>
    <row r="615" spans="1:2" x14ac:dyDescent="0.2">
      <c r="A615" s="1">
        <v>42618</v>
      </c>
      <c r="B615" s="4">
        <f t="shared" si="9"/>
        <v>2</v>
      </c>
    </row>
    <row r="616" spans="1:2" x14ac:dyDescent="0.2">
      <c r="A616" s="1">
        <v>42619</v>
      </c>
      <c r="B616" s="4">
        <f t="shared" si="9"/>
        <v>3</v>
      </c>
    </row>
    <row r="617" spans="1:2" x14ac:dyDescent="0.2">
      <c r="A617" s="1">
        <v>42620</v>
      </c>
      <c r="B617" s="4">
        <f t="shared" si="9"/>
        <v>4</v>
      </c>
    </row>
    <row r="618" spans="1:2" x14ac:dyDescent="0.2">
      <c r="A618" s="1">
        <v>42621</v>
      </c>
      <c r="B618" s="4">
        <f t="shared" si="9"/>
        <v>5</v>
      </c>
    </row>
    <row r="619" spans="1:2" x14ac:dyDescent="0.2">
      <c r="A619" s="1">
        <v>42622</v>
      </c>
      <c r="B619" s="4">
        <f t="shared" si="9"/>
        <v>6</v>
      </c>
    </row>
    <row r="620" spans="1:2" x14ac:dyDescent="0.2">
      <c r="A620" s="1">
        <v>42623</v>
      </c>
      <c r="B620" s="4">
        <f t="shared" si="9"/>
        <v>7</v>
      </c>
    </row>
    <row r="621" spans="1:2" x14ac:dyDescent="0.2">
      <c r="A621" s="1">
        <v>42624</v>
      </c>
      <c r="B621" s="4">
        <f t="shared" si="9"/>
        <v>1</v>
      </c>
    </row>
    <row r="622" spans="1:2" x14ac:dyDescent="0.2">
      <c r="A622" s="1">
        <v>42625</v>
      </c>
      <c r="B622" s="4">
        <f t="shared" si="9"/>
        <v>2</v>
      </c>
    </row>
    <row r="623" spans="1:2" x14ac:dyDescent="0.2">
      <c r="A623" s="1">
        <v>42626</v>
      </c>
      <c r="B623" s="4">
        <f t="shared" si="9"/>
        <v>3</v>
      </c>
    </row>
    <row r="624" spans="1:2" x14ac:dyDescent="0.2">
      <c r="A624" s="1">
        <v>42627</v>
      </c>
      <c r="B624" s="4">
        <f t="shared" si="9"/>
        <v>4</v>
      </c>
    </row>
    <row r="625" spans="1:2" x14ac:dyDescent="0.2">
      <c r="A625" s="1">
        <v>42628</v>
      </c>
      <c r="B625" s="4">
        <f t="shared" si="9"/>
        <v>5</v>
      </c>
    </row>
    <row r="626" spans="1:2" x14ac:dyDescent="0.2">
      <c r="A626" s="1">
        <v>42629</v>
      </c>
      <c r="B626" s="4">
        <f t="shared" si="9"/>
        <v>6</v>
      </c>
    </row>
    <row r="627" spans="1:2" x14ac:dyDescent="0.2">
      <c r="A627" s="1">
        <v>42630</v>
      </c>
      <c r="B627" s="4">
        <f t="shared" si="9"/>
        <v>7</v>
      </c>
    </row>
    <row r="628" spans="1:2" x14ac:dyDescent="0.2">
      <c r="A628" s="1">
        <v>42631</v>
      </c>
      <c r="B628" s="4">
        <f t="shared" si="9"/>
        <v>1</v>
      </c>
    </row>
    <row r="629" spans="1:2" x14ac:dyDescent="0.2">
      <c r="A629" s="1">
        <v>42632</v>
      </c>
      <c r="B629" s="4">
        <f t="shared" si="9"/>
        <v>2</v>
      </c>
    </row>
    <row r="630" spans="1:2" x14ac:dyDescent="0.2">
      <c r="A630" s="1">
        <v>42633</v>
      </c>
      <c r="B630" s="4">
        <f t="shared" si="9"/>
        <v>3</v>
      </c>
    </row>
    <row r="631" spans="1:2" x14ac:dyDescent="0.2">
      <c r="A631" s="1">
        <v>42634</v>
      </c>
      <c r="B631" s="4">
        <f t="shared" si="9"/>
        <v>4</v>
      </c>
    </row>
    <row r="632" spans="1:2" x14ac:dyDescent="0.2">
      <c r="A632" s="1">
        <v>42635</v>
      </c>
      <c r="B632" s="4">
        <f t="shared" si="9"/>
        <v>5</v>
      </c>
    </row>
    <row r="633" spans="1:2" x14ac:dyDescent="0.2">
      <c r="A633" s="1">
        <v>42636</v>
      </c>
      <c r="B633" s="4">
        <f t="shared" si="9"/>
        <v>6</v>
      </c>
    </row>
    <row r="634" spans="1:2" x14ac:dyDescent="0.2">
      <c r="A634" s="1">
        <v>42637</v>
      </c>
      <c r="B634" s="4">
        <f t="shared" si="9"/>
        <v>7</v>
      </c>
    </row>
    <row r="635" spans="1:2" x14ac:dyDescent="0.2">
      <c r="A635" s="1">
        <v>42638</v>
      </c>
      <c r="B635" s="4">
        <f t="shared" si="9"/>
        <v>1</v>
      </c>
    </row>
    <row r="636" spans="1:2" x14ac:dyDescent="0.2">
      <c r="A636" s="1">
        <v>42639</v>
      </c>
      <c r="B636" s="4">
        <f t="shared" si="9"/>
        <v>2</v>
      </c>
    </row>
    <row r="637" spans="1:2" x14ac:dyDescent="0.2">
      <c r="A637" s="1">
        <v>42640</v>
      </c>
      <c r="B637" s="4">
        <f t="shared" si="9"/>
        <v>3</v>
      </c>
    </row>
    <row r="638" spans="1:2" x14ac:dyDescent="0.2">
      <c r="A638" s="1">
        <v>42641</v>
      </c>
      <c r="B638" s="4">
        <f t="shared" si="9"/>
        <v>4</v>
      </c>
    </row>
    <row r="639" spans="1:2" x14ac:dyDescent="0.2">
      <c r="A639" s="1">
        <v>42642</v>
      </c>
      <c r="B639" s="4">
        <f t="shared" si="9"/>
        <v>5</v>
      </c>
    </row>
    <row r="640" spans="1:2" x14ac:dyDescent="0.2">
      <c r="A640" s="1">
        <v>42643</v>
      </c>
      <c r="B640" s="4">
        <f t="shared" si="9"/>
        <v>6</v>
      </c>
    </row>
    <row r="641" spans="1:2" x14ac:dyDescent="0.2">
      <c r="A641" s="1">
        <v>42644</v>
      </c>
      <c r="B641" s="4">
        <f t="shared" si="9"/>
        <v>7</v>
      </c>
    </row>
    <row r="642" spans="1:2" x14ac:dyDescent="0.2">
      <c r="A642" s="1">
        <v>42645</v>
      </c>
      <c r="B642" s="4">
        <f t="shared" si="9"/>
        <v>1</v>
      </c>
    </row>
    <row r="643" spans="1:2" x14ac:dyDescent="0.2">
      <c r="A643" s="1">
        <v>42646</v>
      </c>
      <c r="B643" s="4">
        <f t="shared" ref="B643:B706" si="10">WEEKDAY(A643,1)</f>
        <v>2</v>
      </c>
    </row>
    <row r="644" spans="1:2" x14ac:dyDescent="0.2">
      <c r="A644" s="1">
        <v>42647</v>
      </c>
      <c r="B644" s="4">
        <f t="shared" si="10"/>
        <v>3</v>
      </c>
    </row>
    <row r="645" spans="1:2" x14ac:dyDescent="0.2">
      <c r="A645" s="1">
        <v>42648</v>
      </c>
      <c r="B645" s="4">
        <f t="shared" si="10"/>
        <v>4</v>
      </c>
    </row>
    <row r="646" spans="1:2" x14ac:dyDescent="0.2">
      <c r="A646" s="1">
        <v>42649</v>
      </c>
      <c r="B646" s="4">
        <f t="shared" si="10"/>
        <v>5</v>
      </c>
    </row>
    <row r="647" spans="1:2" x14ac:dyDescent="0.2">
      <c r="A647" s="1">
        <v>42650</v>
      </c>
      <c r="B647" s="4">
        <f t="shared" si="10"/>
        <v>6</v>
      </c>
    </row>
    <row r="648" spans="1:2" x14ac:dyDescent="0.2">
      <c r="A648" s="1">
        <v>42651</v>
      </c>
      <c r="B648" s="4">
        <f t="shared" si="10"/>
        <v>7</v>
      </c>
    </row>
    <row r="649" spans="1:2" x14ac:dyDescent="0.2">
      <c r="A649" s="1">
        <v>42652</v>
      </c>
      <c r="B649" s="4">
        <f t="shared" si="10"/>
        <v>1</v>
      </c>
    </row>
    <row r="650" spans="1:2" x14ac:dyDescent="0.2">
      <c r="A650" s="1">
        <v>42653</v>
      </c>
      <c r="B650" s="4">
        <f t="shared" si="10"/>
        <v>2</v>
      </c>
    </row>
    <row r="651" spans="1:2" x14ac:dyDescent="0.2">
      <c r="A651" s="1">
        <v>42654</v>
      </c>
      <c r="B651" s="4">
        <f t="shared" si="10"/>
        <v>3</v>
      </c>
    </row>
    <row r="652" spans="1:2" x14ac:dyDescent="0.2">
      <c r="A652" s="1">
        <v>42655</v>
      </c>
      <c r="B652" s="4">
        <f t="shared" si="10"/>
        <v>4</v>
      </c>
    </row>
    <row r="653" spans="1:2" x14ac:dyDescent="0.2">
      <c r="A653" s="1">
        <v>42656</v>
      </c>
      <c r="B653" s="4">
        <f t="shared" si="10"/>
        <v>5</v>
      </c>
    </row>
    <row r="654" spans="1:2" x14ac:dyDescent="0.2">
      <c r="A654" s="1">
        <v>42657</v>
      </c>
      <c r="B654" s="4">
        <f t="shared" si="10"/>
        <v>6</v>
      </c>
    </row>
    <row r="655" spans="1:2" x14ac:dyDescent="0.2">
      <c r="A655" s="1">
        <v>42658</v>
      </c>
      <c r="B655" s="4">
        <f t="shared" si="10"/>
        <v>7</v>
      </c>
    </row>
    <row r="656" spans="1:2" x14ac:dyDescent="0.2">
      <c r="A656" s="1">
        <v>42659</v>
      </c>
      <c r="B656" s="4">
        <f t="shared" si="10"/>
        <v>1</v>
      </c>
    </row>
    <row r="657" spans="1:2" x14ac:dyDescent="0.2">
      <c r="A657" s="1">
        <v>42660</v>
      </c>
      <c r="B657" s="4">
        <f t="shared" si="10"/>
        <v>2</v>
      </c>
    </row>
    <row r="658" spans="1:2" x14ac:dyDescent="0.2">
      <c r="A658" s="1">
        <v>42661</v>
      </c>
      <c r="B658" s="4">
        <f t="shared" si="10"/>
        <v>3</v>
      </c>
    </row>
    <row r="659" spans="1:2" x14ac:dyDescent="0.2">
      <c r="A659" s="1">
        <v>42662</v>
      </c>
      <c r="B659" s="4">
        <f t="shared" si="10"/>
        <v>4</v>
      </c>
    </row>
    <row r="660" spans="1:2" x14ac:dyDescent="0.2">
      <c r="A660" s="1">
        <v>42663</v>
      </c>
      <c r="B660" s="4">
        <f t="shared" si="10"/>
        <v>5</v>
      </c>
    </row>
    <row r="661" spans="1:2" x14ac:dyDescent="0.2">
      <c r="A661" s="1">
        <v>42664</v>
      </c>
      <c r="B661" s="4">
        <f t="shared" si="10"/>
        <v>6</v>
      </c>
    </row>
    <row r="662" spans="1:2" x14ac:dyDescent="0.2">
      <c r="A662" s="1">
        <v>42665</v>
      </c>
      <c r="B662" s="4">
        <f t="shared" si="10"/>
        <v>7</v>
      </c>
    </row>
    <row r="663" spans="1:2" x14ac:dyDescent="0.2">
      <c r="A663" s="1">
        <v>42666</v>
      </c>
      <c r="B663" s="4">
        <f t="shared" si="10"/>
        <v>1</v>
      </c>
    </row>
    <row r="664" spans="1:2" x14ac:dyDescent="0.2">
      <c r="A664" s="1">
        <v>42667</v>
      </c>
      <c r="B664" s="4">
        <f t="shared" si="10"/>
        <v>2</v>
      </c>
    </row>
    <row r="665" spans="1:2" x14ac:dyDescent="0.2">
      <c r="A665" s="1">
        <v>42668</v>
      </c>
      <c r="B665" s="4">
        <f t="shared" si="10"/>
        <v>3</v>
      </c>
    </row>
    <row r="666" spans="1:2" x14ac:dyDescent="0.2">
      <c r="A666" s="1">
        <v>42669</v>
      </c>
      <c r="B666" s="4">
        <f t="shared" si="10"/>
        <v>4</v>
      </c>
    </row>
    <row r="667" spans="1:2" x14ac:dyDescent="0.2">
      <c r="A667" s="1">
        <v>42670</v>
      </c>
      <c r="B667" s="4">
        <f t="shared" si="10"/>
        <v>5</v>
      </c>
    </row>
    <row r="668" spans="1:2" x14ac:dyDescent="0.2">
      <c r="A668" s="1">
        <v>42671</v>
      </c>
      <c r="B668" s="4">
        <f t="shared" si="10"/>
        <v>6</v>
      </c>
    </row>
    <row r="669" spans="1:2" x14ac:dyDescent="0.2">
      <c r="A669" s="1">
        <v>42672</v>
      </c>
      <c r="B669" s="4">
        <f t="shared" si="10"/>
        <v>7</v>
      </c>
    </row>
    <row r="670" spans="1:2" x14ac:dyDescent="0.2">
      <c r="A670" s="1">
        <v>42673</v>
      </c>
      <c r="B670" s="4">
        <f t="shared" si="10"/>
        <v>1</v>
      </c>
    </row>
    <row r="671" spans="1:2" x14ac:dyDescent="0.2">
      <c r="A671" s="1">
        <v>42674</v>
      </c>
      <c r="B671" s="4">
        <f t="shared" si="10"/>
        <v>2</v>
      </c>
    </row>
    <row r="672" spans="1:2" x14ac:dyDescent="0.2">
      <c r="A672" s="1">
        <v>42675</v>
      </c>
      <c r="B672" s="4">
        <f t="shared" si="10"/>
        <v>3</v>
      </c>
    </row>
    <row r="673" spans="1:2" x14ac:dyDescent="0.2">
      <c r="A673" s="1">
        <v>42676</v>
      </c>
      <c r="B673" s="4">
        <f t="shared" si="10"/>
        <v>4</v>
      </c>
    </row>
    <row r="674" spans="1:2" x14ac:dyDescent="0.2">
      <c r="A674" s="1">
        <v>42677</v>
      </c>
      <c r="B674" s="4">
        <f t="shared" si="10"/>
        <v>5</v>
      </c>
    </row>
    <row r="675" spans="1:2" x14ac:dyDescent="0.2">
      <c r="A675" s="1">
        <v>42678</v>
      </c>
      <c r="B675" s="4">
        <f t="shared" si="10"/>
        <v>6</v>
      </c>
    </row>
    <row r="676" spans="1:2" x14ac:dyDescent="0.2">
      <c r="A676" s="1">
        <v>42679</v>
      </c>
      <c r="B676" s="4">
        <f t="shared" si="10"/>
        <v>7</v>
      </c>
    </row>
    <row r="677" spans="1:2" x14ac:dyDescent="0.2">
      <c r="A677" s="1">
        <v>42680</v>
      </c>
      <c r="B677" s="4">
        <f t="shared" si="10"/>
        <v>1</v>
      </c>
    </row>
    <row r="678" spans="1:2" x14ac:dyDescent="0.2">
      <c r="A678" s="1">
        <v>42681</v>
      </c>
      <c r="B678" s="4">
        <f t="shared" si="10"/>
        <v>2</v>
      </c>
    </row>
    <row r="679" spans="1:2" x14ac:dyDescent="0.2">
      <c r="A679" s="1">
        <v>42682</v>
      </c>
      <c r="B679" s="4">
        <f t="shared" si="10"/>
        <v>3</v>
      </c>
    </row>
    <row r="680" spans="1:2" x14ac:dyDescent="0.2">
      <c r="A680" s="1">
        <v>42683</v>
      </c>
      <c r="B680" s="4">
        <f t="shared" si="10"/>
        <v>4</v>
      </c>
    </row>
    <row r="681" spans="1:2" x14ac:dyDescent="0.2">
      <c r="A681" s="1">
        <v>42684</v>
      </c>
      <c r="B681" s="4">
        <f t="shared" si="10"/>
        <v>5</v>
      </c>
    </row>
    <row r="682" spans="1:2" x14ac:dyDescent="0.2">
      <c r="A682" s="1">
        <v>42685</v>
      </c>
      <c r="B682" s="4">
        <f t="shared" si="10"/>
        <v>6</v>
      </c>
    </row>
    <row r="683" spans="1:2" x14ac:dyDescent="0.2">
      <c r="A683" s="1">
        <v>42686</v>
      </c>
      <c r="B683" s="4">
        <f t="shared" si="10"/>
        <v>7</v>
      </c>
    </row>
    <row r="684" spans="1:2" x14ac:dyDescent="0.2">
      <c r="A684" s="1">
        <v>42687</v>
      </c>
      <c r="B684" s="4">
        <f t="shared" si="10"/>
        <v>1</v>
      </c>
    </row>
    <row r="685" spans="1:2" x14ac:dyDescent="0.2">
      <c r="A685" s="1">
        <v>42688</v>
      </c>
      <c r="B685" s="4">
        <f t="shared" si="10"/>
        <v>2</v>
      </c>
    </row>
    <row r="686" spans="1:2" x14ac:dyDescent="0.2">
      <c r="A686" s="1">
        <v>42689</v>
      </c>
      <c r="B686" s="4">
        <f t="shared" si="10"/>
        <v>3</v>
      </c>
    </row>
    <row r="687" spans="1:2" x14ac:dyDescent="0.2">
      <c r="A687" s="1">
        <v>42690</v>
      </c>
      <c r="B687" s="4">
        <f t="shared" si="10"/>
        <v>4</v>
      </c>
    </row>
    <row r="688" spans="1:2" x14ac:dyDescent="0.2">
      <c r="A688" s="1">
        <v>42691</v>
      </c>
      <c r="B688" s="4">
        <f t="shared" si="10"/>
        <v>5</v>
      </c>
    </row>
    <row r="689" spans="1:2" x14ac:dyDescent="0.2">
      <c r="A689" s="1">
        <v>42692</v>
      </c>
      <c r="B689" s="4">
        <f t="shared" si="10"/>
        <v>6</v>
      </c>
    </row>
    <row r="690" spans="1:2" x14ac:dyDescent="0.2">
      <c r="A690" s="1">
        <v>42693</v>
      </c>
      <c r="B690" s="4">
        <f t="shared" si="10"/>
        <v>7</v>
      </c>
    </row>
    <row r="691" spans="1:2" x14ac:dyDescent="0.2">
      <c r="A691" s="1">
        <v>42694</v>
      </c>
      <c r="B691" s="4">
        <f t="shared" si="10"/>
        <v>1</v>
      </c>
    </row>
    <row r="692" spans="1:2" x14ac:dyDescent="0.2">
      <c r="A692" s="1">
        <v>42695</v>
      </c>
      <c r="B692" s="4">
        <f t="shared" si="10"/>
        <v>2</v>
      </c>
    </row>
    <row r="693" spans="1:2" x14ac:dyDescent="0.2">
      <c r="A693" s="1">
        <v>42696</v>
      </c>
      <c r="B693" s="4">
        <f t="shared" si="10"/>
        <v>3</v>
      </c>
    </row>
    <row r="694" spans="1:2" x14ac:dyDescent="0.2">
      <c r="A694" s="1">
        <v>42697</v>
      </c>
      <c r="B694" s="4">
        <f t="shared" si="10"/>
        <v>4</v>
      </c>
    </row>
    <row r="695" spans="1:2" x14ac:dyDescent="0.2">
      <c r="A695" s="1">
        <v>42698</v>
      </c>
      <c r="B695" s="4">
        <f t="shared" si="10"/>
        <v>5</v>
      </c>
    </row>
    <row r="696" spans="1:2" x14ac:dyDescent="0.2">
      <c r="A696" s="1">
        <v>42699</v>
      </c>
      <c r="B696" s="4">
        <f t="shared" si="10"/>
        <v>6</v>
      </c>
    </row>
    <row r="697" spans="1:2" x14ac:dyDescent="0.2">
      <c r="A697" s="1">
        <v>42700</v>
      </c>
      <c r="B697" s="4">
        <f t="shared" si="10"/>
        <v>7</v>
      </c>
    </row>
    <row r="698" spans="1:2" x14ac:dyDescent="0.2">
      <c r="A698" s="1">
        <v>42701</v>
      </c>
      <c r="B698" s="4">
        <f t="shared" si="10"/>
        <v>1</v>
      </c>
    </row>
    <row r="699" spans="1:2" x14ac:dyDescent="0.2">
      <c r="A699" s="1">
        <v>42702</v>
      </c>
      <c r="B699" s="4">
        <f t="shared" si="10"/>
        <v>2</v>
      </c>
    </row>
    <row r="700" spans="1:2" x14ac:dyDescent="0.2">
      <c r="A700" s="1">
        <v>42703</v>
      </c>
      <c r="B700" s="4">
        <f t="shared" si="10"/>
        <v>3</v>
      </c>
    </row>
    <row r="701" spans="1:2" x14ac:dyDescent="0.2">
      <c r="A701" s="1">
        <v>42704</v>
      </c>
      <c r="B701" s="4">
        <f t="shared" si="10"/>
        <v>4</v>
      </c>
    </row>
    <row r="702" spans="1:2" x14ac:dyDescent="0.2">
      <c r="A702" s="1">
        <v>42705</v>
      </c>
      <c r="B702" s="4">
        <f t="shared" si="10"/>
        <v>5</v>
      </c>
    </row>
    <row r="703" spans="1:2" x14ac:dyDescent="0.2">
      <c r="A703" s="1">
        <v>42706</v>
      </c>
      <c r="B703" s="4">
        <f t="shared" si="10"/>
        <v>6</v>
      </c>
    </row>
    <row r="704" spans="1:2" x14ac:dyDescent="0.2">
      <c r="A704" s="1">
        <v>42707</v>
      </c>
      <c r="B704" s="4">
        <f t="shared" si="10"/>
        <v>7</v>
      </c>
    </row>
    <row r="705" spans="1:2" x14ac:dyDescent="0.2">
      <c r="A705" s="1">
        <v>42708</v>
      </c>
      <c r="B705" s="4">
        <f t="shared" si="10"/>
        <v>1</v>
      </c>
    </row>
    <row r="706" spans="1:2" x14ac:dyDescent="0.2">
      <c r="A706" s="1">
        <v>42709</v>
      </c>
      <c r="B706" s="4">
        <f t="shared" si="10"/>
        <v>2</v>
      </c>
    </row>
    <row r="707" spans="1:2" x14ac:dyDescent="0.2">
      <c r="A707" s="1">
        <v>42710</v>
      </c>
      <c r="B707" s="4">
        <f t="shared" ref="B707:B770" si="11">WEEKDAY(A707,1)</f>
        <v>3</v>
      </c>
    </row>
    <row r="708" spans="1:2" x14ac:dyDescent="0.2">
      <c r="A708" s="1">
        <v>42711</v>
      </c>
      <c r="B708" s="4">
        <f t="shared" si="11"/>
        <v>4</v>
      </c>
    </row>
    <row r="709" spans="1:2" x14ac:dyDescent="0.2">
      <c r="A709" s="1">
        <v>42712</v>
      </c>
      <c r="B709" s="4">
        <f t="shared" si="11"/>
        <v>5</v>
      </c>
    </row>
    <row r="710" spans="1:2" x14ac:dyDescent="0.2">
      <c r="A710" s="1">
        <v>42713</v>
      </c>
      <c r="B710" s="4">
        <f t="shared" si="11"/>
        <v>6</v>
      </c>
    </row>
    <row r="711" spans="1:2" x14ac:dyDescent="0.2">
      <c r="A711" s="1">
        <v>42714</v>
      </c>
      <c r="B711" s="4">
        <f t="shared" si="11"/>
        <v>7</v>
      </c>
    </row>
    <row r="712" spans="1:2" x14ac:dyDescent="0.2">
      <c r="A712" s="1">
        <v>42715</v>
      </c>
      <c r="B712" s="4">
        <f t="shared" si="11"/>
        <v>1</v>
      </c>
    </row>
    <row r="713" spans="1:2" x14ac:dyDescent="0.2">
      <c r="A713" s="1">
        <v>42716</v>
      </c>
      <c r="B713" s="4">
        <f t="shared" si="11"/>
        <v>2</v>
      </c>
    </row>
    <row r="714" spans="1:2" x14ac:dyDescent="0.2">
      <c r="A714" s="1">
        <v>42717</v>
      </c>
      <c r="B714" s="4">
        <f t="shared" si="11"/>
        <v>3</v>
      </c>
    </row>
    <row r="715" spans="1:2" x14ac:dyDescent="0.2">
      <c r="A715" s="1">
        <v>42718</v>
      </c>
      <c r="B715" s="4">
        <f t="shared" si="11"/>
        <v>4</v>
      </c>
    </row>
    <row r="716" spans="1:2" x14ac:dyDescent="0.2">
      <c r="A716" s="1">
        <v>42719</v>
      </c>
      <c r="B716" s="4">
        <f t="shared" si="11"/>
        <v>5</v>
      </c>
    </row>
    <row r="717" spans="1:2" x14ac:dyDescent="0.2">
      <c r="A717" s="1">
        <v>42720</v>
      </c>
      <c r="B717" s="4">
        <f t="shared" si="11"/>
        <v>6</v>
      </c>
    </row>
    <row r="718" spans="1:2" x14ac:dyDescent="0.2">
      <c r="A718" s="1">
        <v>42721</v>
      </c>
      <c r="B718" s="4">
        <f t="shared" si="11"/>
        <v>7</v>
      </c>
    </row>
    <row r="719" spans="1:2" x14ac:dyDescent="0.2">
      <c r="A719" s="1">
        <v>42722</v>
      </c>
      <c r="B719" s="4">
        <f t="shared" si="11"/>
        <v>1</v>
      </c>
    </row>
    <row r="720" spans="1:2" x14ac:dyDescent="0.2">
      <c r="A720" s="1">
        <v>42723</v>
      </c>
      <c r="B720" s="4">
        <f t="shared" si="11"/>
        <v>2</v>
      </c>
    </row>
    <row r="721" spans="1:2" x14ac:dyDescent="0.2">
      <c r="A721" s="1">
        <v>42724</v>
      </c>
      <c r="B721" s="4">
        <f t="shared" si="11"/>
        <v>3</v>
      </c>
    </row>
    <row r="722" spans="1:2" x14ac:dyDescent="0.2">
      <c r="A722" s="1">
        <v>42725</v>
      </c>
      <c r="B722" s="4">
        <f t="shared" si="11"/>
        <v>4</v>
      </c>
    </row>
    <row r="723" spans="1:2" x14ac:dyDescent="0.2">
      <c r="A723" s="1">
        <v>42726</v>
      </c>
      <c r="B723" s="4">
        <f t="shared" si="11"/>
        <v>5</v>
      </c>
    </row>
    <row r="724" spans="1:2" x14ac:dyDescent="0.2">
      <c r="A724" s="1">
        <v>42727</v>
      </c>
      <c r="B724" s="4">
        <f t="shared" si="11"/>
        <v>6</v>
      </c>
    </row>
    <row r="725" spans="1:2" x14ac:dyDescent="0.2">
      <c r="A725" s="1">
        <v>42728</v>
      </c>
      <c r="B725" s="4">
        <f t="shared" si="11"/>
        <v>7</v>
      </c>
    </row>
    <row r="726" spans="1:2" x14ac:dyDescent="0.2">
      <c r="A726" s="1">
        <v>42729</v>
      </c>
      <c r="B726" s="4">
        <f t="shared" si="11"/>
        <v>1</v>
      </c>
    </row>
    <row r="727" spans="1:2" x14ac:dyDescent="0.2">
      <c r="A727" s="1">
        <v>42730</v>
      </c>
      <c r="B727" s="4">
        <f t="shared" si="11"/>
        <v>2</v>
      </c>
    </row>
    <row r="728" spans="1:2" x14ac:dyDescent="0.2">
      <c r="A728" s="1">
        <v>42731</v>
      </c>
      <c r="B728" s="4">
        <f t="shared" si="11"/>
        <v>3</v>
      </c>
    </row>
    <row r="729" spans="1:2" x14ac:dyDescent="0.2">
      <c r="A729" s="1">
        <v>42732</v>
      </c>
      <c r="B729" s="4">
        <f t="shared" si="11"/>
        <v>4</v>
      </c>
    </row>
    <row r="730" spans="1:2" x14ac:dyDescent="0.2">
      <c r="A730" s="1">
        <v>42733</v>
      </c>
      <c r="B730" s="4">
        <f t="shared" si="11"/>
        <v>5</v>
      </c>
    </row>
    <row r="731" spans="1:2" x14ac:dyDescent="0.2">
      <c r="A731" s="1">
        <v>42734</v>
      </c>
      <c r="B731" s="4">
        <f t="shared" si="11"/>
        <v>6</v>
      </c>
    </row>
    <row r="732" spans="1:2" x14ac:dyDescent="0.2">
      <c r="A732" s="1">
        <v>42735</v>
      </c>
      <c r="B732" s="4">
        <f t="shared" si="11"/>
        <v>7</v>
      </c>
    </row>
    <row r="733" spans="1:2" x14ac:dyDescent="0.2">
      <c r="A733" s="1">
        <v>42736</v>
      </c>
      <c r="B733" s="4">
        <f t="shared" si="11"/>
        <v>1</v>
      </c>
    </row>
    <row r="734" spans="1:2" x14ac:dyDescent="0.2">
      <c r="A734" s="1">
        <v>42737</v>
      </c>
      <c r="B734" s="4">
        <f t="shared" si="11"/>
        <v>2</v>
      </c>
    </row>
    <row r="735" spans="1:2" x14ac:dyDescent="0.2">
      <c r="A735" s="1">
        <v>42738</v>
      </c>
      <c r="B735" s="4">
        <f t="shared" si="11"/>
        <v>3</v>
      </c>
    </row>
    <row r="736" spans="1:2" x14ac:dyDescent="0.2">
      <c r="A736" s="1">
        <v>42739</v>
      </c>
      <c r="B736" s="4">
        <f t="shared" si="11"/>
        <v>4</v>
      </c>
    </row>
    <row r="737" spans="1:2" x14ac:dyDescent="0.2">
      <c r="A737" s="1">
        <v>42740</v>
      </c>
      <c r="B737" s="4">
        <f t="shared" si="11"/>
        <v>5</v>
      </c>
    </row>
    <row r="738" spans="1:2" x14ac:dyDescent="0.2">
      <c r="A738" s="1">
        <v>42741</v>
      </c>
      <c r="B738" s="4">
        <f t="shared" si="11"/>
        <v>6</v>
      </c>
    </row>
    <row r="739" spans="1:2" x14ac:dyDescent="0.2">
      <c r="A739" s="1">
        <v>42742</v>
      </c>
      <c r="B739" s="4">
        <f t="shared" si="11"/>
        <v>7</v>
      </c>
    </row>
    <row r="740" spans="1:2" x14ac:dyDescent="0.2">
      <c r="A740" s="1">
        <v>42743</v>
      </c>
      <c r="B740" s="4">
        <f t="shared" si="11"/>
        <v>1</v>
      </c>
    </row>
    <row r="741" spans="1:2" x14ac:dyDescent="0.2">
      <c r="A741" s="1">
        <v>42744</v>
      </c>
      <c r="B741" s="4">
        <f t="shared" si="11"/>
        <v>2</v>
      </c>
    </row>
    <row r="742" spans="1:2" x14ac:dyDescent="0.2">
      <c r="A742" s="1">
        <v>42745</v>
      </c>
      <c r="B742" s="4">
        <f t="shared" si="11"/>
        <v>3</v>
      </c>
    </row>
    <row r="743" spans="1:2" x14ac:dyDescent="0.2">
      <c r="A743" s="1">
        <v>42746</v>
      </c>
      <c r="B743" s="4">
        <f t="shared" si="11"/>
        <v>4</v>
      </c>
    </row>
    <row r="744" spans="1:2" x14ac:dyDescent="0.2">
      <c r="A744" s="1">
        <v>42747</v>
      </c>
      <c r="B744" s="4">
        <f t="shared" si="11"/>
        <v>5</v>
      </c>
    </row>
    <row r="745" spans="1:2" x14ac:dyDescent="0.2">
      <c r="A745" s="1">
        <v>42748</v>
      </c>
      <c r="B745" s="4">
        <f t="shared" si="11"/>
        <v>6</v>
      </c>
    </row>
    <row r="746" spans="1:2" x14ac:dyDescent="0.2">
      <c r="A746" s="1">
        <v>42749</v>
      </c>
      <c r="B746" s="4">
        <f t="shared" si="11"/>
        <v>7</v>
      </c>
    </row>
    <row r="747" spans="1:2" x14ac:dyDescent="0.2">
      <c r="A747" s="1">
        <v>42750</v>
      </c>
      <c r="B747" s="4">
        <f t="shared" si="11"/>
        <v>1</v>
      </c>
    </row>
    <row r="748" spans="1:2" x14ac:dyDescent="0.2">
      <c r="A748" s="1">
        <v>42751</v>
      </c>
      <c r="B748" s="4">
        <f t="shared" si="11"/>
        <v>2</v>
      </c>
    </row>
    <row r="749" spans="1:2" x14ac:dyDescent="0.2">
      <c r="A749" s="1">
        <v>42752</v>
      </c>
      <c r="B749" s="4">
        <f t="shared" si="11"/>
        <v>3</v>
      </c>
    </row>
    <row r="750" spans="1:2" x14ac:dyDescent="0.2">
      <c r="A750" s="1">
        <v>42753</v>
      </c>
      <c r="B750" s="4">
        <f t="shared" si="11"/>
        <v>4</v>
      </c>
    </row>
    <row r="751" spans="1:2" x14ac:dyDescent="0.2">
      <c r="A751" s="1">
        <v>42754</v>
      </c>
      <c r="B751" s="4">
        <f t="shared" si="11"/>
        <v>5</v>
      </c>
    </row>
    <row r="752" spans="1:2" x14ac:dyDescent="0.2">
      <c r="A752" s="1">
        <v>42755</v>
      </c>
      <c r="B752" s="4">
        <f t="shared" si="11"/>
        <v>6</v>
      </c>
    </row>
    <row r="753" spans="1:2" x14ac:dyDescent="0.2">
      <c r="A753" s="1">
        <v>42756</v>
      </c>
      <c r="B753" s="4">
        <f t="shared" si="11"/>
        <v>7</v>
      </c>
    </row>
    <row r="754" spans="1:2" x14ac:dyDescent="0.2">
      <c r="A754" s="1">
        <v>42757</v>
      </c>
      <c r="B754" s="4">
        <f t="shared" si="11"/>
        <v>1</v>
      </c>
    </row>
    <row r="755" spans="1:2" x14ac:dyDescent="0.2">
      <c r="A755" s="1">
        <v>42758</v>
      </c>
      <c r="B755" s="4">
        <f t="shared" si="11"/>
        <v>2</v>
      </c>
    </row>
    <row r="756" spans="1:2" x14ac:dyDescent="0.2">
      <c r="A756" s="1">
        <v>42759</v>
      </c>
      <c r="B756" s="4">
        <f t="shared" si="11"/>
        <v>3</v>
      </c>
    </row>
    <row r="757" spans="1:2" x14ac:dyDescent="0.2">
      <c r="A757" s="1">
        <v>42760</v>
      </c>
      <c r="B757" s="4">
        <f t="shared" si="11"/>
        <v>4</v>
      </c>
    </row>
    <row r="758" spans="1:2" x14ac:dyDescent="0.2">
      <c r="A758" s="1">
        <v>42761</v>
      </c>
      <c r="B758" s="4">
        <f t="shared" si="11"/>
        <v>5</v>
      </c>
    </row>
    <row r="759" spans="1:2" x14ac:dyDescent="0.2">
      <c r="A759" s="1">
        <v>42762</v>
      </c>
      <c r="B759" s="4">
        <f t="shared" si="11"/>
        <v>6</v>
      </c>
    </row>
    <row r="760" spans="1:2" x14ac:dyDescent="0.2">
      <c r="A760" s="1">
        <v>42763</v>
      </c>
      <c r="B760" s="4">
        <f t="shared" si="11"/>
        <v>7</v>
      </c>
    </row>
    <row r="761" spans="1:2" x14ac:dyDescent="0.2">
      <c r="A761" s="1">
        <v>42764</v>
      </c>
      <c r="B761" s="4">
        <f t="shared" si="11"/>
        <v>1</v>
      </c>
    </row>
    <row r="762" spans="1:2" x14ac:dyDescent="0.2">
      <c r="A762" s="1">
        <v>42765</v>
      </c>
      <c r="B762" s="4">
        <f t="shared" si="11"/>
        <v>2</v>
      </c>
    </row>
    <row r="763" spans="1:2" x14ac:dyDescent="0.2">
      <c r="A763" s="1">
        <v>42766</v>
      </c>
      <c r="B763" s="4">
        <f t="shared" si="11"/>
        <v>3</v>
      </c>
    </row>
    <row r="764" spans="1:2" x14ac:dyDescent="0.2">
      <c r="A764" s="1">
        <v>42767</v>
      </c>
      <c r="B764" s="4">
        <f t="shared" si="11"/>
        <v>4</v>
      </c>
    </row>
    <row r="765" spans="1:2" x14ac:dyDescent="0.2">
      <c r="A765" s="1">
        <v>42768</v>
      </c>
      <c r="B765" s="4">
        <f t="shared" si="11"/>
        <v>5</v>
      </c>
    </row>
    <row r="766" spans="1:2" x14ac:dyDescent="0.2">
      <c r="A766" s="1">
        <v>42769</v>
      </c>
      <c r="B766" s="4">
        <f t="shared" si="11"/>
        <v>6</v>
      </c>
    </row>
    <row r="767" spans="1:2" x14ac:dyDescent="0.2">
      <c r="A767" s="1">
        <v>42770</v>
      </c>
      <c r="B767" s="4">
        <f t="shared" si="11"/>
        <v>7</v>
      </c>
    </row>
    <row r="768" spans="1:2" x14ac:dyDescent="0.2">
      <c r="A768" s="1">
        <v>42771</v>
      </c>
      <c r="B768" s="4">
        <f t="shared" si="11"/>
        <v>1</v>
      </c>
    </row>
    <row r="769" spans="1:2" x14ac:dyDescent="0.2">
      <c r="A769" s="1">
        <v>42772</v>
      </c>
      <c r="B769" s="4">
        <f t="shared" si="11"/>
        <v>2</v>
      </c>
    </row>
    <row r="770" spans="1:2" x14ac:dyDescent="0.2">
      <c r="A770" s="1">
        <v>42773</v>
      </c>
      <c r="B770" s="4">
        <f t="shared" si="11"/>
        <v>3</v>
      </c>
    </row>
    <row r="771" spans="1:2" x14ac:dyDescent="0.2">
      <c r="A771" s="1">
        <v>42774</v>
      </c>
      <c r="B771" s="4">
        <f t="shared" ref="B771:B834" si="12">WEEKDAY(A771,1)</f>
        <v>4</v>
      </c>
    </row>
    <row r="772" spans="1:2" x14ac:dyDescent="0.2">
      <c r="A772" s="1">
        <v>42775</v>
      </c>
      <c r="B772" s="4">
        <f t="shared" si="12"/>
        <v>5</v>
      </c>
    </row>
    <row r="773" spans="1:2" x14ac:dyDescent="0.2">
      <c r="A773" s="1">
        <v>42776</v>
      </c>
      <c r="B773" s="4">
        <f t="shared" si="12"/>
        <v>6</v>
      </c>
    </row>
    <row r="774" spans="1:2" x14ac:dyDescent="0.2">
      <c r="A774" s="1">
        <v>42777</v>
      </c>
      <c r="B774" s="4">
        <f t="shared" si="12"/>
        <v>7</v>
      </c>
    </row>
    <row r="775" spans="1:2" x14ac:dyDescent="0.2">
      <c r="A775" s="1">
        <v>42778</v>
      </c>
      <c r="B775" s="4">
        <f t="shared" si="12"/>
        <v>1</v>
      </c>
    </row>
    <row r="776" spans="1:2" x14ac:dyDescent="0.2">
      <c r="A776" s="1">
        <v>42779</v>
      </c>
      <c r="B776" s="4">
        <f t="shared" si="12"/>
        <v>2</v>
      </c>
    </row>
    <row r="777" spans="1:2" x14ac:dyDescent="0.2">
      <c r="A777" s="1">
        <v>42780</v>
      </c>
      <c r="B777" s="4">
        <f t="shared" si="12"/>
        <v>3</v>
      </c>
    </row>
    <row r="778" spans="1:2" x14ac:dyDescent="0.2">
      <c r="A778" s="1">
        <v>42781</v>
      </c>
      <c r="B778" s="4">
        <f t="shared" si="12"/>
        <v>4</v>
      </c>
    </row>
    <row r="779" spans="1:2" x14ac:dyDescent="0.2">
      <c r="A779" s="1">
        <v>42782</v>
      </c>
      <c r="B779" s="4">
        <f t="shared" si="12"/>
        <v>5</v>
      </c>
    </row>
    <row r="780" spans="1:2" x14ac:dyDescent="0.2">
      <c r="A780" s="1">
        <v>42783</v>
      </c>
      <c r="B780" s="4">
        <f t="shared" si="12"/>
        <v>6</v>
      </c>
    </row>
    <row r="781" spans="1:2" x14ac:dyDescent="0.2">
      <c r="A781" s="1">
        <v>42784</v>
      </c>
      <c r="B781" s="4">
        <f t="shared" si="12"/>
        <v>7</v>
      </c>
    </row>
    <row r="782" spans="1:2" x14ac:dyDescent="0.2">
      <c r="A782" s="1">
        <v>42785</v>
      </c>
      <c r="B782" s="4">
        <f t="shared" si="12"/>
        <v>1</v>
      </c>
    </row>
    <row r="783" spans="1:2" x14ac:dyDescent="0.2">
      <c r="A783" s="1">
        <v>42786</v>
      </c>
      <c r="B783" s="4">
        <f t="shared" si="12"/>
        <v>2</v>
      </c>
    </row>
    <row r="784" spans="1:2" x14ac:dyDescent="0.2">
      <c r="A784" s="1">
        <v>42787</v>
      </c>
      <c r="B784" s="4">
        <f t="shared" si="12"/>
        <v>3</v>
      </c>
    </row>
    <row r="785" spans="1:2" x14ac:dyDescent="0.2">
      <c r="A785" s="1">
        <v>42788</v>
      </c>
      <c r="B785" s="4">
        <f t="shared" si="12"/>
        <v>4</v>
      </c>
    </row>
    <row r="786" spans="1:2" x14ac:dyDescent="0.2">
      <c r="A786" s="1">
        <v>42789</v>
      </c>
      <c r="B786" s="4">
        <f t="shared" si="12"/>
        <v>5</v>
      </c>
    </row>
    <row r="787" spans="1:2" x14ac:dyDescent="0.2">
      <c r="A787" s="1">
        <v>42790</v>
      </c>
      <c r="B787" s="4">
        <f t="shared" si="12"/>
        <v>6</v>
      </c>
    </row>
    <row r="788" spans="1:2" x14ac:dyDescent="0.2">
      <c r="A788" s="1">
        <v>42791</v>
      </c>
      <c r="B788" s="4">
        <f t="shared" si="12"/>
        <v>7</v>
      </c>
    </row>
    <row r="789" spans="1:2" x14ac:dyDescent="0.2">
      <c r="A789" s="1">
        <v>42792</v>
      </c>
      <c r="B789" s="4">
        <f t="shared" si="12"/>
        <v>1</v>
      </c>
    </row>
    <row r="790" spans="1:2" x14ac:dyDescent="0.2">
      <c r="A790" s="1">
        <v>42793</v>
      </c>
      <c r="B790" s="4">
        <f t="shared" si="12"/>
        <v>2</v>
      </c>
    </row>
    <row r="791" spans="1:2" x14ac:dyDescent="0.2">
      <c r="A791" s="1">
        <v>42794</v>
      </c>
      <c r="B791" s="4">
        <f t="shared" si="12"/>
        <v>3</v>
      </c>
    </row>
    <row r="792" spans="1:2" x14ac:dyDescent="0.2">
      <c r="A792" s="1">
        <v>42795</v>
      </c>
      <c r="B792" s="4">
        <f t="shared" si="12"/>
        <v>4</v>
      </c>
    </row>
    <row r="793" spans="1:2" x14ac:dyDescent="0.2">
      <c r="A793" s="1">
        <v>42796</v>
      </c>
      <c r="B793" s="4">
        <f t="shared" si="12"/>
        <v>5</v>
      </c>
    </row>
    <row r="794" spans="1:2" x14ac:dyDescent="0.2">
      <c r="A794" s="1">
        <v>42797</v>
      </c>
      <c r="B794" s="4">
        <f t="shared" si="12"/>
        <v>6</v>
      </c>
    </row>
    <row r="795" spans="1:2" x14ac:dyDescent="0.2">
      <c r="A795" s="1">
        <v>42798</v>
      </c>
      <c r="B795" s="4">
        <f t="shared" si="12"/>
        <v>7</v>
      </c>
    </row>
    <row r="796" spans="1:2" x14ac:dyDescent="0.2">
      <c r="A796" s="1">
        <v>42799</v>
      </c>
      <c r="B796" s="4">
        <f t="shared" si="12"/>
        <v>1</v>
      </c>
    </row>
    <row r="797" spans="1:2" x14ac:dyDescent="0.2">
      <c r="A797" s="1">
        <v>42800</v>
      </c>
      <c r="B797" s="4">
        <f t="shared" si="12"/>
        <v>2</v>
      </c>
    </row>
    <row r="798" spans="1:2" x14ac:dyDescent="0.2">
      <c r="A798" s="1">
        <v>42801</v>
      </c>
      <c r="B798" s="4">
        <f t="shared" si="12"/>
        <v>3</v>
      </c>
    </row>
    <row r="799" spans="1:2" x14ac:dyDescent="0.2">
      <c r="A799" s="1">
        <v>42802</v>
      </c>
      <c r="B799" s="4">
        <f t="shared" si="12"/>
        <v>4</v>
      </c>
    </row>
    <row r="800" spans="1:2" x14ac:dyDescent="0.2">
      <c r="A800" s="1">
        <v>42803</v>
      </c>
      <c r="B800" s="4">
        <f t="shared" si="12"/>
        <v>5</v>
      </c>
    </row>
    <row r="801" spans="1:2" x14ac:dyDescent="0.2">
      <c r="A801" s="1">
        <v>42804</v>
      </c>
      <c r="B801" s="4">
        <f t="shared" si="12"/>
        <v>6</v>
      </c>
    </row>
    <row r="802" spans="1:2" x14ac:dyDescent="0.2">
      <c r="A802" s="1">
        <v>42805</v>
      </c>
      <c r="B802" s="4">
        <f t="shared" si="12"/>
        <v>7</v>
      </c>
    </row>
    <row r="803" spans="1:2" x14ac:dyDescent="0.2">
      <c r="A803" s="1">
        <v>42806</v>
      </c>
      <c r="B803" s="4">
        <f t="shared" si="12"/>
        <v>1</v>
      </c>
    </row>
    <row r="804" spans="1:2" x14ac:dyDescent="0.2">
      <c r="A804" s="1">
        <v>42807</v>
      </c>
      <c r="B804" s="4">
        <f t="shared" si="12"/>
        <v>2</v>
      </c>
    </row>
    <row r="805" spans="1:2" x14ac:dyDescent="0.2">
      <c r="A805" s="1">
        <v>42808</v>
      </c>
      <c r="B805" s="4">
        <f t="shared" si="12"/>
        <v>3</v>
      </c>
    </row>
    <row r="806" spans="1:2" x14ac:dyDescent="0.2">
      <c r="A806" s="1">
        <v>42809</v>
      </c>
      <c r="B806" s="4">
        <f t="shared" si="12"/>
        <v>4</v>
      </c>
    </row>
    <row r="807" spans="1:2" x14ac:dyDescent="0.2">
      <c r="A807" s="1">
        <v>42810</v>
      </c>
      <c r="B807" s="4">
        <f t="shared" si="12"/>
        <v>5</v>
      </c>
    </row>
    <row r="808" spans="1:2" x14ac:dyDescent="0.2">
      <c r="A808" s="1">
        <v>42811</v>
      </c>
      <c r="B808" s="4">
        <f t="shared" si="12"/>
        <v>6</v>
      </c>
    </row>
    <row r="809" spans="1:2" x14ac:dyDescent="0.2">
      <c r="A809" s="1">
        <v>42812</v>
      </c>
      <c r="B809" s="4">
        <f t="shared" si="12"/>
        <v>7</v>
      </c>
    </row>
    <row r="810" spans="1:2" x14ac:dyDescent="0.2">
      <c r="A810" s="1">
        <v>42813</v>
      </c>
      <c r="B810" s="4">
        <f t="shared" si="12"/>
        <v>1</v>
      </c>
    </row>
    <row r="811" spans="1:2" x14ac:dyDescent="0.2">
      <c r="A811" s="1">
        <v>42814</v>
      </c>
      <c r="B811" s="4">
        <f t="shared" si="12"/>
        <v>2</v>
      </c>
    </row>
    <row r="812" spans="1:2" x14ac:dyDescent="0.2">
      <c r="A812" s="1">
        <v>42815</v>
      </c>
      <c r="B812" s="4">
        <f t="shared" si="12"/>
        <v>3</v>
      </c>
    </row>
    <row r="813" spans="1:2" x14ac:dyDescent="0.2">
      <c r="A813" s="1">
        <v>42816</v>
      </c>
      <c r="B813" s="4">
        <f t="shared" si="12"/>
        <v>4</v>
      </c>
    </row>
    <row r="814" spans="1:2" x14ac:dyDescent="0.2">
      <c r="A814" s="1">
        <v>42817</v>
      </c>
      <c r="B814" s="4">
        <f t="shared" si="12"/>
        <v>5</v>
      </c>
    </row>
    <row r="815" spans="1:2" x14ac:dyDescent="0.2">
      <c r="A815" s="1">
        <v>42818</v>
      </c>
      <c r="B815" s="4">
        <f t="shared" si="12"/>
        <v>6</v>
      </c>
    </row>
    <row r="816" spans="1:2" x14ac:dyDescent="0.2">
      <c r="A816" s="1">
        <v>42819</v>
      </c>
      <c r="B816" s="4">
        <f t="shared" si="12"/>
        <v>7</v>
      </c>
    </row>
    <row r="817" spans="1:2" x14ac:dyDescent="0.2">
      <c r="A817" s="1">
        <v>42820</v>
      </c>
      <c r="B817" s="4">
        <f t="shared" si="12"/>
        <v>1</v>
      </c>
    </row>
    <row r="818" spans="1:2" x14ac:dyDescent="0.2">
      <c r="A818" s="1">
        <v>42821</v>
      </c>
      <c r="B818" s="4">
        <f t="shared" si="12"/>
        <v>2</v>
      </c>
    </row>
    <row r="819" spans="1:2" x14ac:dyDescent="0.2">
      <c r="A819" s="1">
        <v>42822</v>
      </c>
      <c r="B819" s="4">
        <f t="shared" si="12"/>
        <v>3</v>
      </c>
    </row>
    <row r="820" spans="1:2" x14ac:dyDescent="0.2">
      <c r="A820" s="1">
        <v>42823</v>
      </c>
      <c r="B820" s="4">
        <f t="shared" si="12"/>
        <v>4</v>
      </c>
    </row>
    <row r="821" spans="1:2" x14ac:dyDescent="0.2">
      <c r="A821" s="1">
        <v>42824</v>
      </c>
      <c r="B821" s="4">
        <f t="shared" si="12"/>
        <v>5</v>
      </c>
    </row>
    <row r="822" spans="1:2" x14ac:dyDescent="0.2">
      <c r="A822" s="1">
        <v>42825</v>
      </c>
      <c r="B822" s="4">
        <f t="shared" si="12"/>
        <v>6</v>
      </c>
    </row>
    <row r="823" spans="1:2" x14ac:dyDescent="0.2">
      <c r="A823" s="1">
        <v>42826</v>
      </c>
      <c r="B823" s="4">
        <f t="shared" si="12"/>
        <v>7</v>
      </c>
    </row>
    <row r="824" spans="1:2" x14ac:dyDescent="0.2">
      <c r="A824" s="1">
        <v>42827</v>
      </c>
      <c r="B824" s="4">
        <f t="shared" si="12"/>
        <v>1</v>
      </c>
    </row>
    <row r="825" spans="1:2" x14ac:dyDescent="0.2">
      <c r="A825" s="1">
        <v>42828</v>
      </c>
      <c r="B825" s="4">
        <f t="shared" si="12"/>
        <v>2</v>
      </c>
    </row>
    <row r="826" spans="1:2" x14ac:dyDescent="0.2">
      <c r="A826" s="1">
        <v>42829</v>
      </c>
      <c r="B826" s="4">
        <f t="shared" si="12"/>
        <v>3</v>
      </c>
    </row>
    <row r="827" spans="1:2" x14ac:dyDescent="0.2">
      <c r="A827" s="1">
        <v>42830</v>
      </c>
      <c r="B827" s="4">
        <f t="shared" si="12"/>
        <v>4</v>
      </c>
    </row>
    <row r="828" spans="1:2" x14ac:dyDescent="0.2">
      <c r="A828" s="1">
        <v>42831</v>
      </c>
      <c r="B828" s="4">
        <f t="shared" si="12"/>
        <v>5</v>
      </c>
    </row>
    <row r="829" spans="1:2" x14ac:dyDescent="0.2">
      <c r="A829" s="1">
        <v>42832</v>
      </c>
      <c r="B829" s="4">
        <f t="shared" si="12"/>
        <v>6</v>
      </c>
    </row>
    <row r="830" spans="1:2" x14ac:dyDescent="0.2">
      <c r="A830" s="1">
        <v>42833</v>
      </c>
      <c r="B830" s="4">
        <f t="shared" si="12"/>
        <v>7</v>
      </c>
    </row>
    <row r="831" spans="1:2" x14ac:dyDescent="0.2">
      <c r="A831" s="1">
        <v>42834</v>
      </c>
      <c r="B831" s="4">
        <f t="shared" si="12"/>
        <v>1</v>
      </c>
    </row>
    <row r="832" spans="1:2" x14ac:dyDescent="0.2">
      <c r="A832" s="1">
        <v>42835</v>
      </c>
      <c r="B832" s="4">
        <f t="shared" si="12"/>
        <v>2</v>
      </c>
    </row>
    <row r="833" spans="1:2" x14ac:dyDescent="0.2">
      <c r="A833" s="1">
        <v>42836</v>
      </c>
      <c r="B833" s="4">
        <f t="shared" si="12"/>
        <v>3</v>
      </c>
    </row>
    <row r="834" spans="1:2" x14ac:dyDescent="0.2">
      <c r="A834" s="1">
        <v>42837</v>
      </c>
      <c r="B834" s="4">
        <f t="shared" si="12"/>
        <v>4</v>
      </c>
    </row>
    <row r="835" spans="1:2" x14ac:dyDescent="0.2">
      <c r="A835" s="1">
        <v>42838</v>
      </c>
      <c r="B835" s="4">
        <f t="shared" ref="B835:B898" si="13">WEEKDAY(A835,1)</f>
        <v>5</v>
      </c>
    </row>
    <row r="836" spans="1:2" x14ac:dyDescent="0.2">
      <c r="A836" s="1">
        <v>42839</v>
      </c>
      <c r="B836" s="4">
        <f t="shared" si="13"/>
        <v>6</v>
      </c>
    </row>
    <row r="837" spans="1:2" x14ac:dyDescent="0.2">
      <c r="A837" s="1">
        <v>42840</v>
      </c>
      <c r="B837" s="4">
        <f t="shared" si="13"/>
        <v>7</v>
      </c>
    </row>
    <row r="838" spans="1:2" x14ac:dyDescent="0.2">
      <c r="A838" s="1">
        <v>42841</v>
      </c>
      <c r="B838" s="4">
        <f t="shared" si="13"/>
        <v>1</v>
      </c>
    </row>
    <row r="839" spans="1:2" x14ac:dyDescent="0.2">
      <c r="A839" s="1">
        <v>42842</v>
      </c>
      <c r="B839" s="4">
        <f t="shared" si="13"/>
        <v>2</v>
      </c>
    </row>
    <row r="840" spans="1:2" x14ac:dyDescent="0.2">
      <c r="A840" s="1">
        <v>42843</v>
      </c>
      <c r="B840" s="4">
        <f t="shared" si="13"/>
        <v>3</v>
      </c>
    </row>
    <row r="841" spans="1:2" x14ac:dyDescent="0.2">
      <c r="A841" s="1">
        <v>42844</v>
      </c>
      <c r="B841" s="4">
        <f t="shared" si="13"/>
        <v>4</v>
      </c>
    </row>
    <row r="842" spans="1:2" x14ac:dyDescent="0.2">
      <c r="A842" s="1">
        <v>42845</v>
      </c>
      <c r="B842" s="4">
        <f t="shared" si="13"/>
        <v>5</v>
      </c>
    </row>
    <row r="843" spans="1:2" x14ac:dyDescent="0.2">
      <c r="A843" s="1">
        <v>42846</v>
      </c>
      <c r="B843" s="4">
        <f t="shared" si="13"/>
        <v>6</v>
      </c>
    </row>
    <row r="844" spans="1:2" x14ac:dyDescent="0.2">
      <c r="A844" s="1">
        <v>42847</v>
      </c>
      <c r="B844" s="4">
        <f t="shared" si="13"/>
        <v>7</v>
      </c>
    </row>
    <row r="845" spans="1:2" x14ac:dyDescent="0.2">
      <c r="A845" s="1">
        <v>42848</v>
      </c>
      <c r="B845" s="4">
        <f t="shared" si="13"/>
        <v>1</v>
      </c>
    </row>
    <row r="846" spans="1:2" x14ac:dyDescent="0.2">
      <c r="A846" s="1">
        <v>42849</v>
      </c>
      <c r="B846" s="4">
        <f t="shared" si="13"/>
        <v>2</v>
      </c>
    </row>
    <row r="847" spans="1:2" x14ac:dyDescent="0.2">
      <c r="A847" s="1">
        <v>42850</v>
      </c>
      <c r="B847" s="4">
        <f t="shared" si="13"/>
        <v>3</v>
      </c>
    </row>
    <row r="848" spans="1:2" x14ac:dyDescent="0.2">
      <c r="A848" s="1">
        <v>42851</v>
      </c>
      <c r="B848" s="4">
        <f t="shared" si="13"/>
        <v>4</v>
      </c>
    </row>
    <row r="849" spans="1:2" x14ac:dyDescent="0.2">
      <c r="A849" s="1">
        <v>42852</v>
      </c>
      <c r="B849" s="4">
        <f t="shared" si="13"/>
        <v>5</v>
      </c>
    </row>
    <row r="850" spans="1:2" x14ac:dyDescent="0.2">
      <c r="A850" s="1">
        <v>42853</v>
      </c>
      <c r="B850" s="4">
        <f t="shared" si="13"/>
        <v>6</v>
      </c>
    </row>
    <row r="851" spans="1:2" x14ac:dyDescent="0.2">
      <c r="A851" s="1">
        <v>42854</v>
      </c>
      <c r="B851" s="4">
        <f t="shared" si="13"/>
        <v>7</v>
      </c>
    </row>
    <row r="852" spans="1:2" x14ac:dyDescent="0.2">
      <c r="A852" s="1">
        <v>42855</v>
      </c>
      <c r="B852" s="4">
        <f t="shared" si="13"/>
        <v>1</v>
      </c>
    </row>
    <row r="853" spans="1:2" x14ac:dyDescent="0.2">
      <c r="A853" s="1">
        <v>42856</v>
      </c>
      <c r="B853" s="4">
        <f t="shared" si="13"/>
        <v>2</v>
      </c>
    </row>
    <row r="854" spans="1:2" x14ac:dyDescent="0.2">
      <c r="A854" s="1">
        <v>42857</v>
      </c>
      <c r="B854" s="4">
        <f t="shared" si="13"/>
        <v>3</v>
      </c>
    </row>
    <row r="855" spans="1:2" x14ac:dyDescent="0.2">
      <c r="A855" s="1">
        <v>42858</v>
      </c>
      <c r="B855" s="4">
        <f t="shared" si="13"/>
        <v>4</v>
      </c>
    </row>
    <row r="856" spans="1:2" x14ac:dyDescent="0.2">
      <c r="A856" s="1">
        <v>42859</v>
      </c>
      <c r="B856" s="4">
        <f t="shared" si="13"/>
        <v>5</v>
      </c>
    </row>
    <row r="857" spans="1:2" x14ac:dyDescent="0.2">
      <c r="A857" s="1">
        <v>42860</v>
      </c>
      <c r="B857" s="4">
        <f t="shared" si="13"/>
        <v>6</v>
      </c>
    </row>
    <row r="858" spans="1:2" x14ac:dyDescent="0.2">
      <c r="A858" s="1">
        <v>42861</v>
      </c>
      <c r="B858" s="4">
        <f t="shared" si="13"/>
        <v>7</v>
      </c>
    </row>
    <row r="859" spans="1:2" x14ac:dyDescent="0.2">
      <c r="A859" s="1">
        <v>42862</v>
      </c>
      <c r="B859" s="4">
        <f t="shared" si="13"/>
        <v>1</v>
      </c>
    </row>
    <row r="860" spans="1:2" x14ac:dyDescent="0.2">
      <c r="A860" s="1">
        <v>42863</v>
      </c>
      <c r="B860" s="4">
        <f t="shared" si="13"/>
        <v>2</v>
      </c>
    </row>
    <row r="861" spans="1:2" x14ac:dyDescent="0.2">
      <c r="A861" s="1">
        <v>42864</v>
      </c>
      <c r="B861" s="4">
        <f t="shared" si="13"/>
        <v>3</v>
      </c>
    </row>
    <row r="862" spans="1:2" x14ac:dyDescent="0.2">
      <c r="A862" s="1">
        <v>42865</v>
      </c>
      <c r="B862" s="4">
        <f t="shared" si="13"/>
        <v>4</v>
      </c>
    </row>
    <row r="863" spans="1:2" x14ac:dyDescent="0.2">
      <c r="A863" s="1">
        <v>42866</v>
      </c>
      <c r="B863" s="4">
        <f t="shared" si="13"/>
        <v>5</v>
      </c>
    </row>
    <row r="864" spans="1:2" x14ac:dyDescent="0.2">
      <c r="A864" s="1">
        <v>42867</v>
      </c>
      <c r="B864" s="4">
        <f t="shared" si="13"/>
        <v>6</v>
      </c>
    </row>
    <row r="865" spans="1:2" x14ac:dyDescent="0.2">
      <c r="A865" s="1">
        <v>42868</v>
      </c>
      <c r="B865" s="4">
        <f t="shared" si="13"/>
        <v>7</v>
      </c>
    </row>
    <row r="866" spans="1:2" x14ac:dyDescent="0.2">
      <c r="A866" s="1">
        <v>42869</v>
      </c>
      <c r="B866" s="4">
        <f t="shared" si="13"/>
        <v>1</v>
      </c>
    </row>
    <row r="867" spans="1:2" x14ac:dyDescent="0.2">
      <c r="A867" s="1">
        <v>42870</v>
      </c>
      <c r="B867" s="4">
        <f t="shared" si="13"/>
        <v>2</v>
      </c>
    </row>
    <row r="868" spans="1:2" x14ac:dyDescent="0.2">
      <c r="A868" s="1">
        <v>42871</v>
      </c>
      <c r="B868" s="4">
        <f t="shared" si="13"/>
        <v>3</v>
      </c>
    </row>
    <row r="869" spans="1:2" x14ac:dyDescent="0.2">
      <c r="A869" s="1">
        <v>42872</v>
      </c>
      <c r="B869" s="4">
        <f t="shared" si="13"/>
        <v>4</v>
      </c>
    </row>
    <row r="870" spans="1:2" x14ac:dyDescent="0.2">
      <c r="A870" s="1">
        <v>42873</v>
      </c>
      <c r="B870" s="4">
        <f t="shared" si="13"/>
        <v>5</v>
      </c>
    </row>
    <row r="871" spans="1:2" x14ac:dyDescent="0.2">
      <c r="A871" s="1">
        <v>42874</v>
      </c>
      <c r="B871" s="4">
        <f t="shared" si="13"/>
        <v>6</v>
      </c>
    </row>
    <row r="872" spans="1:2" x14ac:dyDescent="0.2">
      <c r="A872" s="1">
        <v>42875</v>
      </c>
      <c r="B872" s="4">
        <f t="shared" si="13"/>
        <v>7</v>
      </c>
    </row>
    <row r="873" spans="1:2" x14ac:dyDescent="0.2">
      <c r="A873" s="1">
        <v>42876</v>
      </c>
      <c r="B873" s="4">
        <f t="shared" si="13"/>
        <v>1</v>
      </c>
    </row>
    <row r="874" spans="1:2" x14ac:dyDescent="0.2">
      <c r="A874" s="1">
        <v>42877</v>
      </c>
      <c r="B874" s="4">
        <f t="shared" si="13"/>
        <v>2</v>
      </c>
    </row>
    <row r="875" spans="1:2" x14ac:dyDescent="0.2">
      <c r="A875" s="1">
        <v>42878</v>
      </c>
      <c r="B875" s="4">
        <f t="shared" si="13"/>
        <v>3</v>
      </c>
    </row>
    <row r="876" spans="1:2" x14ac:dyDescent="0.2">
      <c r="A876" s="1">
        <v>42879</v>
      </c>
      <c r="B876" s="4">
        <f t="shared" si="13"/>
        <v>4</v>
      </c>
    </row>
    <row r="877" spans="1:2" x14ac:dyDescent="0.2">
      <c r="A877" s="1">
        <v>42880</v>
      </c>
      <c r="B877" s="4">
        <f t="shared" si="13"/>
        <v>5</v>
      </c>
    </row>
    <row r="878" spans="1:2" x14ac:dyDescent="0.2">
      <c r="A878" s="1">
        <v>42881</v>
      </c>
      <c r="B878" s="4">
        <f t="shared" si="13"/>
        <v>6</v>
      </c>
    </row>
    <row r="879" spans="1:2" x14ac:dyDescent="0.2">
      <c r="A879" s="1">
        <v>42882</v>
      </c>
      <c r="B879" s="4">
        <f t="shared" si="13"/>
        <v>7</v>
      </c>
    </row>
    <row r="880" spans="1:2" x14ac:dyDescent="0.2">
      <c r="A880" s="1">
        <v>42883</v>
      </c>
      <c r="B880" s="4">
        <f t="shared" si="13"/>
        <v>1</v>
      </c>
    </row>
    <row r="881" spans="1:2" x14ac:dyDescent="0.2">
      <c r="A881" s="1">
        <v>42884</v>
      </c>
      <c r="B881" s="4">
        <f t="shared" si="13"/>
        <v>2</v>
      </c>
    </row>
    <row r="882" spans="1:2" x14ac:dyDescent="0.2">
      <c r="A882" s="1">
        <v>42885</v>
      </c>
      <c r="B882" s="4">
        <f t="shared" si="13"/>
        <v>3</v>
      </c>
    </row>
    <row r="883" spans="1:2" x14ac:dyDescent="0.2">
      <c r="A883" s="1">
        <v>42886</v>
      </c>
      <c r="B883" s="4">
        <f t="shared" si="13"/>
        <v>4</v>
      </c>
    </row>
    <row r="884" spans="1:2" x14ac:dyDescent="0.2">
      <c r="A884" s="1">
        <v>42887</v>
      </c>
      <c r="B884" s="4">
        <f t="shared" si="13"/>
        <v>5</v>
      </c>
    </row>
    <row r="885" spans="1:2" x14ac:dyDescent="0.2">
      <c r="A885" s="1">
        <v>42888</v>
      </c>
      <c r="B885" s="4">
        <f t="shared" si="13"/>
        <v>6</v>
      </c>
    </row>
    <row r="886" spans="1:2" x14ac:dyDescent="0.2">
      <c r="A886" s="1">
        <v>42889</v>
      </c>
      <c r="B886" s="4">
        <f t="shared" si="13"/>
        <v>7</v>
      </c>
    </row>
    <row r="887" spans="1:2" x14ac:dyDescent="0.2">
      <c r="A887" s="1">
        <v>42890</v>
      </c>
      <c r="B887" s="4">
        <f t="shared" si="13"/>
        <v>1</v>
      </c>
    </row>
    <row r="888" spans="1:2" x14ac:dyDescent="0.2">
      <c r="A888" s="1">
        <v>42891</v>
      </c>
      <c r="B888" s="4">
        <f t="shared" si="13"/>
        <v>2</v>
      </c>
    </row>
    <row r="889" spans="1:2" x14ac:dyDescent="0.2">
      <c r="A889" s="1">
        <v>42892</v>
      </c>
      <c r="B889" s="4">
        <f t="shared" si="13"/>
        <v>3</v>
      </c>
    </row>
    <row r="890" spans="1:2" x14ac:dyDescent="0.2">
      <c r="A890" s="1">
        <v>42893</v>
      </c>
      <c r="B890" s="4">
        <f t="shared" si="13"/>
        <v>4</v>
      </c>
    </row>
    <row r="891" spans="1:2" x14ac:dyDescent="0.2">
      <c r="A891" s="1">
        <v>42894</v>
      </c>
      <c r="B891" s="4">
        <f t="shared" si="13"/>
        <v>5</v>
      </c>
    </row>
    <row r="892" spans="1:2" x14ac:dyDescent="0.2">
      <c r="A892" s="1">
        <v>42895</v>
      </c>
      <c r="B892" s="4">
        <f t="shared" si="13"/>
        <v>6</v>
      </c>
    </row>
    <row r="893" spans="1:2" x14ac:dyDescent="0.2">
      <c r="A893" s="1">
        <v>42896</v>
      </c>
      <c r="B893" s="4">
        <f t="shared" si="13"/>
        <v>7</v>
      </c>
    </row>
    <row r="894" spans="1:2" x14ac:dyDescent="0.2">
      <c r="A894" s="1">
        <v>42897</v>
      </c>
      <c r="B894" s="4">
        <f t="shared" si="13"/>
        <v>1</v>
      </c>
    </row>
    <row r="895" spans="1:2" x14ac:dyDescent="0.2">
      <c r="A895" s="1">
        <v>42898</v>
      </c>
      <c r="B895" s="4">
        <f t="shared" si="13"/>
        <v>2</v>
      </c>
    </row>
    <row r="896" spans="1:2" x14ac:dyDescent="0.2">
      <c r="A896" s="1">
        <v>42899</v>
      </c>
      <c r="B896" s="4">
        <f t="shared" si="13"/>
        <v>3</v>
      </c>
    </row>
    <row r="897" spans="1:2" x14ac:dyDescent="0.2">
      <c r="A897" s="1">
        <v>42900</v>
      </c>
      <c r="B897" s="4">
        <f t="shared" si="13"/>
        <v>4</v>
      </c>
    </row>
    <row r="898" spans="1:2" x14ac:dyDescent="0.2">
      <c r="A898" s="1">
        <v>42901</v>
      </c>
      <c r="B898" s="4">
        <f t="shared" si="13"/>
        <v>5</v>
      </c>
    </row>
    <row r="899" spans="1:2" x14ac:dyDescent="0.2">
      <c r="A899" s="1">
        <v>42902</v>
      </c>
      <c r="B899" s="4">
        <f t="shared" ref="B899:B962" si="14">WEEKDAY(A899,1)</f>
        <v>6</v>
      </c>
    </row>
    <row r="900" spans="1:2" x14ac:dyDescent="0.2">
      <c r="A900" s="1">
        <v>42903</v>
      </c>
      <c r="B900" s="4">
        <f t="shared" si="14"/>
        <v>7</v>
      </c>
    </row>
    <row r="901" spans="1:2" x14ac:dyDescent="0.2">
      <c r="A901" s="1">
        <v>42904</v>
      </c>
      <c r="B901" s="4">
        <f t="shared" si="14"/>
        <v>1</v>
      </c>
    </row>
    <row r="902" spans="1:2" x14ac:dyDescent="0.2">
      <c r="A902" s="1">
        <v>42905</v>
      </c>
      <c r="B902" s="4">
        <f t="shared" si="14"/>
        <v>2</v>
      </c>
    </row>
    <row r="903" spans="1:2" x14ac:dyDescent="0.2">
      <c r="A903" s="1">
        <v>42906</v>
      </c>
      <c r="B903" s="4">
        <f t="shared" si="14"/>
        <v>3</v>
      </c>
    </row>
    <row r="904" spans="1:2" x14ac:dyDescent="0.2">
      <c r="A904" s="1">
        <v>42907</v>
      </c>
      <c r="B904" s="4">
        <f t="shared" si="14"/>
        <v>4</v>
      </c>
    </row>
    <row r="905" spans="1:2" x14ac:dyDescent="0.2">
      <c r="A905" s="1">
        <v>42908</v>
      </c>
      <c r="B905" s="4">
        <f t="shared" si="14"/>
        <v>5</v>
      </c>
    </row>
    <row r="906" spans="1:2" x14ac:dyDescent="0.2">
      <c r="A906" s="1">
        <v>42909</v>
      </c>
      <c r="B906" s="4">
        <f t="shared" si="14"/>
        <v>6</v>
      </c>
    </row>
    <row r="907" spans="1:2" x14ac:dyDescent="0.2">
      <c r="A907" s="1">
        <v>42910</v>
      </c>
      <c r="B907" s="4">
        <f t="shared" si="14"/>
        <v>7</v>
      </c>
    </row>
    <row r="908" spans="1:2" x14ac:dyDescent="0.2">
      <c r="A908" s="1">
        <v>42911</v>
      </c>
      <c r="B908" s="4">
        <f t="shared" si="14"/>
        <v>1</v>
      </c>
    </row>
    <row r="909" spans="1:2" x14ac:dyDescent="0.2">
      <c r="A909" s="1">
        <v>42912</v>
      </c>
      <c r="B909" s="4">
        <f t="shared" si="14"/>
        <v>2</v>
      </c>
    </row>
    <row r="910" spans="1:2" x14ac:dyDescent="0.2">
      <c r="A910" s="1">
        <v>42913</v>
      </c>
      <c r="B910" s="4">
        <f t="shared" si="14"/>
        <v>3</v>
      </c>
    </row>
    <row r="911" spans="1:2" x14ac:dyDescent="0.2">
      <c r="A911" s="1">
        <v>42914</v>
      </c>
      <c r="B911" s="4">
        <f t="shared" si="14"/>
        <v>4</v>
      </c>
    </row>
    <row r="912" spans="1:2" x14ac:dyDescent="0.2">
      <c r="A912" s="1">
        <v>42915</v>
      </c>
      <c r="B912" s="4">
        <f t="shared" si="14"/>
        <v>5</v>
      </c>
    </row>
    <row r="913" spans="1:2" x14ac:dyDescent="0.2">
      <c r="A913" s="1">
        <v>42916</v>
      </c>
      <c r="B913" s="4">
        <f t="shared" si="14"/>
        <v>6</v>
      </c>
    </row>
    <row r="914" spans="1:2" x14ac:dyDescent="0.2">
      <c r="A914" s="1">
        <v>42917</v>
      </c>
      <c r="B914" s="4">
        <f t="shared" si="14"/>
        <v>7</v>
      </c>
    </row>
    <row r="915" spans="1:2" x14ac:dyDescent="0.2">
      <c r="A915" s="1">
        <v>42918</v>
      </c>
      <c r="B915" s="4">
        <f t="shared" si="14"/>
        <v>1</v>
      </c>
    </row>
    <row r="916" spans="1:2" x14ac:dyDescent="0.2">
      <c r="A916" s="1">
        <v>42919</v>
      </c>
      <c r="B916" s="4">
        <f t="shared" si="14"/>
        <v>2</v>
      </c>
    </row>
    <row r="917" spans="1:2" x14ac:dyDescent="0.2">
      <c r="A917" s="1">
        <v>42920</v>
      </c>
      <c r="B917" s="4">
        <f t="shared" si="14"/>
        <v>3</v>
      </c>
    </row>
    <row r="918" spans="1:2" x14ac:dyDescent="0.2">
      <c r="A918" s="1">
        <v>42921</v>
      </c>
      <c r="B918" s="4">
        <f t="shared" si="14"/>
        <v>4</v>
      </c>
    </row>
    <row r="919" spans="1:2" x14ac:dyDescent="0.2">
      <c r="A919" s="1">
        <v>42922</v>
      </c>
      <c r="B919" s="4">
        <f t="shared" si="14"/>
        <v>5</v>
      </c>
    </row>
    <row r="920" spans="1:2" x14ac:dyDescent="0.2">
      <c r="A920" s="1">
        <v>42923</v>
      </c>
      <c r="B920" s="4">
        <f t="shared" si="14"/>
        <v>6</v>
      </c>
    </row>
    <row r="921" spans="1:2" x14ac:dyDescent="0.2">
      <c r="A921" s="1">
        <v>42924</v>
      </c>
      <c r="B921" s="4">
        <f t="shared" si="14"/>
        <v>7</v>
      </c>
    </row>
    <row r="922" spans="1:2" x14ac:dyDescent="0.2">
      <c r="A922" s="1">
        <v>42925</v>
      </c>
      <c r="B922" s="4">
        <f t="shared" si="14"/>
        <v>1</v>
      </c>
    </row>
    <row r="923" spans="1:2" x14ac:dyDescent="0.2">
      <c r="A923" s="1">
        <v>42926</v>
      </c>
      <c r="B923" s="4">
        <f t="shared" si="14"/>
        <v>2</v>
      </c>
    </row>
    <row r="924" spans="1:2" x14ac:dyDescent="0.2">
      <c r="A924" s="1">
        <v>42927</v>
      </c>
      <c r="B924" s="4">
        <f t="shared" si="14"/>
        <v>3</v>
      </c>
    </row>
    <row r="925" spans="1:2" x14ac:dyDescent="0.2">
      <c r="A925" s="1">
        <v>42928</v>
      </c>
      <c r="B925" s="4">
        <f t="shared" si="14"/>
        <v>4</v>
      </c>
    </row>
    <row r="926" spans="1:2" x14ac:dyDescent="0.2">
      <c r="A926" s="1">
        <v>42929</v>
      </c>
      <c r="B926" s="4">
        <f t="shared" si="14"/>
        <v>5</v>
      </c>
    </row>
    <row r="927" spans="1:2" x14ac:dyDescent="0.2">
      <c r="A927" s="1">
        <v>42930</v>
      </c>
      <c r="B927" s="4">
        <f t="shared" si="14"/>
        <v>6</v>
      </c>
    </row>
    <row r="928" spans="1:2" x14ac:dyDescent="0.2">
      <c r="A928" s="1">
        <v>42931</v>
      </c>
      <c r="B928" s="4">
        <f t="shared" si="14"/>
        <v>7</v>
      </c>
    </row>
    <row r="929" spans="1:2" x14ac:dyDescent="0.2">
      <c r="A929" s="1">
        <v>42932</v>
      </c>
      <c r="B929" s="4">
        <f t="shared" si="14"/>
        <v>1</v>
      </c>
    </row>
    <row r="930" spans="1:2" x14ac:dyDescent="0.2">
      <c r="A930" s="1">
        <v>42933</v>
      </c>
      <c r="B930" s="4">
        <f t="shared" si="14"/>
        <v>2</v>
      </c>
    </row>
    <row r="931" spans="1:2" x14ac:dyDescent="0.2">
      <c r="A931" s="1">
        <v>42934</v>
      </c>
      <c r="B931" s="4">
        <f t="shared" si="14"/>
        <v>3</v>
      </c>
    </row>
    <row r="932" spans="1:2" x14ac:dyDescent="0.2">
      <c r="A932" s="1">
        <v>42935</v>
      </c>
      <c r="B932" s="4">
        <f t="shared" si="14"/>
        <v>4</v>
      </c>
    </row>
    <row r="933" spans="1:2" x14ac:dyDescent="0.2">
      <c r="A933" s="1">
        <v>42936</v>
      </c>
      <c r="B933" s="4">
        <f t="shared" si="14"/>
        <v>5</v>
      </c>
    </row>
    <row r="934" spans="1:2" x14ac:dyDescent="0.2">
      <c r="A934" s="1">
        <v>42937</v>
      </c>
      <c r="B934" s="4">
        <f t="shared" si="14"/>
        <v>6</v>
      </c>
    </row>
    <row r="935" spans="1:2" x14ac:dyDescent="0.2">
      <c r="A935" s="1">
        <v>42938</v>
      </c>
      <c r="B935" s="4">
        <f t="shared" si="14"/>
        <v>7</v>
      </c>
    </row>
    <row r="936" spans="1:2" x14ac:dyDescent="0.2">
      <c r="A936" s="1">
        <v>42939</v>
      </c>
      <c r="B936" s="4">
        <f t="shared" si="14"/>
        <v>1</v>
      </c>
    </row>
    <row r="937" spans="1:2" x14ac:dyDescent="0.2">
      <c r="A937" s="1">
        <v>42940</v>
      </c>
      <c r="B937" s="4">
        <f t="shared" si="14"/>
        <v>2</v>
      </c>
    </row>
    <row r="938" spans="1:2" x14ac:dyDescent="0.2">
      <c r="A938" s="1">
        <v>42941</v>
      </c>
      <c r="B938" s="4">
        <f t="shared" si="14"/>
        <v>3</v>
      </c>
    </row>
    <row r="939" spans="1:2" x14ac:dyDescent="0.2">
      <c r="A939" s="1">
        <v>42942</v>
      </c>
      <c r="B939" s="4">
        <f t="shared" si="14"/>
        <v>4</v>
      </c>
    </row>
    <row r="940" spans="1:2" x14ac:dyDescent="0.2">
      <c r="A940" s="1">
        <v>42943</v>
      </c>
      <c r="B940" s="4">
        <f t="shared" si="14"/>
        <v>5</v>
      </c>
    </row>
    <row r="941" spans="1:2" x14ac:dyDescent="0.2">
      <c r="A941" s="1">
        <v>42944</v>
      </c>
      <c r="B941" s="4">
        <f t="shared" si="14"/>
        <v>6</v>
      </c>
    </row>
    <row r="942" spans="1:2" x14ac:dyDescent="0.2">
      <c r="A942" s="1">
        <v>42945</v>
      </c>
      <c r="B942" s="4">
        <f t="shared" si="14"/>
        <v>7</v>
      </c>
    </row>
    <row r="943" spans="1:2" x14ac:dyDescent="0.2">
      <c r="A943" s="1">
        <v>42946</v>
      </c>
      <c r="B943" s="4">
        <f t="shared" si="14"/>
        <v>1</v>
      </c>
    </row>
    <row r="944" spans="1:2" x14ac:dyDescent="0.2">
      <c r="A944" s="1">
        <v>42947</v>
      </c>
      <c r="B944" s="4">
        <f t="shared" si="14"/>
        <v>2</v>
      </c>
    </row>
    <row r="945" spans="1:2" x14ac:dyDescent="0.2">
      <c r="A945" s="1">
        <v>42948</v>
      </c>
      <c r="B945" s="4">
        <f t="shared" si="14"/>
        <v>3</v>
      </c>
    </row>
    <row r="946" spans="1:2" x14ac:dyDescent="0.2">
      <c r="A946" s="1">
        <v>42949</v>
      </c>
      <c r="B946" s="4">
        <f t="shared" si="14"/>
        <v>4</v>
      </c>
    </row>
    <row r="947" spans="1:2" x14ac:dyDescent="0.2">
      <c r="A947" s="1">
        <v>42950</v>
      </c>
      <c r="B947" s="4">
        <f t="shared" si="14"/>
        <v>5</v>
      </c>
    </row>
    <row r="948" spans="1:2" x14ac:dyDescent="0.2">
      <c r="A948" s="1">
        <v>42951</v>
      </c>
      <c r="B948" s="4">
        <f t="shared" si="14"/>
        <v>6</v>
      </c>
    </row>
    <row r="949" spans="1:2" x14ac:dyDescent="0.2">
      <c r="A949" s="1">
        <v>42952</v>
      </c>
      <c r="B949" s="4">
        <f t="shared" si="14"/>
        <v>7</v>
      </c>
    </row>
    <row r="950" spans="1:2" x14ac:dyDescent="0.2">
      <c r="A950" s="1">
        <v>42953</v>
      </c>
      <c r="B950" s="4">
        <f t="shared" si="14"/>
        <v>1</v>
      </c>
    </row>
    <row r="951" spans="1:2" x14ac:dyDescent="0.2">
      <c r="A951" s="1">
        <v>42954</v>
      </c>
      <c r="B951" s="4">
        <f t="shared" si="14"/>
        <v>2</v>
      </c>
    </row>
    <row r="952" spans="1:2" x14ac:dyDescent="0.2">
      <c r="A952" s="1">
        <v>42955</v>
      </c>
      <c r="B952" s="4">
        <f t="shared" si="14"/>
        <v>3</v>
      </c>
    </row>
    <row r="953" spans="1:2" x14ac:dyDescent="0.2">
      <c r="A953" s="1">
        <v>42956</v>
      </c>
      <c r="B953" s="4">
        <f t="shared" si="14"/>
        <v>4</v>
      </c>
    </row>
    <row r="954" spans="1:2" x14ac:dyDescent="0.2">
      <c r="A954" s="1">
        <v>42957</v>
      </c>
      <c r="B954" s="4">
        <f t="shared" si="14"/>
        <v>5</v>
      </c>
    </row>
    <row r="955" spans="1:2" x14ac:dyDescent="0.2">
      <c r="A955" s="1">
        <v>42958</v>
      </c>
      <c r="B955" s="4">
        <f t="shared" si="14"/>
        <v>6</v>
      </c>
    </row>
    <row r="956" spans="1:2" x14ac:dyDescent="0.2">
      <c r="A956" s="1">
        <v>42959</v>
      </c>
      <c r="B956" s="4">
        <f t="shared" si="14"/>
        <v>7</v>
      </c>
    </row>
    <row r="957" spans="1:2" x14ac:dyDescent="0.2">
      <c r="A957" s="1">
        <v>42960</v>
      </c>
      <c r="B957" s="4">
        <f t="shared" si="14"/>
        <v>1</v>
      </c>
    </row>
    <row r="958" spans="1:2" x14ac:dyDescent="0.2">
      <c r="A958" s="1">
        <v>42961</v>
      </c>
      <c r="B958" s="4">
        <f t="shared" si="14"/>
        <v>2</v>
      </c>
    </row>
    <row r="959" spans="1:2" x14ac:dyDescent="0.2">
      <c r="A959" s="1">
        <v>42962</v>
      </c>
      <c r="B959" s="4">
        <f t="shared" si="14"/>
        <v>3</v>
      </c>
    </row>
    <row r="960" spans="1:2" x14ac:dyDescent="0.2">
      <c r="A960" s="1">
        <v>42963</v>
      </c>
      <c r="B960" s="4">
        <f t="shared" si="14"/>
        <v>4</v>
      </c>
    </row>
    <row r="961" spans="1:2" x14ac:dyDescent="0.2">
      <c r="A961" s="1">
        <v>42964</v>
      </c>
      <c r="B961" s="4">
        <f t="shared" si="14"/>
        <v>5</v>
      </c>
    </row>
    <row r="962" spans="1:2" x14ac:dyDescent="0.2">
      <c r="A962" s="1">
        <v>42965</v>
      </c>
      <c r="B962" s="4">
        <f t="shared" si="14"/>
        <v>6</v>
      </c>
    </row>
    <row r="963" spans="1:2" x14ac:dyDescent="0.2">
      <c r="A963" s="1">
        <v>42966</v>
      </c>
      <c r="B963" s="4">
        <f t="shared" ref="B963:B1026" si="15">WEEKDAY(A963,1)</f>
        <v>7</v>
      </c>
    </row>
    <row r="964" spans="1:2" x14ac:dyDescent="0.2">
      <c r="A964" s="1">
        <v>42967</v>
      </c>
      <c r="B964" s="4">
        <f t="shared" si="15"/>
        <v>1</v>
      </c>
    </row>
    <row r="965" spans="1:2" x14ac:dyDescent="0.2">
      <c r="A965" s="1">
        <v>42968</v>
      </c>
      <c r="B965" s="4">
        <f t="shared" si="15"/>
        <v>2</v>
      </c>
    </row>
    <row r="966" spans="1:2" x14ac:dyDescent="0.2">
      <c r="A966" s="1">
        <v>42969</v>
      </c>
      <c r="B966" s="4">
        <f t="shared" si="15"/>
        <v>3</v>
      </c>
    </row>
    <row r="967" spans="1:2" x14ac:dyDescent="0.2">
      <c r="A967" s="1">
        <v>42970</v>
      </c>
      <c r="B967" s="4">
        <f t="shared" si="15"/>
        <v>4</v>
      </c>
    </row>
    <row r="968" spans="1:2" x14ac:dyDescent="0.2">
      <c r="A968" s="1">
        <v>42971</v>
      </c>
      <c r="B968" s="4">
        <f t="shared" si="15"/>
        <v>5</v>
      </c>
    </row>
    <row r="969" spans="1:2" x14ac:dyDescent="0.2">
      <c r="A969" s="1">
        <v>42972</v>
      </c>
      <c r="B969" s="4">
        <f t="shared" si="15"/>
        <v>6</v>
      </c>
    </row>
    <row r="970" spans="1:2" x14ac:dyDescent="0.2">
      <c r="A970" s="1">
        <v>42973</v>
      </c>
      <c r="B970" s="4">
        <f t="shared" si="15"/>
        <v>7</v>
      </c>
    </row>
    <row r="971" spans="1:2" x14ac:dyDescent="0.2">
      <c r="A971" s="1">
        <v>42974</v>
      </c>
      <c r="B971" s="4">
        <f t="shared" si="15"/>
        <v>1</v>
      </c>
    </row>
    <row r="972" spans="1:2" x14ac:dyDescent="0.2">
      <c r="A972" s="1">
        <v>42975</v>
      </c>
      <c r="B972" s="4">
        <f t="shared" si="15"/>
        <v>2</v>
      </c>
    </row>
    <row r="973" spans="1:2" x14ac:dyDescent="0.2">
      <c r="A973" s="1">
        <v>42976</v>
      </c>
      <c r="B973" s="4">
        <f t="shared" si="15"/>
        <v>3</v>
      </c>
    </row>
    <row r="974" spans="1:2" x14ac:dyDescent="0.2">
      <c r="A974" s="1">
        <v>42977</v>
      </c>
      <c r="B974" s="4">
        <f t="shared" si="15"/>
        <v>4</v>
      </c>
    </row>
    <row r="975" spans="1:2" x14ac:dyDescent="0.2">
      <c r="A975" s="1">
        <v>42978</v>
      </c>
      <c r="B975" s="4">
        <f t="shared" si="15"/>
        <v>5</v>
      </c>
    </row>
    <row r="976" spans="1:2" x14ac:dyDescent="0.2">
      <c r="A976" s="1">
        <v>42979</v>
      </c>
      <c r="B976" s="4">
        <f t="shared" si="15"/>
        <v>6</v>
      </c>
    </row>
    <row r="977" spans="1:2" x14ac:dyDescent="0.2">
      <c r="A977" s="1">
        <v>42980</v>
      </c>
      <c r="B977" s="4">
        <f t="shared" si="15"/>
        <v>7</v>
      </c>
    </row>
    <row r="978" spans="1:2" x14ac:dyDescent="0.2">
      <c r="A978" s="1">
        <v>42981</v>
      </c>
      <c r="B978" s="4">
        <f t="shared" si="15"/>
        <v>1</v>
      </c>
    </row>
    <row r="979" spans="1:2" x14ac:dyDescent="0.2">
      <c r="A979" s="1">
        <v>42982</v>
      </c>
      <c r="B979" s="4">
        <f t="shared" si="15"/>
        <v>2</v>
      </c>
    </row>
    <row r="980" spans="1:2" x14ac:dyDescent="0.2">
      <c r="A980" s="1">
        <v>42983</v>
      </c>
      <c r="B980" s="4">
        <f t="shared" si="15"/>
        <v>3</v>
      </c>
    </row>
    <row r="981" spans="1:2" x14ac:dyDescent="0.2">
      <c r="A981" s="1">
        <v>42984</v>
      </c>
      <c r="B981" s="4">
        <f t="shared" si="15"/>
        <v>4</v>
      </c>
    </row>
    <row r="982" spans="1:2" x14ac:dyDescent="0.2">
      <c r="A982" s="1">
        <v>42985</v>
      </c>
      <c r="B982" s="4">
        <f t="shared" si="15"/>
        <v>5</v>
      </c>
    </row>
    <row r="983" spans="1:2" x14ac:dyDescent="0.2">
      <c r="A983" s="1">
        <v>42986</v>
      </c>
      <c r="B983" s="4">
        <f t="shared" si="15"/>
        <v>6</v>
      </c>
    </row>
    <row r="984" spans="1:2" x14ac:dyDescent="0.2">
      <c r="A984" s="1">
        <v>42987</v>
      </c>
      <c r="B984" s="4">
        <f t="shared" si="15"/>
        <v>7</v>
      </c>
    </row>
    <row r="985" spans="1:2" x14ac:dyDescent="0.2">
      <c r="A985" s="1">
        <v>42988</v>
      </c>
      <c r="B985" s="4">
        <f t="shared" si="15"/>
        <v>1</v>
      </c>
    </row>
    <row r="986" spans="1:2" x14ac:dyDescent="0.2">
      <c r="A986" s="1">
        <v>42989</v>
      </c>
      <c r="B986" s="4">
        <f t="shared" si="15"/>
        <v>2</v>
      </c>
    </row>
    <row r="987" spans="1:2" x14ac:dyDescent="0.2">
      <c r="A987" s="1">
        <v>42990</v>
      </c>
      <c r="B987" s="4">
        <f t="shared" si="15"/>
        <v>3</v>
      </c>
    </row>
    <row r="988" spans="1:2" x14ac:dyDescent="0.2">
      <c r="A988" s="1">
        <v>42991</v>
      </c>
      <c r="B988" s="4">
        <f t="shared" si="15"/>
        <v>4</v>
      </c>
    </row>
    <row r="989" spans="1:2" x14ac:dyDescent="0.2">
      <c r="A989" s="1">
        <v>42992</v>
      </c>
      <c r="B989" s="4">
        <f t="shared" si="15"/>
        <v>5</v>
      </c>
    </row>
    <row r="990" spans="1:2" x14ac:dyDescent="0.2">
      <c r="A990" s="1">
        <v>42993</v>
      </c>
      <c r="B990" s="4">
        <f t="shared" si="15"/>
        <v>6</v>
      </c>
    </row>
    <row r="991" spans="1:2" x14ac:dyDescent="0.2">
      <c r="A991" s="1">
        <v>42994</v>
      </c>
      <c r="B991" s="4">
        <f t="shared" si="15"/>
        <v>7</v>
      </c>
    </row>
    <row r="992" spans="1:2" x14ac:dyDescent="0.2">
      <c r="A992" s="1">
        <v>42995</v>
      </c>
      <c r="B992" s="4">
        <f t="shared" si="15"/>
        <v>1</v>
      </c>
    </row>
    <row r="993" spans="1:2" x14ac:dyDescent="0.2">
      <c r="A993" s="1">
        <v>42996</v>
      </c>
      <c r="B993" s="4">
        <f t="shared" si="15"/>
        <v>2</v>
      </c>
    </row>
    <row r="994" spans="1:2" x14ac:dyDescent="0.2">
      <c r="A994" s="1">
        <v>42997</v>
      </c>
      <c r="B994" s="4">
        <f t="shared" si="15"/>
        <v>3</v>
      </c>
    </row>
    <row r="995" spans="1:2" x14ac:dyDescent="0.2">
      <c r="A995" s="1">
        <v>42998</v>
      </c>
      <c r="B995" s="4">
        <f t="shared" si="15"/>
        <v>4</v>
      </c>
    </row>
    <row r="996" spans="1:2" x14ac:dyDescent="0.2">
      <c r="A996" s="1">
        <v>42999</v>
      </c>
      <c r="B996" s="4">
        <f t="shared" si="15"/>
        <v>5</v>
      </c>
    </row>
    <row r="997" spans="1:2" x14ac:dyDescent="0.2">
      <c r="A997" s="1">
        <v>43000</v>
      </c>
      <c r="B997" s="4">
        <f t="shared" si="15"/>
        <v>6</v>
      </c>
    </row>
    <row r="998" spans="1:2" x14ac:dyDescent="0.2">
      <c r="A998" s="1">
        <v>43001</v>
      </c>
      <c r="B998" s="4">
        <f t="shared" si="15"/>
        <v>7</v>
      </c>
    </row>
    <row r="999" spans="1:2" x14ac:dyDescent="0.2">
      <c r="A999" s="1">
        <v>43002</v>
      </c>
      <c r="B999" s="4">
        <f t="shared" si="15"/>
        <v>1</v>
      </c>
    </row>
    <row r="1000" spans="1:2" x14ac:dyDescent="0.2">
      <c r="A1000" s="1">
        <v>43003</v>
      </c>
      <c r="B1000" s="4">
        <f t="shared" si="15"/>
        <v>2</v>
      </c>
    </row>
    <row r="1001" spans="1:2" x14ac:dyDescent="0.2">
      <c r="A1001" s="1">
        <v>43004</v>
      </c>
      <c r="B1001" s="4">
        <f t="shared" si="15"/>
        <v>3</v>
      </c>
    </row>
    <row r="1002" spans="1:2" x14ac:dyDescent="0.2">
      <c r="A1002" s="1">
        <v>43005</v>
      </c>
      <c r="B1002" s="4">
        <f t="shared" si="15"/>
        <v>4</v>
      </c>
    </row>
    <row r="1003" spans="1:2" x14ac:dyDescent="0.2">
      <c r="A1003" s="1">
        <v>43006</v>
      </c>
      <c r="B1003" s="4">
        <f t="shared" si="15"/>
        <v>5</v>
      </c>
    </row>
    <row r="1004" spans="1:2" x14ac:dyDescent="0.2">
      <c r="A1004" s="1">
        <v>43007</v>
      </c>
      <c r="B1004" s="4">
        <f t="shared" si="15"/>
        <v>6</v>
      </c>
    </row>
    <row r="1005" spans="1:2" x14ac:dyDescent="0.2">
      <c r="A1005" s="1">
        <v>43008</v>
      </c>
      <c r="B1005" s="4">
        <f t="shared" si="15"/>
        <v>7</v>
      </c>
    </row>
    <row r="1006" spans="1:2" x14ac:dyDescent="0.2">
      <c r="A1006" s="1">
        <v>43009</v>
      </c>
      <c r="B1006" s="4">
        <f t="shared" si="15"/>
        <v>1</v>
      </c>
    </row>
    <row r="1007" spans="1:2" x14ac:dyDescent="0.2">
      <c r="A1007" s="1">
        <v>43010</v>
      </c>
      <c r="B1007" s="4">
        <f t="shared" si="15"/>
        <v>2</v>
      </c>
    </row>
    <row r="1008" spans="1:2" x14ac:dyDescent="0.2">
      <c r="A1008" s="1">
        <v>43011</v>
      </c>
      <c r="B1008" s="4">
        <f t="shared" si="15"/>
        <v>3</v>
      </c>
    </row>
    <row r="1009" spans="1:2" x14ac:dyDescent="0.2">
      <c r="A1009" s="1">
        <v>43012</v>
      </c>
      <c r="B1009" s="4">
        <f t="shared" si="15"/>
        <v>4</v>
      </c>
    </row>
    <row r="1010" spans="1:2" x14ac:dyDescent="0.2">
      <c r="A1010" s="1">
        <v>43013</v>
      </c>
      <c r="B1010" s="4">
        <f t="shared" si="15"/>
        <v>5</v>
      </c>
    </row>
    <row r="1011" spans="1:2" x14ac:dyDescent="0.2">
      <c r="A1011" s="1">
        <v>43014</v>
      </c>
      <c r="B1011" s="4">
        <f t="shared" si="15"/>
        <v>6</v>
      </c>
    </row>
    <row r="1012" spans="1:2" x14ac:dyDescent="0.2">
      <c r="A1012" s="1">
        <v>43015</v>
      </c>
      <c r="B1012" s="4">
        <f t="shared" si="15"/>
        <v>7</v>
      </c>
    </row>
    <row r="1013" spans="1:2" x14ac:dyDescent="0.2">
      <c r="A1013" s="1">
        <v>43016</v>
      </c>
      <c r="B1013" s="4">
        <f t="shared" si="15"/>
        <v>1</v>
      </c>
    </row>
    <row r="1014" spans="1:2" x14ac:dyDescent="0.2">
      <c r="A1014" s="1">
        <v>43017</v>
      </c>
      <c r="B1014" s="4">
        <f t="shared" si="15"/>
        <v>2</v>
      </c>
    </row>
    <row r="1015" spans="1:2" x14ac:dyDescent="0.2">
      <c r="A1015" s="1">
        <v>43018</v>
      </c>
      <c r="B1015" s="4">
        <f t="shared" si="15"/>
        <v>3</v>
      </c>
    </row>
    <row r="1016" spans="1:2" x14ac:dyDescent="0.2">
      <c r="A1016" s="1">
        <v>43019</v>
      </c>
      <c r="B1016" s="4">
        <f t="shared" si="15"/>
        <v>4</v>
      </c>
    </row>
    <row r="1017" spans="1:2" x14ac:dyDescent="0.2">
      <c r="A1017" s="1">
        <v>43020</v>
      </c>
      <c r="B1017" s="4">
        <f t="shared" si="15"/>
        <v>5</v>
      </c>
    </row>
    <row r="1018" spans="1:2" x14ac:dyDescent="0.2">
      <c r="A1018" s="1">
        <v>43021</v>
      </c>
      <c r="B1018" s="4">
        <f t="shared" si="15"/>
        <v>6</v>
      </c>
    </row>
    <row r="1019" spans="1:2" x14ac:dyDescent="0.2">
      <c r="A1019" s="1">
        <v>43022</v>
      </c>
      <c r="B1019" s="4">
        <f t="shared" si="15"/>
        <v>7</v>
      </c>
    </row>
    <row r="1020" spans="1:2" x14ac:dyDescent="0.2">
      <c r="A1020" s="1">
        <v>43023</v>
      </c>
      <c r="B1020" s="4">
        <f t="shared" si="15"/>
        <v>1</v>
      </c>
    </row>
    <row r="1021" spans="1:2" x14ac:dyDescent="0.2">
      <c r="A1021" s="1">
        <v>43024</v>
      </c>
      <c r="B1021" s="4">
        <f t="shared" si="15"/>
        <v>2</v>
      </c>
    </row>
    <row r="1022" spans="1:2" x14ac:dyDescent="0.2">
      <c r="A1022" s="1">
        <v>43025</v>
      </c>
      <c r="B1022" s="4">
        <f t="shared" si="15"/>
        <v>3</v>
      </c>
    </row>
    <row r="1023" spans="1:2" x14ac:dyDescent="0.2">
      <c r="A1023" s="1">
        <v>43026</v>
      </c>
      <c r="B1023" s="4">
        <f t="shared" si="15"/>
        <v>4</v>
      </c>
    </row>
    <row r="1024" spans="1:2" x14ac:dyDescent="0.2">
      <c r="A1024" s="1">
        <v>43027</v>
      </c>
      <c r="B1024" s="4">
        <f t="shared" si="15"/>
        <v>5</v>
      </c>
    </row>
    <row r="1025" spans="1:2" x14ac:dyDescent="0.2">
      <c r="A1025" s="1">
        <v>43028</v>
      </c>
      <c r="B1025" s="4">
        <f t="shared" si="15"/>
        <v>6</v>
      </c>
    </row>
    <row r="1026" spans="1:2" x14ac:dyDescent="0.2">
      <c r="A1026" s="1">
        <v>43029</v>
      </c>
      <c r="B1026" s="4">
        <f t="shared" si="15"/>
        <v>7</v>
      </c>
    </row>
    <row r="1027" spans="1:2" x14ac:dyDescent="0.2">
      <c r="A1027" s="1">
        <v>43030</v>
      </c>
      <c r="B1027" s="4">
        <f t="shared" ref="B1027:B1090" si="16">WEEKDAY(A1027,1)</f>
        <v>1</v>
      </c>
    </row>
    <row r="1028" spans="1:2" x14ac:dyDescent="0.2">
      <c r="A1028" s="1">
        <v>43031</v>
      </c>
      <c r="B1028" s="4">
        <f t="shared" si="16"/>
        <v>2</v>
      </c>
    </row>
    <row r="1029" spans="1:2" x14ac:dyDescent="0.2">
      <c r="A1029" s="1">
        <v>43032</v>
      </c>
      <c r="B1029" s="4">
        <f t="shared" si="16"/>
        <v>3</v>
      </c>
    </row>
    <row r="1030" spans="1:2" x14ac:dyDescent="0.2">
      <c r="A1030" s="1">
        <v>43033</v>
      </c>
      <c r="B1030" s="4">
        <f t="shared" si="16"/>
        <v>4</v>
      </c>
    </row>
    <row r="1031" spans="1:2" x14ac:dyDescent="0.2">
      <c r="A1031" s="1">
        <v>43034</v>
      </c>
      <c r="B1031" s="4">
        <f t="shared" si="16"/>
        <v>5</v>
      </c>
    </row>
    <row r="1032" spans="1:2" x14ac:dyDescent="0.2">
      <c r="A1032" s="1">
        <v>43035</v>
      </c>
      <c r="B1032" s="4">
        <f t="shared" si="16"/>
        <v>6</v>
      </c>
    </row>
    <row r="1033" spans="1:2" x14ac:dyDescent="0.2">
      <c r="A1033" s="1">
        <v>43036</v>
      </c>
      <c r="B1033" s="4">
        <f t="shared" si="16"/>
        <v>7</v>
      </c>
    </row>
    <row r="1034" spans="1:2" x14ac:dyDescent="0.2">
      <c r="A1034" s="1">
        <v>43037</v>
      </c>
      <c r="B1034" s="4">
        <f t="shared" si="16"/>
        <v>1</v>
      </c>
    </row>
    <row r="1035" spans="1:2" x14ac:dyDescent="0.2">
      <c r="A1035" s="1">
        <v>43038</v>
      </c>
      <c r="B1035" s="4">
        <f t="shared" si="16"/>
        <v>2</v>
      </c>
    </row>
    <row r="1036" spans="1:2" x14ac:dyDescent="0.2">
      <c r="A1036" s="1">
        <v>43039</v>
      </c>
      <c r="B1036" s="4">
        <f t="shared" si="16"/>
        <v>3</v>
      </c>
    </row>
    <row r="1037" spans="1:2" x14ac:dyDescent="0.2">
      <c r="A1037" s="1">
        <v>43040</v>
      </c>
      <c r="B1037" s="4">
        <f t="shared" si="16"/>
        <v>4</v>
      </c>
    </row>
    <row r="1038" spans="1:2" x14ac:dyDescent="0.2">
      <c r="A1038" s="1">
        <v>43041</v>
      </c>
      <c r="B1038" s="4">
        <f t="shared" si="16"/>
        <v>5</v>
      </c>
    </row>
    <row r="1039" spans="1:2" x14ac:dyDescent="0.2">
      <c r="A1039" s="1">
        <v>43042</v>
      </c>
      <c r="B1039" s="4">
        <f t="shared" si="16"/>
        <v>6</v>
      </c>
    </row>
    <row r="1040" spans="1:2" x14ac:dyDescent="0.2">
      <c r="A1040" s="1">
        <v>43043</v>
      </c>
      <c r="B1040" s="4">
        <f t="shared" si="16"/>
        <v>7</v>
      </c>
    </row>
    <row r="1041" spans="1:2" x14ac:dyDescent="0.2">
      <c r="A1041" s="1">
        <v>43044</v>
      </c>
      <c r="B1041" s="4">
        <f t="shared" si="16"/>
        <v>1</v>
      </c>
    </row>
    <row r="1042" spans="1:2" x14ac:dyDescent="0.2">
      <c r="A1042" s="1">
        <v>43045</v>
      </c>
      <c r="B1042" s="4">
        <f t="shared" si="16"/>
        <v>2</v>
      </c>
    </row>
    <row r="1043" spans="1:2" x14ac:dyDescent="0.2">
      <c r="A1043" s="1">
        <v>43046</v>
      </c>
      <c r="B1043" s="4">
        <f t="shared" si="16"/>
        <v>3</v>
      </c>
    </row>
    <row r="1044" spans="1:2" x14ac:dyDescent="0.2">
      <c r="A1044" s="1">
        <v>43047</v>
      </c>
      <c r="B1044" s="4">
        <f t="shared" si="16"/>
        <v>4</v>
      </c>
    </row>
    <row r="1045" spans="1:2" x14ac:dyDescent="0.2">
      <c r="A1045" s="1">
        <v>43048</v>
      </c>
      <c r="B1045" s="4">
        <f t="shared" si="16"/>
        <v>5</v>
      </c>
    </row>
    <row r="1046" spans="1:2" x14ac:dyDescent="0.2">
      <c r="A1046" s="1">
        <v>43049</v>
      </c>
      <c r="B1046" s="4">
        <f t="shared" si="16"/>
        <v>6</v>
      </c>
    </row>
    <row r="1047" spans="1:2" x14ac:dyDescent="0.2">
      <c r="A1047" s="1">
        <v>43050</v>
      </c>
      <c r="B1047" s="4">
        <f t="shared" si="16"/>
        <v>7</v>
      </c>
    </row>
    <row r="1048" spans="1:2" x14ac:dyDescent="0.2">
      <c r="A1048" s="1">
        <v>43051</v>
      </c>
      <c r="B1048" s="4">
        <f t="shared" si="16"/>
        <v>1</v>
      </c>
    </row>
    <row r="1049" spans="1:2" x14ac:dyDescent="0.2">
      <c r="A1049" s="1">
        <v>43052</v>
      </c>
      <c r="B1049" s="4">
        <f t="shared" si="16"/>
        <v>2</v>
      </c>
    </row>
    <row r="1050" spans="1:2" x14ac:dyDescent="0.2">
      <c r="A1050" s="1">
        <v>43053</v>
      </c>
      <c r="B1050" s="4">
        <f t="shared" si="16"/>
        <v>3</v>
      </c>
    </row>
    <row r="1051" spans="1:2" x14ac:dyDescent="0.2">
      <c r="A1051" s="1">
        <v>43054</v>
      </c>
      <c r="B1051" s="4">
        <f t="shared" si="16"/>
        <v>4</v>
      </c>
    </row>
    <row r="1052" spans="1:2" x14ac:dyDescent="0.2">
      <c r="A1052" s="1">
        <v>43055</v>
      </c>
      <c r="B1052" s="4">
        <f t="shared" si="16"/>
        <v>5</v>
      </c>
    </row>
    <row r="1053" spans="1:2" x14ac:dyDescent="0.2">
      <c r="A1053" s="1">
        <v>43056</v>
      </c>
      <c r="B1053" s="4">
        <f t="shared" si="16"/>
        <v>6</v>
      </c>
    </row>
    <row r="1054" spans="1:2" x14ac:dyDescent="0.2">
      <c r="A1054" s="1">
        <v>43057</v>
      </c>
      <c r="B1054" s="4">
        <f t="shared" si="16"/>
        <v>7</v>
      </c>
    </row>
    <row r="1055" spans="1:2" x14ac:dyDescent="0.2">
      <c r="A1055" s="1">
        <v>43058</v>
      </c>
      <c r="B1055" s="4">
        <f t="shared" si="16"/>
        <v>1</v>
      </c>
    </row>
    <row r="1056" spans="1:2" x14ac:dyDescent="0.2">
      <c r="A1056" s="1">
        <v>43059</v>
      </c>
      <c r="B1056" s="4">
        <f t="shared" si="16"/>
        <v>2</v>
      </c>
    </row>
    <row r="1057" spans="1:2" x14ac:dyDescent="0.2">
      <c r="A1057" s="1">
        <v>43060</v>
      </c>
      <c r="B1057" s="4">
        <f t="shared" si="16"/>
        <v>3</v>
      </c>
    </row>
    <row r="1058" spans="1:2" x14ac:dyDescent="0.2">
      <c r="A1058" s="1">
        <v>43061</v>
      </c>
      <c r="B1058" s="4">
        <f t="shared" si="16"/>
        <v>4</v>
      </c>
    </row>
    <row r="1059" spans="1:2" x14ac:dyDescent="0.2">
      <c r="A1059" s="1">
        <v>43062</v>
      </c>
      <c r="B1059" s="4">
        <f t="shared" si="16"/>
        <v>5</v>
      </c>
    </row>
    <row r="1060" spans="1:2" x14ac:dyDescent="0.2">
      <c r="A1060" s="1">
        <v>43063</v>
      </c>
      <c r="B1060" s="4">
        <f t="shared" si="16"/>
        <v>6</v>
      </c>
    </row>
    <row r="1061" spans="1:2" x14ac:dyDescent="0.2">
      <c r="A1061" s="1">
        <v>43064</v>
      </c>
      <c r="B1061" s="4">
        <f t="shared" si="16"/>
        <v>7</v>
      </c>
    </row>
    <row r="1062" spans="1:2" x14ac:dyDescent="0.2">
      <c r="A1062" s="1">
        <v>43065</v>
      </c>
      <c r="B1062" s="4">
        <f t="shared" si="16"/>
        <v>1</v>
      </c>
    </row>
    <row r="1063" spans="1:2" x14ac:dyDescent="0.2">
      <c r="A1063" s="1">
        <v>43066</v>
      </c>
      <c r="B1063" s="4">
        <f t="shared" si="16"/>
        <v>2</v>
      </c>
    </row>
    <row r="1064" spans="1:2" x14ac:dyDescent="0.2">
      <c r="A1064" s="1">
        <v>43067</v>
      </c>
      <c r="B1064" s="4">
        <f t="shared" si="16"/>
        <v>3</v>
      </c>
    </row>
    <row r="1065" spans="1:2" x14ac:dyDescent="0.2">
      <c r="A1065" s="1">
        <v>43068</v>
      </c>
      <c r="B1065" s="4">
        <f t="shared" si="16"/>
        <v>4</v>
      </c>
    </row>
    <row r="1066" spans="1:2" x14ac:dyDescent="0.2">
      <c r="A1066" s="1">
        <v>43069</v>
      </c>
      <c r="B1066" s="4">
        <f t="shared" si="16"/>
        <v>5</v>
      </c>
    </row>
    <row r="1067" spans="1:2" x14ac:dyDescent="0.2">
      <c r="A1067" s="1">
        <v>43070</v>
      </c>
      <c r="B1067" s="4">
        <f t="shared" si="16"/>
        <v>6</v>
      </c>
    </row>
    <row r="1068" spans="1:2" x14ac:dyDescent="0.2">
      <c r="A1068" s="1">
        <v>43071</v>
      </c>
      <c r="B1068" s="4">
        <f t="shared" si="16"/>
        <v>7</v>
      </c>
    </row>
    <row r="1069" spans="1:2" x14ac:dyDescent="0.2">
      <c r="A1069" s="1">
        <v>43072</v>
      </c>
      <c r="B1069" s="4">
        <f t="shared" si="16"/>
        <v>1</v>
      </c>
    </row>
    <row r="1070" spans="1:2" x14ac:dyDescent="0.2">
      <c r="A1070" s="1">
        <v>43073</v>
      </c>
      <c r="B1070" s="4">
        <f t="shared" si="16"/>
        <v>2</v>
      </c>
    </row>
    <row r="1071" spans="1:2" x14ac:dyDescent="0.2">
      <c r="A1071" s="1">
        <v>43074</v>
      </c>
      <c r="B1071" s="4">
        <f t="shared" si="16"/>
        <v>3</v>
      </c>
    </row>
    <row r="1072" spans="1:2" x14ac:dyDescent="0.2">
      <c r="A1072" s="1">
        <v>43075</v>
      </c>
      <c r="B1072" s="4">
        <f t="shared" si="16"/>
        <v>4</v>
      </c>
    </row>
    <row r="1073" spans="1:2" x14ac:dyDescent="0.2">
      <c r="A1073" s="1">
        <v>43076</v>
      </c>
      <c r="B1073" s="4">
        <f t="shared" si="16"/>
        <v>5</v>
      </c>
    </row>
    <row r="1074" spans="1:2" x14ac:dyDescent="0.2">
      <c r="A1074" s="1">
        <v>43077</v>
      </c>
      <c r="B1074" s="4">
        <f t="shared" si="16"/>
        <v>6</v>
      </c>
    </row>
    <row r="1075" spans="1:2" x14ac:dyDescent="0.2">
      <c r="A1075" s="1">
        <v>43078</v>
      </c>
      <c r="B1075" s="4">
        <f t="shared" si="16"/>
        <v>7</v>
      </c>
    </row>
    <row r="1076" spans="1:2" x14ac:dyDescent="0.2">
      <c r="A1076" s="1">
        <v>43079</v>
      </c>
      <c r="B1076" s="4">
        <f t="shared" si="16"/>
        <v>1</v>
      </c>
    </row>
    <row r="1077" spans="1:2" x14ac:dyDescent="0.2">
      <c r="A1077" s="1">
        <v>43080</v>
      </c>
      <c r="B1077" s="4">
        <f t="shared" si="16"/>
        <v>2</v>
      </c>
    </row>
    <row r="1078" spans="1:2" x14ac:dyDescent="0.2">
      <c r="A1078" s="1">
        <v>43081</v>
      </c>
      <c r="B1078" s="4">
        <f t="shared" si="16"/>
        <v>3</v>
      </c>
    </row>
    <row r="1079" spans="1:2" x14ac:dyDescent="0.2">
      <c r="A1079" s="1">
        <v>43082</v>
      </c>
      <c r="B1079" s="4">
        <f t="shared" si="16"/>
        <v>4</v>
      </c>
    </row>
    <row r="1080" spans="1:2" x14ac:dyDescent="0.2">
      <c r="A1080" s="1">
        <v>43083</v>
      </c>
      <c r="B1080" s="4">
        <f t="shared" si="16"/>
        <v>5</v>
      </c>
    </row>
    <row r="1081" spans="1:2" x14ac:dyDescent="0.2">
      <c r="A1081" s="1">
        <v>43084</v>
      </c>
      <c r="B1081" s="4">
        <f t="shared" si="16"/>
        <v>6</v>
      </c>
    </row>
    <row r="1082" spans="1:2" x14ac:dyDescent="0.2">
      <c r="A1082" s="1">
        <v>43085</v>
      </c>
      <c r="B1082" s="4">
        <f t="shared" si="16"/>
        <v>7</v>
      </c>
    </row>
    <row r="1083" spans="1:2" x14ac:dyDescent="0.2">
      <c r="A1083" s="1">
        <v>43086</v>
      </c>
      <c r="B1083" s="4">
        <f t="shared" si="16"/>
        <v>1</v>
      </c>
    </row>
    <row r="1084" spans="1:2" x14ac:dyDescent="0.2">
      <c r="A1084" s="1">
        <v>43087</v>
      </c>
      <c r="B1084" s="4">
        <f t="shared" si="16"/>
        <v>2</v>
      </c>
    </row>
    <row r="1085" spans="1:2" x14ac:dyDescent="0.2">
      <c r="A1085" s="1">
        <v>43088</v>
      </c>
      <c r="B1085" s="4">
        <f t="shared" si="16"/>
        <v>3</v>
      </c>
    </row>
    <row r="1086" spans="1:2" x14ac:dyDescent="0.2">
      <c r="A1086" s="1">
        <v>43089</v>
      </c>
      <c r="B1086" s="4">
        <f t="shared" si="16"/>
        <v>4</v>
      </c>
    </row>
    <row r="1087" spans="1:2" x14ac:dyDescent="0.2">
      <c r="A1087" s="1">
        <v>43090</v>
      </c>
      <c r="B1087" s="4">
        <f t="shared" si="16"/>
        <v>5</v>
      </c>
    </row>
    <row r="1088" spans="1:2" x14ac:dyDescent="0.2">
      <c r="A1088" s="1">
        <v>43091</v>
      </c>
      <c r="B1088" s="4">
        <f t="shared" si="16"/>
        <v>6</v>
      </c>
    </row>
    <row r="1089" spans="1:2" x14ac:dyDescent="0.2">
      <c r="A1089" s="1">
        <v>43092</v>
      </c>
      <c r="B1089" s="4">
        <f t="shared" si="16"/>
        <v>7</v>
      </c>
    </row>
    <row r="1090" spans="1:2" x14ac:dyDescent="0.2">
      <c r="A1090" s="1">
        <v>43093</v>
      </c>
      <c r="B1090" s="4">
        <f t="shared" si="16"/>
        <v>1</v>
      </c>
    </row>
    <row r="1091" spans="1:2" x14ac:dyDescent="0.2">
      <c r="A1091" s="1">
        <v>43094</v>
      </c>
      <c r="B1091" s="4">
        <f t="shared" ref="B1091:B1154" si="17">WEEKDAY(A1091,1)</f>
        <v>2</v>
      </c>
    </row>
    <row r="1092" spans="1:2" x14ac:dyDescent="0.2">
      <c r="A1092" s="1">
        <v>43095</v>
      </c>
      <c r="B1092" s="4">
        <f t="shared" si="17"/>
        <v>3</v>
      </c>
    </row>
    <row r="1093" spans="1:2" x14ac:dyDescent="0.2">
      <c r="A1093" s="1">
        <v>43096</v>
      </c>
      <c r="B1093" s="4">
        <f t="shared" si="17"/>
        <v>4</v>
      </c>
    </row>
    <row r="1094" spans="1:2" x14ac:dyDescent="0.2">
      <c r="A1094" s="1">
        <v>43097</v>
      </c>
      <c r="B1094" s="4">
        <f t="shared" si="17"/>
        <v>5</v>
      </c>
    </row>
    <row r="1095" spans="1:2" x14ac:dyDescent="0.2">
      <c r="A1095" s="1">
        <v>43098</v>
      </c>
      <c r="B1095" s="4">
        <f t="shared" si="17"/>
        <v>6</v>
      </c>
    </row>
    <row r="1096" spans="1:2" x14ac:dyDescent="0.2">
      <c r="A1096" s="1">
        <v>43099</v>
      </c>
      <c r="B1096" s="4">
        <f t="shared" si="17"/>
        <v>7</v>
      </c>
    </row>
    <row r="1097" spans="1:2" x14ac:dyDescent="0.2">
      <c r="A1097" s="1">
        <v>43100</v>
      </c>
      <c r="B1097" s="4">
        <f t="shared" si="17"/>
        <v>1</v>
      </c>
    </row>
    <row r="1098" spans="1:2" x14ac:dyDescent="0.2">
      <c r="A1098" s="1">
        <v>43101</v>
      </c>
      <c r="B1098" s="4">
        <f t="shared" si="17"/>
        <v>2</v>
      </c>
    </row>
    <row r="1099" spans="1:2" x14ac:dyDescent="0.2">
      <c r="A1099" s="1">
        <v>43102</v>
      </c>
      <c r="B1099" s="4">
        <f t="shared" si="17"/>
        <v>3</v>
      </c>
    </row>
    <row r="1100" spans="1:2" x14ac:dyDescent="0.2">
      <c r="A1100" s="1">
        <v>43103</v>
      </c>
      <c r="B1100" s="4">
        <f t="shared" si="17"/>
        <v>4</v>
      </c>
    </row>
    <row r="1101" spans="1:2" x14ac:dyDescent="0.2">
      <c r="A1101" s="1">
        <v>43104</v>
      </c>
      <c r="B1101" s="4">
        <f t="shared" si="17"/>
        <v>5</v>
      </c>
    </row>
    <row r="1102" spans="1:2" x14ac:dyDescent="0.2">
      <c r="A1102" s="1">
        <v>43105</v>
      </c>
      <c r="B1102" s="4">
        <f t="shared" si="17"/>
        <v>6</v>
      </c>
    </row>
    <row r="1103" spans="1:2" x14ac:dyDescent="0.2">
      <c r="A1103" s="1">
        <v>43106</v>
      </c>
      <c r="B1103" s="4">
        <f t="shared" si="17"/>
        <v>7</v>
      </c>
    </row>
    <row r="1104" spans="1:2" x14ac:dyDescent="0.2">
      <c r="A1104" s="1">
        <v>43107</v>
      </c>
      <c r="B1104" s="4">
        <f t="shared" si="17"/>
        <v>1</v>
      </c>
    </row>
    <row r="1105" spans="1:2" x14ac:dyDescent="0.2">
      <c r="A1105" s="1">
        <v>43108</v>
      </c>
      <c r="B1105" s="4">
        <f t="shared" si="17"/>
        <v>2</v>
      </c>
    </row>
    <row r="1106" spans="1:2" x14ac:dyDescent="0.2">
      <c r="A1106" s="1">
        <v>43109</v>
      </c>
      <c r="B1106" s="4">
        <f t="shared" si="17"/>
        <v>3</v>
      </c>
    </row>
    <row r="1107" spans="1:2" x14ac:dyDescent="0.2">
      <c r="A1107" s="1">
        <v>43110</v>
      </c>
      <c r="B1107" s="4">
        <f t="shared" si="17"/>
        <v>4</v>
      </c>
    </row>
    <row r="1108" spans="1:2" x14ac:dyDescent="0.2">
      <c r="A1108" s="1">
        <v>43111</v>
      </c>
      <c r="B1108" s="4">
        <f t="shared" si="17"/>
        <v>5</v>
      </c>
    </row>
    <row r="1109" spans="1:2" x14ac:dyDescent="0.2">
      <c r="A1109" s="1">
        <v>43112</v>
      </c>
      <c r="B1109" s="4">
        <f t="shared" si="17"/>
        <v>6</v>
      </c>
    </row>
    <row r="1110" spans="1:2" x14ac:dyDescent="0.2">
      <c r="A1110" s="1">
        <v>43113</v>
      </c>
      <c r="B1110" s="4">
        <f t="shared" si="17"/>
        <v>7</v>
      </c>
    </row>
    <row r="1111" spans="1:2" x14ac:dyDescent="0.2">
      <c r="A1111" s="1">
        <v>43114</v>
      </c>
      <c r="B1111" s="4">
        <f t="shared" si="17"/>
        <v>1</v>
      </c>
    </row>
    <row r="1112" spans="1:2" x14ac:dyDescent="0.2">
      <c r="A1112" s="1">
        <v>43115</v>
      </c>
      <c r="B1112" s="4">
        <f t="shared" si="17"/>
        <v>2</v>
      </c>
    </row>
    <row r="1113" spans="1:2" x14ac:dyDescent="0.2">
      <c r="A1113" s="1">
        <v>43116</v>
      </c>
      <c r="B1113" s="4">
        <f t="shared" si="17"/>
        <v>3</v>
      </c>
    </row>
    <row r="1114" spans="1:2" x14ac:dyDescent="0.2">
      <c r="A1114" s="1">
        <v>43117</v>
      </c>
      <c r="B1114" s="4">
        <f t="shared" si="17"/>
        <v>4</v>
      </c>
    </row>
    <row r="1115" spans="1:2" x14ac:dyDescent="0.2">
      <c r="A1115" s="1">
        <v>43118</v>
      </c>
      <c r="B1115" s="4">
        <f t="shared" si="17"/>
        <v>5</v>
      </c>
    </row>
    <row r="1116" spans="1:2" x14ac:dyDescent="0.2">
      <c r="A1116" s="1">
        <v>43119</v>
      </c>
      <c r="B1116" s="4">
        <f t="shared" si="17"/>
        <v>6</v>
      </c>
    </row>
    <row r="1117" spans="1:2" x14ac:dyDescent="0.2">
      <c r="A1117" s="1">
        <v>43120</v>
      </c>
      <c r="B1117" s="4">
        <f t="shared" si="17"/>
        <v>7</v>
      </c>
    </row>
    <row r="1118" spans="1:2" x14ac:dyDescent="0.2">
      <c r="A1118" s="1">
        <v>43121</v>
      </c>
      <c r="B1118" s="4">
        <f t="shared" si="17"/>
        <v>1</v>
      </c>
    </row>
    <row r="1119" spans="1:2" x14ac:dyDescent="0.2">
      <c r="A1119" s="1">
        <v>43122</v>
      </c>
      <c r="B1119" s="4">
        <f t="shared" si="17"/>
        <v>2</v>
      </c>
    </row>
    <row r="1120" spans="1:2" x14ac:dyDescent="0.2">
      <c r="A1120" s="1">
        <v>43123</v>
      </c>
      <c r="B1120" s="4">
        <f t="shared" si="17"/>
        <v>3</v>
      </c>
    </row>
    <row r="1121" spans="1:2" x14ac:dyDescent="0.2">
      <c r="A1121" s="1">
        <v>43124</v>
      </c>
      <c r="B1121" s="4">
        <f t="shared" si="17"/>
        <v>4</v>
      </c>
    </row>
    <row r="1122" spans="1:2" x14ac:dyDescent="0.2">
      <c r="A1122" s="1">
        <v>43125</v>
      </c>
      <c r="B1122" s="4">
        <f t="shared" si="17"/>
        <v>5</v>
      </c>
    </row>
    <row r="1123" spans="1:2" x14ac:dyDescent="0.2">
      <c r="A1123" s="1">
        <v>43126</v>
      </c>
      <c r="B1123" s="4">
        <f t="shared" si="17"/>
        <v>6</v>
      </c>
    </row>
    <row r="1124" spans="1:2" x14ac:dyDescent="0.2">
      <c r="A1124" s="1">
        <v>43127</v>
      </c>
      <c r="B1124" s="4">
        <f t="shared" si="17"/>
        <v>7</v>
      </c>
    </row>
    <row r="1125" spans="1:2" x14ac:dyDescent="0.2">
      <c r="A1125" s="1">
        <v>43128</v>
      </c>
      <c r="B1125" s="4">
        <f t="shared" si="17"/>
        <v>1</v>
      </c>
    </row>
    <row r="1126" spans="1:2" x14ac:dyDescent="0.2">
      <c r="A1126" s="1">
        <v>43129</v>
      </c>
      <c r="B1126" s="4">
        <f t="shared" si="17"/>
        <v>2</v>
      </c>
    </row>
    <row r="1127" spans="1:2" x14ac:dyDescent="0.2">
      <c r="A1127" s="1">
        <v>43130</v>
      </c>
      <c r="B1127" s="4">
        <f t="shared" si="17"/>
        <v>3</v>
      </c>
    </row>
    <row r="1128" spans="1:2" x14ac:dyDescent="0.2">
      <c r="A1128" s="1">
        <v>43131</v>
      </c>
      <c r="B1128" s="4">
        <f t="shared" si="17"/>
        <v>4</v>
      </c>
    </row>
    <row r="1129" spans="1:2" x14ac:dyDescent="0.2">
      <c r="A1129" s="1">
        <v>43132</v>
      </c>
      <c r="B1129" s="4">
        <f t="shared" si="17"/>
        <v>5</v>
      </c>
    </row>
    <row r="1130" spans="1:2" x14ac:dyDescent="0.2">
      <c r="A1130" s="1">
        <v>43133</v>
      </c>
      <c r="B1130" s="4">
        <f t="shared" si="17"/>
        <v>6</v>
      </c>
    </row>
    <row r="1131" spans="1:2" x14ac:dyDescent="0.2">
      <c r="A1131" s="1">
        <v>43134</v>
      </c>
      <c r="B1131" s="4">
        <f t="shared" si="17"/>
        <v>7</v>
      </c>
    </row>
    <row r="1132" spans="1:2" x14ac:dyDescent="0.2">
      <c r="A1132" s="1">
        <v>43135</v>
      </c>
      <c r="B1132" s="4">
        <f t="shared" si="17"/>
        <v>1</v>
      </c>
    </row>
    <row r="1133" spans="1:2" x14ac:dyDescent="0.2">
      <c r="A1133" s="1">
        <v>43136</v>
      </c>
      <c r="B1133" s="4">
        <f t="shared" si="17"/>
        <v>2</v>
      </c>
    </row>
    <row r="1134" spans="1:2" x14ac:dyDescent="0.2">
      <c r="A1134" s="1">
        <v>43137</v>
      </c>
      <c r="B1134" s="4">
        <f t="shared" si="17"/>
        <v>3</v>
      </c>
    </row>
    <row r="1135" spans="1:2" x14ac:dyDescent="0.2">
      <c r="A1135" s="1">
        <v>43138</v>
      </c>
      <c r="B1135" s="4">
        <f t="shared" si="17"/>
        <v>4</v>
      </c>
    </row>
    <row r="1136" spans="1:2" x14ac:dyDescent="0.2">
      <c r="A1136" s="1">
        <v>43139</v>
      </c>
      <c r="B1136" s="4">
        <f t="shared" si="17"/>
        <v>5</v>
      </c>
    </row>
    <row r="1137" spans="1:2" x14ac:dyDescent="0.2">
      <c r="A1137" s="1">
        <v>43140</v>
      </c>
      <c r="B1137" s="4">
        <f t="shared" si="17"/>
        <v>6</v>
      </c>
    </row>
    <row r="1138" spans="1:2" x14ac:dyDescent="0.2">
      <c r="A1138" s="1">
        <v>43141</v>
      </c>
      <c r="B1138" s="4">
        <f t="shared" si="17"/>
        <v>7</v>
      </c>
    </row>
    <row r="1139" spans="1:2" x14ac:dyDescent="0.2">
      <c r="A1139" s="1">
        <v>43142</v>
      </c>
      <c r="B1139" s="4">
        <f t="shared" si="17"/>
        <v>1</v>
      </c>
    </row>
    <row r="1140" spans="1:2" x14ac:dyDescent="0.2">
      <c r="A1140" s="1">
        <v>43143</v>
      </c>
      <c r="B1140" s="4">
        <f t="shared" si="17"/>
        <v>2</v>
      </c>
    </row>
    <row r="1141" spans="1:2" x14ac:dyDescent="0.2">
      <c r="A1141" s="1">
        <v>43144</v>
      </c>
      <c r="B1141" s="4">
        <f t="shared" si="17"/>
        <v>3</v>
      </c>
    </row>
    <row r="1142" spans="1:2" x14ac:dyDescent="0.2">
      <c r="A1142" s="1">
        <v>43145</v>
      </c>
      <c r="B1142" s="4">
        <f t="shared" si="17"/>
        <v>4</v>
      </c>
    </row>
    <row r="1143" spans="1:2" x14ac:dyDescent="0.2">
      <c r="A1143" s="1">
        <v>43146</v>
      </c>
      <c r="B1143" s="4">
        <f t="shared" si="17"/>
        <v>5</v>
      </c>
    </row>
    <row r="1144" spans="1:2" x14ac:dyDescent="0.2">
      <c r="A1144" s="1">
        <v>43147</v>
      </c>
      <c r="B1144" s="4">
        <f t="shared" si="17"/>
        <v>6</v>
      </c>
    </row>
    <row r="1145" spans="1:2" x14ac:dyDescent="0.2">
      <c r="A1145" s="1">
        <v>43148</v>
      </c>
      <c r="B1145" s="4">
        <f t="shared" si="17"/>
        <v>7</v>
      </c>
    </row>
    <row r="1146" spans="1:2" x14ac:dyDescent="0.2">
      <c r="A1146" s="1">
        <v>43149</v>
      </c>
      <c r="B1146" s="4">
        <f t="shared" si="17"/>
        <v>1</v>
      </c>
    </row>
    <row r="1147" spans="1:2" x14ac:dyDescent="0.2">
      <c r="A1147" s="1">
        <v>43150</v>
      </c>
      <c r="B1147" s="4">
        <f t="shared" si="17"/>
        <v>2</v>
      </c>
    </row>
    <row r="1148" spans="1:2" x14ac:dyDescent="0.2">
      <c r="A1148" s="1">
        <v>43151</v>
      </c>
      <c r="B1148" s="4">
        <f t="shared" si="17"/>
        <v>3</v>
      </c>
    </row>
    <row r="1149" spans="1:2" x14ac:dyDescent="0.2">
      <c r="A1149" s="1">
        <v>43152</v>
      </c>
      <c r="B1149" s="4">
        <f t="shared" si="17"/>
        <v>4</v>
      </c>
    </row>
    <row r="1150" spans="1:2" x14ac:dyDescent="0.2">
      <c r="A1150" s="1">
        <v>43153</v>
      </c>
      <c r="B1150" s="4">
        <f t="shared" si="17"/>
        <v>5</v>
      </c>
    </row>
    <row r="1151" spans="1:2" x14ac:dyDescent="0.2">
      <c r="A1151" s="1">
        <v>43154</v>
      </c>
      <c r="B1151" s="4">
        <f t="shared" si="17"/>
        <v>6</v>
      </c>
    </row>
    <row r="1152" spans="1:2" x14ac:dyDescent="0.2">
      <c r="A1152" s="1">
        <v>43155</v>
      </c>
      <c r="B1152" s="4">
        <f t="shared" si="17"/>
        <v>7</v>
      </c>
    </row>
    <row r="1153" spans="1:2" x14ac:dyDescent="0.2">
      <c r="A1153" s="1">
        <v>43156</v>
      </c>
      <c r="B1153" s="4">
        <f t="shared" si="17"/>
        <v>1</v>
      </c>
    </row>
    <row r="1154" spans="1:2" x14ac:dyDescent="0.2">
      <c r="A1154" s="1">
        <v>43157</v>
      </c>
      <c r="B1154" s="4">
        <f t="shared" si="17"/>
        <v>2</v>
      </c>
    </row>
    <row r="1155" spans="1:2" x14ac:dyDescent="0.2">
      <c r="A1155" s="1">
        <v>43158</v>
      </c>
      <c r="B1155" s="4">
        <f t="shared" ref="B1155:B1218" si="18">WEEKDAY(A1155,1)</f>
        <v>3</v>
      </c>
    </row>
    <row r="1156" spans="1:2" x14ac:dyDescent="0.2">
      <c r="A1156" s="1">
        <v>43159</v>
      </c>
      <c r="B1156" s="4">
        <f t="shared" si="18"/>
        <v>4</v>
      </c>
    </row>
    <row r="1157" spans="1:2" x14ac:dyDescent="0.2">
      <c r="A1157" s="1">
        <v>43160</v>
      </c>
      <c r="B1157" s="4">
        <f t="shared" si="18"/>
        <v>5</v>
      </c>
    </row>
    <row r="1158" spans="1:2" x14ac:dyDescent="0.2">
      <c r="A1158" s="1">
        <v>43161</v>
      </c>
      <c r="B1158" s="4">
        <f t="shared" si="18"/>
        <v>6</v>
      </c>
    </row>
    <row r="1159" spans="1:2" x14ac:dyDescent="0.2">
      <c r="A1159" s="1">
        <v>43162</v>
      </c>
      <c r="B1159" s="4">
        <f t="shared" si="18"/>
        <v>7</v>
      </c>
    </row>
    <row r="1160" spans="1:2" x14ac:dyDescent="0.2">
      <c r="A1160" s="1">
        <v>43163</v>
      </c>
      <c r="B1160" s="4">
        <f t="shared" si="18"/>
        <v>1</v>
      </c>
    </row>
    <row r="1161" spans="1:2" x14ac:dyDescent="0.2">
      <c r="A1161" s="1">
        <v>43164</v>
      </c>
      <c r="B1161" s="4">
        <f t="shared" si="18"/>
        <v>2</v>
      </c>
    </row>
    <row r="1162" spans="1:2" x14ac:dyDescent="0.2">
      <c r="A1162" s="1">
        <v>43165</v>
      </c>
      <c r="B1162" s="4">
        <f t="shared" si="18"/>
        <v>3</v>
      </c>
    </row>
    <row r="1163" spans="1:2" x14ac:dyDescent="0.2">
      <c r="A1163" s="1">
        <v>43166</v>
      </c>
      <c r="B1163" s="4">
        <f t="shared" si="18"/>
        <v>4</v>
      </c>
    </row>
    <row r="1164" spans="1:2" x14ac:dyDescent="0.2">
      <c r="A1164" s="1">
        <v>43167</v>
      </c>
      <c r="B1164" s="4">
        <f t="shared" si="18"/>
        <v>5</v>
      </c>
    </row>
    <row r="1165" spans="1:2" x14ac:dyDescent="0.2">
      <c r="A1165" s="1">
        <v>43168</v>
      </c>
      <c r="B1165" s="4">
        <f t="shared" si="18"/>
        <v>6</v>
      </c>
    </row>
    <row r="1166" spans="1:2" x14ac:dyDescent="0.2">
      <c r="A1166" s="1">
        <v>43169</v>
      </c>
      <c r="B1166" s="4">
        <f t="shared" si="18"/>
        <v>7</v>
      </c>
    </row>
    <row r="1167" spans="1:2" x14ac:dyDescent="0.2">
      <c r="A1167" s="1">
        <v>43170</v>
      </c>
      <c r="B1167" s="4">
        <f t="shared" si="18"/>
        <v>1</v>
      </c>
    </row>
    <row r="1168" spans="1:2" x14ac:dyDescent="0.2">
      <c r="A1168" s="1">
        <v>43171</v>
      </c>
      <c r="B1168" s="4">
        <f t="shared" si="18"/>
        <v>2</v>
      </c>
    </row>
    <row r="1169" spans="1:2" x14ac:dyDescent="0.2">
      <c r="A1169" s="1">
        <v>43172</v>
      </c>
      <c r="B1169" s="4">
        <f t="shared" si="18"/>
        <v>3</v>
      </c>
    </row>
    <row r="1170" spans="1:2" x14ac:dyDescent="0.2">
      <c r="A1170" s="1">
        <v>43173</v>
      </c>
      <c r="B1170" s="4">
        <f t="shared" si="18"/>
        <v>4</v>
      </c>
    </row>
    <row r="1171" spans="1:2" x14ac:dyDescent="0.2">
      <c r="A1171" s="1">
        <v>43174</v>
      </c>
      <c r="B1171" s="4">
        <f t="shared" si="18"/>
        <v>5</v>
      </c>
    </row>
    <row r="1172" spans="1:2" x14ac:dyDescent="0.2">
      <c r="A1172" s="1">
        <v>43175</v>
      </c>
      <c r="B1172" s="4">
        <f t="shared" si="18"/>
        <v>6</v>
      </c>
    </row>
    <row r="1173" spans="1:2" x14ac:dyDescent="0.2">
      <c r="A1173" s="1">
        <v>43176</v>
      </c>
      <c r="B1173" s="4">
        <f t="shared" si="18"/>
        <v>7</v>
      </c>
    </row>
    <row r="1174" spans="1:2" x14ac:dyDescent="0.2">
      <c r="A1174" s="1">
        <v>43177</v>
      </c>
      <c r="B1174" s="4">
        <f t="shared" si="18"/>
        <v>1</v>
      </c>
    </row>
    <row r="1175" spans="1:2" x14ac:dyDescent="0.2">
      <c r="A1175" s="1">
        <v>43178</v>
      </c>
      <c r="B1175" s="4">
        <f t="shared" si="18"/>
        <v>2</v>
      </c>
    </row>
    <row r="1176" spans="1:2" x14ac:dyDescent="0.2">
      <c r="A1176" s="1">
        <v>43179</v>
      </c>
      <c r="B1176" s="4">
        <f t="shared" si="18"/>
        <v>3</v>
      </c>
    </row>
    <row r="1177" spans="1:2" x14ac:dyDescent="0.2">
      <c r="A1177" s="1">
        <v>43180</v>
      </c>
      <c r="B1177" s="4">
        <f t="shared" si="18"/>
        <v>4</v>
      </c>
    </row>
    <row r="1178" spans="1:2" x14ac:dyDescent="0.2">
      <c r="A1178" s="1">
        <v>43181</v>
      </c>
      <c r="B1178" s="4">
        <f t="shared" si="18"/>
        <v>5</v>
      </c>
    </row>
    <row r="1179" spans="1:2" x14ac:dyDescent="0.2">
      <c r="A1179" s="1">
        <v>43182</v>
      </c>
      <c r="B1179" s="4">
        <f t="shared" si="18"/>
        <v>6</v>
      </c>
    </row>
    <row r="1180" spans="1:2" x14ac:dyDescent="0.2">
      <c r="A1180" s="1">
        <v>43183</v>
      </c>
      <c r="B1180" s="4">
        <f t="shared" si="18"/>
        <v>7</v>
      </c>
    </row>
    <row r="1181" spans="1:2" x14ac:dyDescent="0.2">
      <c r="A1181" s="1">
        <v>43184</v>
      </c>
      <c r="B1181" s="4">
        <f t="shared" si="18"/>
        <v>1</v>
      </c>
    </row>
    <row r="1182" spans="1:2" x14ac:dyDescent="0.2">
      <c r="A1182" s="1">
        <v>43185</v>
      </c>
      <c r="B1182" s="4">
        <f t="shared" si="18"/>
        <v>2</v>
      </c>
    </row>
    <row r="1183" spans="1:2" x14ac:dyDescent="0.2">
      <c r="A1183" s="1">
        <v>43186</v>
      </c>
      <c r="B1183" s="4">
        <f t="shared" si="18"/>
        <v>3</v>
      </c>
    </row>
    <row r="1184" spans="1:2" x14ac:dyDescent="0.2">
      <c r="A1184" s="1">
        <v>43187</v>
      </c>
      <c r="B1184" s="4">
        <f t="shared" si="18"/>
        <v>4</v>
      </c>
    </row>
    <row r="1185" spans="1:2" x14ac:dyDescent="0.2">
      <c r="A1185" s="1">
        <v>43188</v>
      </c>
      <c r="B1185" s="4">
        <f t="shared" si="18"/>
        <v>5</v>
      </c>
    </row>
    <row r="1186" spans="1:2" x14ac:dyDescent="0.2">
      <c r="A1186" s="1">
        <v>43189</v>
      </c>
      <c r="B1186" s="4">
        <f t="shared" si="18"/>
        <v>6</v>
      </c>
    </row>
    <row r="1187" spans="1:2" x14ac:dyDescent="0.2">
      <c r="A1187" s="1">
        <v>43190</v>
      </c>
      <c r="B1187" s="4">
        <f t="shared" si="18"/>
        <v>7</v>
      </c>
    </row>
    <row r="1188" spans="1:2" x14ac:dyDescent="0.2">
      <c r="A1188" s="1">
        <v>43191</v>
      </c>
      <c r="B1188" s="4">
        <f t="shared" si="18"/>
        <v>1</v>
      </c>
    </row>
    <row r="1189" spans="1:2" x14ac:dyDescent="0.2">
      <c r="A1189" s="1">
        <v>43192</v>
      </c>
      <c r="B1189" s="4">
        <f t="shared" si="18"/>
        <v>2</v>
      </c>
    </row>
    <row r="1190" spans="1:2" x14ac:dyDescent="0.2">
      <c r="A1190" s="1">
        <v>43193</v>
      </c>
      <c r="B1190" s="4">
        <f t="shared" si="18"/>
        <v>3</v>
      </c>
    </row>
    <row r="1191" spans="1:2" x14ac:dyDescent="0.2">
      <c r="A1191" s="1">
        <v>43194</v>
      </c>
      <c r="B1191" s="4">
        <f t="shared" si="18"/>
        <v>4</v>
      </c>
    </row>
    <row r="1192" spans="1:2" x14ac:dyDescent="0.2">
      <c r="A1192" s="1">
        <v>43195</v>
      </c>
      <c r="B1192" s="4">
        <f t="shared" si="18"/>
        <v>5</v>
      </c>
    </row>
    <row r="1193" spans="1:2" x14ac:dyDescent="0.2">
      <c r="A1193" s="1">
        <v>43196</v>
      </c>
      <c r="B1193" s="4">
        <f t="shared" si="18"/>
        <v>6</v>
      </c>
    </row>
    <row r="1194" spans="1:2" x14ac:dyDescent="0.2">
      <c r="A1194" s="1">
        <v>43197</v>
      </c>
      <c r="B1194" s="4">
        <f t="shared" si="18"/>
        <v>7</v>
      </c>
    </row>
    <row r="1195" spans="1:2" x14ac:dyDescent="0.2">
      <c r="A1195" s="1">
        <v>43198</v>
      </c>
      <c r="B1195" s="4">
        <f t="shared" si="18"/>
        <v>1</v>
      </c>
    </row>
    <row r="1196" spans="1:2" x14ac:dyDescent="0.2">
      <c r="A1196" s="1">
        <v>43199</v>
      </c>
      <c r="B1196" s="4">
        <f t="shared" si="18"/>
        <v>2</v>
      </c>
    </row>
    <row r="1197" spans="1:2" x14ac:dyDescent="0.2">
      <c r="A1197" s="1">
        <v>43200</v>
      </c>
      <c r="B1197" s="4">
        <f t="shared" si="18"/>
        <v>3</v>
      </c>
    </row>
    <row r="1198" spans="1:2" x14ac:dyDescent="0.2">
      <c r="A1198" s="1">
        <v>43201</v>
      </c>
      <c r="B1198" s="4">
        <f t="shared" si="18"/>
        <v>4</v>
      </c>
    </row>
    <row r="1199" spans="1:2" x14ac:dyDescent="0.2">
      <c r="A1199" s="1">
        <v>43202</v>
      </c>
      <c r="B1199" s="4">
        <f t="shared" si="18"/>
        <v>5</v>
      </c>
    </row>
    <row r="1200" spans="1:2" x14ac:dyDescent="0.2">
      <c r="A1200" s="1">
        <v>43203</v>
      </c>
      <c r="B1200" s="4">
        <f t="shared" si="18"/>
        <v>6</v>
      </c>
    </row>
    <row r="1201" spans="1:2" x14ac:dyDescent="0.2">
      <c r="A1201" s="1">
        <v>43204</v>
      </c>
      <c r="B1201" s="4">
        <f t="shared" si="18"/>
        <v>7</v>
      </c>
    </row>
    <row r="1202" spans="1:2" x14ac:dyDescent="0.2">
      <c r="A1202" s="1">
        <v>43205</v>
      </c>
      <c r="B1202" s="4">
        <f t="shared" si="18"/>
        <v>1</v>
      </c>
    </row>
    <row r="1203" spans="1:2" x14ac:dyDescent="0.2">
      <c r="A1203" s="1">
        <v>43206</v>
      </c>
      <c r="B1203" s="4">
        <f t="shared" si="18"/>
        <v>2</v>
      </c>
    </row>
    <row r="1204" spans="1:2" x14ac:dyDescent="0.2">
      <c r="A1204" s="1">
        <v>43207</v>
      </c>
      <c r="B1204" s="4">
        <f t="shared" si="18"/>
        <v>3</v>
      </c>
    </row>
    <row r="1205" spans="1:2" x14ac:dyDescent="0.2">
      <c r="A1205" s="1">
        <v>43208</v>
      </c>
      <c r="B1205" s="4">
        <f t="shared" si="18"/>
        <v>4</v>
      </c>
    </row>
    <row r="1206" spans="1:2" x14ac:dyDescent="0.2">
      <c r="A1206" s="1">
        <v>43209</v>
      </c>
      <c r="B1206" s="4">
        <f t="shared" si="18"/>
        <v>5</v>
      </c>
    </row>
    <row r="1207" spans="1:2" x14ac:dyDescent="0.2">
      <c r="A1207" s="1">
        <v>43210</v>
      </c>
      <c r="B1207" s="4">
        <f t="shared" si="18"/>
        <v>6</v>
      </c>
    </row>
    <row r="1208" spans="1:2" x14ac:dyDescent="0.2">
      <c r="A1208" s="1">
        <v>43211</v>
      </c>
      <c r="B1208" s="4">
        <f t="shared" si="18"/>
        <v>7</v>
      </c>
    </row>
    <row r="1209" spans="1:2" x14ac:dyDescent="0.2">
      <c r="A1209" s="1">
        <v>43212</v>
      </c>
      <c r="B1209" s="4">
        <f t="shared" si="18"/>
        <v>1</v>
      </c>
    </row>
    <row r="1210" spans="1:2" x14ac:dyDescent="0.2">
      <c r="A1210" s="1">
        <v>43213</v>
      </c>
      <c r="B1210" s="4">
        <f t="shared" si="18"/>
        <v>2</v>
      </c>
    </row>
    <row r="1211" spans="1:2" x14ac:dyDescent="0.2">
      <c r="A1211" s="1">
        <v>43214</v>
      </c>
      <c r="B1211" s="4">
        <f t="shared" si="18"/>
        <v>3</v>
      </c>
    </row>
    <row r="1212" spans="1:2" x14ac:dyDescent="0.2">
      <c r="A1212" s="1">
        <v>43215</v>
      </c>
      <c r="B1212" s="4">
        <f t="shared" si="18"/>
        <v>4</v>
      </c>
    </row>
    <row r="1213" spans="1:2" x14ac:dyDescent="0.2">
      <c r="A1213" s="1">
        <v>43216</v>
      </c>
      <c r="B1213" s="4">
        <f t="shared" si="18"/>
        <v>5</v>
      </c>
    </row>
    <row r="1214" spans="1:2" x14ac:dyDescent="0.2">
      <c r="A1214" s="1">
        <v>43217</v>
      </c>
      <c r="B1214" s="4">
        <f t="shared" si="18"/>
        <v>6</v>
      </c>
    </row>
    <row r="1215" spans="1:2" x14ac:dyDescent="0.2">
      <c r="A1215" s="1">
        <v>43218</v>
      </c>
      <c r="B1215" s="4">
        <f t="shared" si="18"/>
        <v>7</v>
      </c>
    </row>
    <row r="1216" spans="1:2" x14ac:dyDescent="0.2">
      <c r="A1216" s="1">
        <v>43219</v>
      </c>
      <c r="B1216" s="4">
        <f t="shared" si="18"/>
        <v>1</v>
      </c>
    </row>
    <row r="1217" spans="1:2" x14ac:dyDescent="0.2">
      <c r="A1217" s="1">
        <v>43220</v>
      </c>
      <c r="B1217" s="4">
        <f t="shared" si="18"/>
        <v>2</v>
      </c>
    </row>
    <row r="1218" spans="1:2" x14ac:dyDescent="0.2">
      <c r="A1218" s="1">
        <v>43221</v>
      </c>
      <c r="B1218" s="4">
        <f t="shared" si="18"/>
        <v>3</v>
      </c>
    </row>
    <row r="1219" spans="1:2" x14ac:dyDescent="0.2">
      <c r="A1219" s="1">
        <v>43222</v>
      </c>
      <c r="B1219" s="4">
        <f t="shared" ref="B1219:B1282" si="19">WEEKDAY(A1219,1)</f>
        <v>4</v>
      </c>
    </row>
    <row r="1220" spans="1:2" x14ac:dyDescent="0.2">
      <c r="A1220" s="1">
        <v>43223</v>
      </c>
      <c r="B1220" s="4">
        <f t="shared" si="19"/>
        <v>5</v>
      </c>
    </row>
    <row r="1221" spans="1:2" x14ac:dyDescent="0.2">
      <c r="A1221" s="1">
        <v>43224</v>
      </c>
      <c r="B1221" s="4">
        <f t="shared" si="19"/>
        <v>6</v>
      </c>
    </row>
    <row r="1222" spans="1:2" x14ac:dyDescent="0.2">
      <c r="A1222" s="1">
        <v>43225</v>
      </c>
      <c r="B1222" s="4">
        <f t="shared" si="19"/>
        <v>7</v>
      </c>
    </row>
    <row r="1223" spans="1:2" x14ac:dyDescent="0.2">
      <c r="A1223" s="1">
        <v>43226</v>
      </c>
      <c r="B1223" s="4">
        <f t="shared" si="19"/>
        <v>1</v>
      </c>
    </row>
    <row r="1224" spans="1:2" x14ac:dyDescent="0.2">
      <c r="A1224" s="1">
        <v>43227</v>
      </c>
      <c r="B1224" s="4">
        <f t="shared" si="19"/>
        <v>2</v>
      </c>
    </row>
    <row r="1225" spans="1:2" x14ac:dyDescent="0.2">
      <c r="A1225" s="1">
        <v>43228</v>
      </c>
      <c r="B1225" s="4">
        <f t="shared" si="19"/>
        <v>3</v>
      </c>
    </row>
    <row r="1226" spans="1:2" x14ac:dyDescent="0.2">
      <c r="A1226" s="1">
        <v>43229</v>
      </c>
      <c r="B1226" s="4">
        <f t="shared" si="19"/>
        <v>4</v>
      </c>
    </row>
    <row r="1227" spans="1:2" x14ac:dyDescent="0.2">
      <c r="A1227" s="1">
        <v>43230</v>
      </c>
      <c r="B1227" s="4">
        <f t="shared" si="19"/>
        <v>5</v>
      </c>
    </row>
    <row r="1228" spans="1:2" x14ac:dyDescent="0.2">
      <c r="A1228" s="1">
        <v>43231</v>
      </c>
      <c r="B1228" s="4">
        <f t="shared" si="19"/>
        <v>6</v>
      </c>
    </row>
    <row r="1229" spans="1:2" x14ac:dyDescent="0.2">
      <c r="A1229" s="1">
        <v>43232</v>
      </c>
      <c r="B1229" s="4">
        <f t="shared" si="19"/>
        <v>7</v>
      </c>
    </row>
    <row r="1230" spans="1:2" x14ac:dyDescent="0.2">
      <c r="A1230" s="1">
        <v>43233</v>
      </c>
      <c r="B1230" s="4">
        <f t="shared" si="19"/>
        <v>1</v>
      </c>
    </row>
    <row r="1231" spans="1:2" x14ac:dyDescent="0.2">
      <c r="A1231" s="1">
        <v>43234</v>
      </c>
      <c r="B1231" s="4">
        <f t="shared" si="19"/>
        <v>2</v>
      </c>
    </row>
    <row r="1232" spans="1:2" x14ac:dyDescent="0.2">
      <c r="A1232" s="1">
        <v>43235</v>
      </c>
      <c r="B1232" s="4">
        <f t="shared" si="19"/>
        <v>3</v>
      </c>
    </row>
    <row r="1233" spans="1:2" x14ac:dyDescent="0.2">
      <c r="A1233" s="1">
        <v>43236</v>
      </c>
      <c r="B1233" s="4">
        <f t="shared" si="19"/>
        <v>4</v>
      </c>
    </row>
    <row r="1234" spans="1:2" x14ac:dyDescent="0.2">
      <c r="A1234" s="1">
        <v>43237</v>
      </c>
      <c r="B1234" s="4">
        <f t="shared" si="19"/>
        <v>5</v>
      </c>
    </row>
    <row r="1235" spans="1:2" x14ac:dyDescent="0.2">
      <c r="A1235" s="1">
        <v>43238</v>
      </c>
      <c r="B1235" s="4">
        <f t="shared" si="19"/>
        <v>6</v>
      </c>
    </row>
    <row r="1236" spans="1:2" x14ac:dyDescent="0.2">
      <c r="A1236" s="1">
        <v>43239</v>
      </c>
      <c r="B1236" s="4">
        <f t="shared" si="19"/>
        <v>7</v>
      </c>
    </row>
    <row r="1237" spans="1:2" x14ac:dyDescent="0.2">
      <c r="A1237" s="1">
        <v>43240</v>
      </c>
      <c r="B1237" s="4">
        <f t="shared" si="19"/>
        <v>1</v>
      </c>
    </row>
    <row r="1238" spans="1:2" x14ac:dyDescent="0.2">
      <c r="A1238" s="1">
        <v>43241</v>
      </c>
      <c r="B1238" s="4">
        <f t="shared" si="19"/>
        <v>2</v>
      </c>
    </row>
    <row r="1239" spans="1:2" x14ac:dyDescent="0.2">
      <c r="A1239" s="1">
        <v>43242</v>
      </c>
      <c r="B1239" s="4">
        <f t="shared" si="19"/>
        <v>3</v>
      </c>
    </row>
    <row r="1240" spans="1:2" x14ac:dyDescent="0.2">
      <c r="A1240" s="1">
        <v>43243</v>
      </c>
      <c r="B1240" s="4">
        <f t="shared" si="19"/>
        <v>4</v>
      </c>
    </row>
    <row r="1241" spans="1:2" x14ac:dyDescent="0.2">
      <c r="A1241" s="1">
        <v>43244</v>
      </c>
      <c r="B1241" s="4">
        <f t="shared" si="19"/>
        <v>5</v>
      </c>
    </row>
    <row r="1242" spans="1:2" x14ac:dyDescent="0.2">
      <c r="A1242" s="1">
        <v>43245</v>
      </c>
      <c r="B1242" s="4">
        <f t="shared" si="19"/>
        <v>6</v>
      </c>
    </row>
    <row r="1243" spans="1:2" x14ac:dyDescent="0.2">
      <c r="A1243" s="1">
        <v>43246</v>
      </c>
      <c r="B1243" s="4">
        <f t="shared" si="19"/>
        <v>7</v>
      </c>
    </row>
    <row r="1244" spans="1:2" x14ac:dyDescent="0.2">
      <c r="A1244" s="1">
        <v>43247</v>
      </c>
      <c r="B1244" s="4">
        <f t="shared" si="19"/>
        <v>1</v>
      </c>
    </row>
    <row r="1245" spans="1:2" x14ac:dyDescent="0.2">
      <c r="A1245" s="1">
        <v>43248</v>
      </c>
      <c r="B1245" s="4">
        <f t="shared" si="19"/>
        <v>2</v>
      </c>
    </row>
    <row r="1246" spans="1:2" x14ac:dyDescent="0.2">
      <c r="A1246" s="1">
        <v>43249</v>
      </c>
      <c r="B1246" s="4">
        <f t="shared" si="19"/>
        <v>3</v>
      </c>
    </row>
    <row r="1247" spans="1:2" x14ac:dyDescent="0.2">
      <c r="A1247" s="1">
        <v>43250</v>
      </c>
      <c r="B1247" s="4">
        <f t="shared" si="19"/>
        <v>4</v>
      </c>
    </row>
    <row r="1248" spans="1:2" x14ac:dyDescent="0.2">
      <c r="A1248" s="1">
        <v>43251</v>
      </c>
      <c r="B1248" s="4">
        <f t="shared" si="19"/>
        <v>5</v>
      </c>
    </row>
    <row r="1249" spans="1:2" x14ac:dyDescent="0.2">
      <c r="A1249" s="1">
        <v>43252</v>
      </c>
      <c r="B1249" s="4">
        <f t="shared" si="19"/>
        <v>6</v>
      </c>
    </row>
    <row r="1250" spans="1:2" x14ac:dyDescent="0.2">
      <c r="A1250" s="1">
        <v>43253</v>
      </c>
      <c r="B1250" s="4">
        <f t="shared" si="19"/>
        <v>7</v>
      </c>
    </row>
    <row r="1251" spans="1:2" x14ac:dyDescent="0.2">
      <c r="A1251" s="1">
        <v>43254</v>
      </c>
      <c r="B1251" s="4">
        <f t="shared" si="19"/>
        <v>1</v>
      </c>
    </row>
    <row r="1252" spans="1:2" x14ac:dyDescent="0.2">
      <c r="A1252" s="1">
        <v>43255</v>
      </c>
      <c r="B1252" s="4">
        <f t="shared" si="19"/>
        <v>2</v>
      </c>
    </row>
    <row r="1253" spans="1:2" x14ac:dyDescent="0.2">
      <c r="A1253" s="1">
        <v>43256</v>
      </c>
      <c r="B1253" s="4">
        <f t="shared" si="19"/>
        <v>3</v>
      </c>
    </row>
    <row r="1254" spans="1:2" x14ac:dyDescent="0.2">
      <c r="A1254" s="1">
        <v>43257</v>
      </c>
      <c r="B1254" s="4">
        <f t="shared" si="19"/>
        <v>4</v>
      </c>
    </row>
    <row r="1255" spans="1:2" x14ac:dyDescent="0.2">
      <c r="A1255" s="1">
        <v>43258</v>
      </c>
      <c r="B1255" s="4">
        <f t="shared" si="19"/>
        <v>5</v>
      </c>
    </row>
    <row r="1256" spans="1:2" x14ac:dyDescent="0.2">
      <c r="A1256" s="1">
        <v>43259</v>
      </c>
      <c r="B1256" s="4">
        <f t="shared" si="19"/>
        <v>6</v>
      </c>
    </row>
    <row r="1257" spans="1:2" x14ac:dyDescent="0.2">
      <c r="A1257" s="1">
        <v>43260</v>
      </c>
      <c r="B1257" s="4">
        <f t="shared" si="19"/>
        <v>7</v>
      </c>
    </row>
    <row r="1258" spans="1:2" x14ac:dyDescent="0.2">
      <c r="A1258" s="1">
        <v>43261</v>
      </c>
      <c r="B1258" s="4">
        <f t="shared" si="19"/>
        <v>1</v>
      </c>
    </row>
    <row r="1259" spans="1:2" x14ac:dyDescent="0.2">
      <c r="A1259" s="1">
        <v>43262</v>
      </c>
      <c r="B1259" s="4">
        <f t="shared" si="19"/>
        <v>2</v>
      </c>
    </row>
    <row r="1260" spans="1:2" x14ac:dyDescent="0.2">
      <c r="A1260" s="1">
        <v>43263</v>
      </c>
      <c r="B1260" s="4">
        <f t="shared" si="19"/>
        <v>3</v>
      </c>
    </row>
    <row r="1261" spans="1:2" x14ac:dyDescent="0.2">
      <c r="A1261" s="1">
        <v>43264</v>
      </c>
      <c r="B1261" s="4">
        <f t="shared" si="19"/>
        <v>4</v>
      </c>
    </row>
    <row r="1262" spans="1:2" x14ac:dyDescent="0.2">
      <c r="A1262" s="1">
        <v>43265</v>
      </c>
      <c r="B1262" s="4">
        <f t="shared" si="19"/>
        <v>5</v>
      </c>
    </row>
    <row r="1263" spans="1:2" x14ac:dyDescent="0.2">
      <c r="A1263" s="1">
        <v>43266</v>
      </c>
      <c r="B1263" s="4">
        <f t="shared" si="19"/>
        <v>6</v>
      </c>
    </row>
    <row r="1264" spans="1:2" x14ac:dyDescent="0.2">
      <c r="A1264" s="1">
        <v>43267</v>
      </c>
      <c r="B1264" s="4">
        <f t="shared" si="19"/>
        <v>7</v>
      </c>
    </row>
    <row r="1265" spans="1:2" x14ac:dyDescent="0.2">
      <c r="A1265" s="1">
        <v>43268</v>
      </c>
      <c r="B1265" s="4">
        <f t="shared" si="19"/>
        <v>1</v>
      </c>
    </row>
    <row r="1266" spans="1:2" x14ac:dyDescent="0.2">
      <c r="A1266" s="1">
        <v>43269</v>
      </c>
      <c r="B1266" s="4">
        <f t="shared" si="19"/>
        <v>2</v>
      </c>
    </row>
    <row r="1267" spans="1:2" x14ac:dyDescent="0.2">
      <c r="A1267" s="1">
        <v>43270</v>
      </c>
      <c r="B1267" s="4">
        <f t="shared" si="19"/>
        <v>3</v>
      </c>
    </row>
    <row r="1268" spans="1:2" x14ac:dyDescent="0.2">
      <c r="A1268" s="1">
        <v>43271</v>
      </c>
      <c r="B1268" s="4">
        <f t="shared" si="19"/>
        <v>4</v>
      </c>
    </row>
    <row r="1269" spans="1:2" x14ac:dyDescent="0.2">
      <c r="A1269" s="1">
        <v>43272</v>
      </c>
      <c r="B1269" s="4">
        <f t="shared" si="19"/>
        <v>5</v>
      </c>
    </row>
    <row r="1270" spans="1:2" x14ac:dyDescent="0.2">
      <c r="A1270" s="1">
        <v>43273</v>
      </c>
      <c r="B1270" s="4">
        <f t="shared" si="19"/>
        <v>6</v>
      </c>
    </row>
    <row r="1271" spans="1:2" x14ac:dyDescent="0.2">
      <c r="A1271" s="1">
        <v>43274</v>
      </c>
      <c r="B1271" s="4">
        <f t="shared" si="19"/>
        <v>7</v>
      </c>
    </row>
    <row r="1272" spans="1:2" x14ac:dyDescent="0.2">
      <c r="A1272" s="1">
        <v>43275</v>
      </c>
      <c r="B1272" s="4">
        <f t="shared" si="19"/>
        <v>1</v>
      </c>
    </row>
    <row r="1273" spans="1:2" x14ac:dyDescent="0.2">
      <c r="A1273" s="1">
        <v>43276</v>
      </c>
      <c r="B1273" s="4">
        <f t="shared" si="19"/>
        <v>2</v>
      </c>
    </row>
    <row r="1274" spans="1:2" x14ac:dyDescent="0.2">
      <c r="A1274" s="1">
        <v>43277</v>
      </c>
      <c r="B1274" s="4">
        <f t="shared" si="19"/>
        <v>3</v>
      </c>
    </row>
    <row r="1275" spans="1:2" x14ac:dyDescent="0.2">
      <c r="A1275" s="1">
        <v>43278</v>
      </c>
      <c r="B1275" s="4">
        <f t="shared" si="19"/>
        <v>4</v>
      </c>
    </row>
    <row r="1276" spans="1:2" x14ac:dyDescent="0.2">
      <c r="A1276" s="1">
        <v>43279</v>
      </c>
      <c r="B1276" s="4">
        <f t="shared" si="19"/>
        <v>5</v>
      </c>
    </row>
    <row r="1277" spans="1:2" x14ac:dyDescent="0.2">
      <c r="A1277" s="1">
        <v>43280</v>
      </c>
      <c r="B1277" s="4">
        <f t="shared" si="19"/>
        <v>6</v>
      </c>
    </row>
    <row r="1278" spans="1:2" x14ac:dyDescent="0.2">
      <c r="A1278" s="1">
        <v>43281</v>
      </c>
      <c r="B1278" s="4">
        <f t="shared" si="19"/>
        <v>7</v>
      </c>
    </row>
    <row r="1279" spans="1:2" x14ac:dyDescent="0.2">
      <c r="A1279" s="1">
        <v>43282</v>
      </c>
      <c r="B1279" s="4">
        <f t="shared" si="19"/>
        <v>1</v>
      </c>
    </row>
    <row r="1280" spans="1:2" x14ac:dyDescent="0.2">
      <c r="A1280" s="1">
        <v>43283</v>
      </c>
      <c r="B1280" s="4">
        <f t="shared" si="19"/>
        <v>2</v>
      </c>
    </row>
    <row r="1281" spans="1:2" x14ac:dyDescent="0.2">
      <c r="A1281" s="1">
        <v>43284</v>
      </c>
      <c r="B1281" s="4">
        <f t="shared" si="19"/>
        <v>3</v>
      </c>
    </row>
    <row r="1282" spans="1:2" x14ac:dyDescent="0.2">
      <c r="A1282" s="1">
        <v>43285</v>
      </c>
      <c r="B1282" s="4">
        <f t="shared" si="19"/>
        <v>4</v>
      </c>
    </row>
    <row r="1283" spans="1:2" x14ac:dyDescent="0.2">
      <c r="A1283" s="1">
        <v>43286</v>
      </c>
      <c r="B1283" s="4">
        <f t="shared" ref="B1283:B1346" si="20">WEEKDAY(A1283,1)</f>
        <v>5</v>
      </c>
    </row>
    <row r="1284" spans="1:2" x14ac:dyDescent="0.2">
      <c r="A1284" s="1">
        <v>43287</v>
      </c>
      <c r="B1284" s="4">
        <f t="shared" si="20"/>
        <v>6</v>
      </c>
    </row>
    <row r="1285" spans="1:2" x14ac:dyDescent="0.2">
      <c r="A1285" s="1">
        <v>43288</v>
      </c>
      <c r="B1285" s="4">
        <f t="shared" si="20"/>
        <v>7</v>
      </c>
    </row>
    <row r="1286" spans="1:2" x14ac:dyDescent="0.2">
      <c r="A1286" s="1">
        <v>43289</v>
      </c>
      <c r="B1286" s="4">
        <f t="shared" si="20"/>
        <v>1</v>
      </c>
    </row>
    <row r="1287" spans="1:2" x14ac:dyDescent="0.2">
      <c r="A1287" s="1">
        <v>43290</v>
      </c>
      <c r="B1287" s="4">
        <f t="shared" si="20"/>
        <v>2</v>
      </c>
    </row>
    <row r="1288" spans="1:2" x14ac:dyDescent="0.2">
      <c r="A1288" s="1">
        <v>43291</v>
      </c>
      <c r="B1288" s="4">
        <f t="shared" si="20"/>
        <v>3</v>
      </c>
    </row>
    <row r="1289" spans="1:2" x14ac:dyDescent="0.2">
      <c r="A1289" s="1">
        <v>43292</v>
      </c>
      <c r="B1289" s="4">
        <f t="shared" si="20"/>
        <v>4</v>
      </c>
    </row>
    <row r="1290" spans="1:2" x14ac:dyDescent="0.2">
      <c r="A1290" s="1">
        <v>43293</v>
      </c>
      <c r="B1290" s="4">
        <f t="shared" si="20"/>
        <v>5</v>
      </c>
    </row>
    <row r="1291" spans="1:2" x14ac:dyDescent="0.2">
      <c r="A1291" s="1">
        <v>43294</v>
      </c>
      <c r="B1291" s="4">
        <f t="shared" si="20"/>
        <v>6</v>
      </c>
    </row>
    <row r="1292" spans="1:2" x14ac:dyDescent="0.2">
      <c r="A1292" s="1">
        <v>43295</v>
      </c>
      <c r="B1292" s="4">
        <f t="shared" si="20"/>
        <v>7</v>
      </c>
    </row>
    <row r="1293" spans="1:2" x14ac:dyDescent="0.2">
      <c r="A1293" s="1">
        <v>43296</v>
      </c>
      <c r="B1293" s="4">
        <f t="shared" si="20"/>
        <v>1</v>
      </c>
    </row>
    <row r="1294" spans="1:2" x14ac:dyDescent="0.2">
      <c r="A1294" s="1">
        <v>43297</v>
      </c>
      <c r="B1294" s="4">
        <f t="shared" si="20"/>
        <v>2</v>
      </c>
    </row>
    <row r="1295" spans="1:2" x14ac:dyDescent="0.2">
      <c r="A1295" s="1">
        <v>43298</v>
      </c>
      <c r="B1295" s="4">
        <f t="shared" si="20"/>
        <v>3</v>
      </c>
    </row>
    <row r="1296" spans="1:2" x14ac:dyDescent="0.2">
      <c r="A1296" s="1">
        <v>43299</v>
      </c>
      <c r="B1296" s="4">
        <f t="shared" si="20"/>
        <v>4</v>
      </c>
    </row>
    <row r="1297" spans="1:2" x14ac:dyDescent="0.2">
      <c r="A1297" s="1">
        <v>43300</v>
      </c>
      <c r="B1297" s="4">
        <f t="shared" si="20"/>
        <v>5</v>
      </c>
    </row>
    <row r="1298" spans="1:2" x14ac:dyDescent="0.2">
      <c r="A1298" s="1">
        <v>43301</v>
      </c>
      <c r="B1298" s="4">
        <f t="shared" si="20"/>
        <v>6</v>
      </c>
    </row>
    <row r="1299" spans="1:2" x14ac:dyDescent="0.2">
      <c r="A1299" s="1">
        <v>43302</v>
      </c>
      <c r="B1299" s="4">
        <f t="shared" si="20"/>
        <v>7</v>
      </c>
    </row>
    <row r="1300" spans="1:2" x14ac:dyDescent="0.2">
      <c r="A1300" s="1">
        <v>43303</v>
      </c>
      <c r="B1300" s="4">
        <f t="shared" si="20"/>
        <v>1</v>
      </c>
    </row>
    <row r="1301" spans="1:2" x14ac:dyDescent="0.2">
      <c r="A1301" s="1">
        <v>43304</v>
      </c>
      <c r="B1301" s="4">
        <f t="shared" si="20"/>
        <v>2</v>
      </c>
    </row>
    <row r="1302" spans="1:2" x14ac:dyDescent="0.2">
      <c r="A1302" s="1">
        <v>43305</v>
      </c>
      <c r="B1302" s="4">
        <f t="shared" si="20"/>
        <v>3</v>
      </c>
    </row>
    <row r="1303" spans="1:2" x14ac:dyDescent="0.2">
      <c r="A1303" s="1">
        <v>43306</v>
      </c>
      <c r="B1303" s="4">
        <f t="shared" si="20"/>
        <v>4</v>
      </c>
    </row>
    <row r="1304" spans="1:2" x14ac:dyDescent="0.2">
      <c r="A1304" s="1">
        <v>43307</v>
      </c>
      <c r="B1304" s="4">
        <f t="shared" si="20"/>
        <v>5</v>
      </c>
    </row>
    <row r="1305" spans="1:2" x14ac:dyDescent="0.2">
      <c r="A1305" s="1">
        <v>43308</v>
      </c>
      <c r="B1305" s="4">
        <f t="shared" si="20"/>
        <v>6</v>
      </c>
    </row>
    <row r="1306" spans="1:2" x14ac:dyDescent="0.2">
      <c r="A1306" s="1">
        <v>43309</v>
      </c>
      <c r="B1306" s="4">
        <f t="shared" si="20"/>
        <v>7</v>
      </c>
    </row>
    <row r="1307" spans="1:2" x14ac:dyDescent="0.2">
      <c r="A1307" s="1">
        <v>43310</v>
      </c>
      <c r="B1307" s="4">
        <f t="shared" si="20"/>
        <v>1</v>
      </c>
    </row>
    <row r="1308" spans="1:2" x14ac:dyDescent="0.2">
      <c r="A1308" s="1">
        <v>43311</v>
      </c>
      <c r="B1308" s="4">
        <f t="shared" si="20"/>
        <v>2</v>
      </c>
    </row>
    <row r="1309" spans="1:2" x14ac:dyDescent="0.2">
      <c r="A1309" s="1">
        <v>43312</v>
      </c>
      <c r="B1309" s="4">
        <f t="shared" si="20"/>
        <v>3</v>
      </c>
    </row>
    <row r="1310" spans="1:2" x14ac:dyDescent="0.2">
      <c r="A1310" s="1">
        <v>43313</v>
      </c>
      <c r="B1310" s="4">
        <f t="shared" si="20"/>
        <v>4</v>
      </c>
    </row>
    <row r="1311" spans="1:2" x14ac:dyDescent="0.2">
      <c r="A1311" s="1">
        <v>43314</v>
      </c>
      <c r="B1311" s="4">
        <f t="shared" si="20"/>
        <v>5</v>
      </c>
    </row>
    <row r="1312" spans="1:2" x14ac:dyDescent="0.2">
      <c r="A1312" s="1">
        <v>43315</v>
      </c>
      <c r="B1312" s="4">
        <f t="shared" si="20"/>
        <v>6</v>
      </c>
    </row>
    <row r="1313" spans="1:2" x14ac:dyDescent="0.2">
      <c r="A1313" s="1">
        <v>43316</v>
      </c>
      <c r="B1313" s="4">
        <f t="shared" si="20"/>
        <v>7</v>
      </c>
    </row>
    <row r="1314" spans="1:2" x14ac:dyDescent="0.2">
      <c r="A1314" s="1">
        <v>43317</v>
      </c>
      <c r="B1314" s="4">
        <f t="shared" si="20"/>
        <v>1</v>
      </c>
    </row>
    <row r="1315" spans="1:2" x14ac:dyDescent="0.2">
      <c r="A1315" s="1">
        <v>43318</v>
      </c>
      <c r="B1315" s="4">
        <f t="shared" si="20"/>
        <v>2</v>
      </c>
    </row>
    <row r="1316" spans="1:2" x14ac:dyDescent="0.2">
      <c r="A1316" s="1">
        <v>43319</v>
      </c>
      <c r="B1316" s="4">
        <f t="shared" si="20"/>
        <v>3</v>
      </c>
    </row>
    <row r="1317" spans="1:2" x14ac:dyDescent="0.2">
      <c r="A1317" s="1">
        <v>43320</v>
      </c>
      <c r="B1317" s="4">
        <f t="shared" si="20"/>
        <v>4</v>
      </c>
    </row>
    <row r="1318" spans="1:2" x14ac:dyDescent="0.2">
      <c r="A1318" s="1">
        <v>43321</v>
      </c>
      <c r="B1318" s="4">
        <f t="shared" si="20"/>
        <v>5</v>
      </c>
    </row>
    <row r="1319" spans="1:2" x14ac:dyDescent="0.2">
      <c r="A1319" s="1">
        <v>43322</v>
      </c>
      <c r="B1319" s="4">
        <f t="shared" si="20"/>
        <v>6</v>
      </c>
    </row>
    <row r="1320" spans="1:2" x14ac:dyDescent="0.2">
      <c r="A1320" s="1">
        <v>43323</v>
      </c>
      <c r="B1320" s="4">
        <f t="shared" si="20"/>
        <v>7</v>
      </c>
    </row>
    <row r="1321" spans="1:2" x14ac:dyDescent="0.2">
      <c r="A1321" s="1">
        <v>43324</v>
      </c>
      <c r="B1321" s="4">
        <f t="shared" si="20"/>
        <v>1</v>
      </c>
    </row>
    <row r="1322" spans="1:2" x14ac:dyDescent="0.2">
      <c r="A1322" s="1">
        <v>43325</v>
      </c>
      <c r="B1322" s="4">
        <f t="shared" si="20"/>
        <v>2</v>
      </c>
    </row>
    <row r="1323" spans="1:2" x14ac:dyDescent="0.2">
      <c r="A1323" s="1">
        <v>43326</v>
      </c>
      <c r="B1323" s="4">
        <f t="shared" si="20"/>
        <v>3</v>
      </c>
    </row>
    <row r="1324" spans="1:2" x14ac:dyDescent="0.2">
      <c r="A1324" s="1">
        <v>43327</v>
      </c>
      <c r="B1324" s="4">
        <f t="shared" si="20"/>
        <v>4</v>
      </c>
    </row>
    <row r="1325" spans="1:2" x14ac:dyDescent="0.2">
      <c r="A1325" s="1">
        <v>43328</v>
      </c>
      <c r="B1325" s="4">
        <f t="shared" si="20"/>
        <v>5</v>
      </c>
    </row>
    <row r="1326" spans="1:2" x14ac:dyDescent="0.2">
      <c r="A1326" s="1">
        <v>43329</v>
      </c>
      <c r="B1326" s="4">
        <f t="shared" si="20"/>
        <v>6</v>
      </c>
    </row>
    <row r="1327" spans="1:2" x14ac:dyDescent="0.2">
      <c r="A1327" s="1">
        <v>43330</v>
      </c>
      <c r="B1327" s="4">
        <f t="shared" si="20"/>
        <v>7</v>
      </c>
    </row>
    <row r="1328" spans="1:2" x14ac:dyDescent="0.2">
      <c r="A1328" s="1">
        <v>43331</v>
      </c>
      <c r="B1328" s="4">
        <f t="shared" si="20"/>
        <v>1</v>
      </c>
    </row>
    <row r="1329" spans="1:2" x14ac:dyDescent="0.2">
      <c r="A1329" s="1">
        <v>43332</v>
      </c>
      <c r="B1329" s="4">
        <f t="shared" si="20"/>
        <v>2</v>
      </c>
    </row>
    <row r="1330" spans="1:2" x14ac:dyDescent="0.2">
      <c r="A1330" s="1">
        <v>43333</v>
      </c>
      <c r="B1330" s="4">
        <f t="shared" si="20"/>
        <v>3</v>
      </c>
    </row>
    <row r="1331" spans="1:2" x14ac:dyDescent="0.2">
      <c r="A1331" s="1">
        <v>43334</v>
      </c>
      <c r="B1331" s="4">
        <f t="shared" si="20"/>
        <v>4</v>
      </c>
    </row>
    <row r="1332" spans="1:2" x14ac:dyDescent="0.2">
      <c r="A1332" s="1">
        <v>43335</v>
      </c>
      <c r="B1332" s="4">
        <f t="shared" si="20"/>
        <v>5</v>
      </c>
    </row>
    <row r="1333" spans="1:2" x14ac:dyDescent="0.2">
      <c r="A1333" s="1">
        <v>43336</v>
      </c>
      <c r="B1333" s="4">
        <f t="shared" si="20"/>
        <v>6</v>
      </c>
    </row>
    <row r="1334" spans="1:2" x14ac:dyDescent="0.2">
      <c r="A1334" s="1">
        <v>43337</v>
      </c>
      <c r="B1334" s="4">
        <f t="shared" si="20"/>
        <v>7</v>
      </c>
    </row>
    <row r="1335" spans="1:2" x14ac:dyDescent="0.2">
      <c r="A1335" s="1">
        <v>43338</v>
      </c>
      <c r="B1335" s="4">
        <f t="shared" si="20"/>
        <v>1</v>
      </c>
    </row>
    <row r="1336" spans="1:2" x14ac:dyDescent="0.2">
      <c r="A1336" s="1">
        <v>43339</v>
      </c>
      <c r="B1336" s="4">
        <f t="shared" si="20"/>
        <v>2</v>
      </c>
    </row>
    <row r="1337" spans="1:2" x14ac:dyDescent="0.2">
      <c r="A1337" s="1">
        <v>43340</v>
      </c>
      <c r="B1337" s="4">
        <f t="shared" si="20"/>
        <v>3</v>
      </c>
    </row>
    <row r="1338" spans="1:2" x14ac:dyDescent="0.2">
      <c r="A1338" s="1">
        <v>43341</v>
      </c>
      <c r="B1338" s="4">
        <f t="shared" si="20"/>
        <v>4</v>
      </c>
    </row>
    <row r="1339" spans="1:2" x14ac:dyDescent="0.2">
      <c r="A1339" s="1">
        <v>43342</v>
      </c>
      <c r="B1339" s="4">
        <f t="shared" si="20"/>
        <v>5</v>
      </c>
    </row>
    <row r="1340" spans="1:2" x14ac:dyDescent="0.2">
      <c r="A1340" s="1">
        <v>43343</v>
      </c>
      <c r="B1340" s="4">
        <f t="shared" si="20"/>
        <v>6</v>
      </c>
    </row>
    <row r="1341" spans="1:2" x14ac:dyDescent="0.2">
      <c r="A1341" s="1">
        <v>43344</v>
      </c>
      <c r="B1341" s="4">
        <f t="shared" si="20"/>
        <v>7</v>
      </c>
    </row>
    <row r="1342" spans="1:2" x14ac:dyDescent="0.2">
      <c r="A1342" s="1">
        <v>43345</v>
      </c>
      <c r="B1342" s="4">
        <f t="shared" si="20"/>
        <v>1</v>
      </c>
    </row>
    <row r="1343" spans="1:2" x14ac:dyDescent="0.2">
      <c r="A1343" s="1">
        <v>43346</v>
      </c>
      <c r="B1343" s="4">
        <f t="shared" si="20"/>
        <v>2</v>
      </c>
    </row>
    <row r="1344" spans="1:2" x14ac:dyDescent="0.2">
      <c r="A1344" s="1">
        <v>43347</v>
      </c>
      <c r="B1344" s="4">
        <f t="shared" si="20"/>
        <v>3</v>
      </c>
    </row>
    <row r="1345" spans="1:2" x14ac:dyDescent="0.2">
      <c r="A1345" s="1">
        <v>43348</v>
      </c>
      <c r="B1345" s="4">
        <f t="shared" si="20"/>
        <v>4</v>
      </c>
    </row>
    <row r="1346" spans="1:2" x14ac:dyDescent="0.2">
      <c r="A1346" s="1">
        <v>43349</v>
      </c>
      <c r="B1346" s="4">
        <f t="shared" si="20"/>
        <v>5</v>
      </c>
    </row>
    <row r="1347" spans="1:2" x14ac:dyDescent="0.2">
      <c r="A1347" s="1">
        <v>43350</v>
      </c>
      <c r="B1347" s="4">
        <f t="shared" ref="B1347:B1410" si="21">WEEKDAY(A1347,1)</f>
        <v>6</v>
      </c>
    </row>
    <row r="1348" spans="1:2" x14ac:dyDescent="0.2">
      <c r="A1348" s="1">
        <v>43351</v>
      </c>
      <c r="B1348" s="4">
        <f t="shared" si="21"/>
        <v>7</v>
      </c>
    </row>
    <row r="1349" spans="1:2" x14ac:dyDescent="0.2">
      <c r="A1349" s="1">
        <v>43352</v>
      </c>
      <c r="B1349" s="4">
        <f t="shared" si="21"/>
        <v>1</v>
      </c>
    </row>
    <row r="1350" spans="1:2" x14ac:dyDescent="0.2">
      <c r="A1350" s="1">
        <v>43353</v>
      </c>
      <c r="B1350" s="4">
        <f t="shared" si="21"/>
        <v>2</v>
      </c>
    </row>
    <row r="1351" spans="1:2" x14ac:dyDescent="0.2">
      <c r="A1351" s="1">
        <v>43354</v>
      </c>
      <c r="B1351" s="4">
        <f t="shared" si="21"/>
        <v>3</v>
      </c>
    </row>
    <row r="1352" spans="1:2" x14ac:dyDescent="0.2">
      <c r="A1352" s="1">
        <v>43355</v>
      </c>
      <c r="B1352" s="4">
        <f t="shared" si="21"/>
        <v>4</v>
      </c>
    </row>
    <row r="1353" spans="1:2" x14ac:dyDescent="0.2">
      <c r="A1353" s="1">
        <v>43356</v>
      </c>
      <c r="B1353" s="4">
        <f t="shared" si="21"/>
        <v>5</v>
      </c>
    </row>
    <row r="1354" spans="1:2" x14ac:dyDescent="0.2">
      <c r="A1354" s="1">
        <v>43357</v>
      </c>
      <c r="B1354" s="4">
        <f t="shared" si="21"/>
        <v>6</v>
      </c>
    </row>
    <row r="1355" spans="1:2" x14ac:dyDescent="0.2">
      <c r="A1355" s="1">
        <v>43358</v>
      </c>
      <c r="B1355" s="4">
        <f t="shared" si="21"/>
        <v>7</v>
      </c>
    </row>
    <row r="1356" spans="1:2" x14ac:dyDescent="0.2">
      <c r="A1356" s="1">
        <v>43359</v>
      </c>
      <c r="B1356" s="4">
        <f t="shared" si="21"/>
        <v>1</v>
      </c>
    </row>
    <row r="1357" spans="1:2" x14ac:dyDescent="0.2">
      <c r="A1357" s="1">
        <v>43360</v>
      </c>
      <c r="B1357" s="4">
        <f t="shared" si="21"/>
        <v>2</v>
      </c>
    </row>
    <row r="1358" spans="1:2" x14ac:dyDescent="0.2">
      <c r="A1358" s="1">
        <v>43361</v>
      </c>
      <c r="B1358" s="4">
        <f t="shared" si="21"/>
        <v>3</v>
      </c>
    </row>
    <row r="1359" spans="1:2" x14ac:dyDescent="0.2">
      <c r="A1359" s="1">
        <v>43362</v>
      </c>
      <c r="B1359" s="4">
        <f t="shared" si="21"/>
        <v>4</v>
      </c>
    </row>
    <row r="1360" spans="1:2" x14ac:dyDescent="0.2">
      <c r="A1360" s="1">
        <v>43363</v>
      </c>
      <c r="B1360" s="4">
        <f t="shared" si="21"/>
        <v>5</v>
      </c>
    </row>
    <row r="1361" spans="1:2" x14ac:dyDescent="0.2">
      <c r="A1361" s="1">
        <v>43364</v>
      </c>
      <c r="B1361" s="4">
        <f t="shared" si="21"/>
        <v>6</v>
      </c>
    </row>
    <row r="1362" spans="1:2" x14ac:dyDescent="0.2">
      <c r="A1362" s="1">
        <v>43365</v>
      </c>
      <c r="B1362" s="4">
        <f t="shared" si="21"/>
        <v>7</v>
      </c>
    </row>
    <row r="1363" spans="1:2" x14ac:dyDescent="0.2">
      <c r="A1363" s="1">
        <v>43366</v>
      </c>
      <c r="B1363" s="4">
        <f t="shared" si="21"/>
        <v>1</v>
      </c>
    </row>
    <row r="1364" spans="1:2" x14ac:dyDescent="0.2">
      <c r="A1364" s="1">
        <v>43367</v>
      </c>
      <c r="B1364" s="4">
        <f t="shared" si="21"/>
        <v>2</v>
      </c>
    </row>
    <row r="1365" spans="1:2" x14ac:dyDescent="0.2">
      <c r="A1365" s="1">
        <v>43368</v>
      </c>
      <c r="B1365" s="4">
        <f t="shared" si="21"/>
        <v>3</v>
      </c>
    </row>
    <row r="1366" spans="1:2" x14ac:dyDescent="0.2">
      <c r="A1366" s="1">
        <v>43369</v>
      </c>
      <c r="B1366" s="4">
        <f t="shared" si="21"/>
        <v>4</v>
      </c>
    </row>
    <row r="1367" spans="1:2" x14ac:dyDescent="0.2">
      <c r="A1367" s="1">
        <v>43370</v>
      </c>
      <c r="B1367" s="4">
        <f t="shared" si="21"/>
        <v>5</v>
      </c>
    </row>
    <row r="1368" spans="1:2" x14ac:dyDescent="0.2">
      <c r="A1368" s="1">
        <v>43371</v>
      </c>
      <c r="B1368" s="4">
        <f t="shared" si="21"/>
        <v>6</v>
      </c>
    </row>
    <row r="1369" spans="1:2" x14ac:dyDescent="0.2">
      <c r="A1369" s="1">
        <v>43372</v>
      </c>
      <c r="B1369" s="4">
        <f t="shared" si="21"/>
        <v>7</v>
      </c>
    </row>
    <row r="1370" spans="1:2" x14ac:dyDescent="0.2">
      <c r="A1370" s="1">
        <v>43373</v>
      </c>
      <c r="B1370" s="4">
        <f t="shared" si="21"/>
        <v>1</v>
      </c>
    </row>
    <row r="1371" spans="1:2" x14ac:dyDescent="0.2">
      <c r="A1371" s="1">
        <v>43374</v>
      </c>
      <c r="B1371" s="4">
        <f t="shared" si="21"/>
        <v>2</v>
      </c>
    </row>
    <row r="1372" spans="1:2" x14ac:dyDescent="0.2">
      <c r="A1372" s="1">
        <v>43375</v>
      </c>
      <c r="B1372" s="4">
        <f t="shared" si="21"/>
        <v>3</v>
      </c>
    </row>
    <row r="1373" spans="1:2" x14ac:dyDescent="0.2">
      <c r="A1373" s="1">
        <v>43376</v>
      </c>
      <c r="B1373" s="4">
        <f t="shared" si="21"/>
        <v>4</v>
      </c>
    </row>
    <row r="1374" spans="1:2" x14ac:dyDescent="0.2">
      <c r="A1374" s="1">
        <v>43377</v>
      </c>
      <c r="B1374" s="4">
        <f t="shared" si="21"/>
        <v>5</v>
      </c>
    </row>
    <row r="1375" spans="1:2" x14ac:dyDescent="0.2">
      <c r="A1375" s="1">
        <v>43378</v>
      </c>
      <c r="B1375" s="4">
        <f t="shared" si="21"/>
        <v>6</v>
      </c>
    </row>
    <row r="1376" spans="1:2" x14ac:dyDescent="0.2">
      <c r="A1376" s="1">
        <v>43379</v>
      </c>
      <c r="B1376" s="4">
        <f t="shared" si="21"/>
        <v>7</v>
      </c>
    </row>
    <row r="1377" spans="1:2" x14ac:dyDescent="0.2">
      <c r="A1377" s="1">
        <v>43380</v>
      </c>
      <c r="B1377" s="4">
        <f t="shared" si="21"/>
        <v>1</v>
      </c>
    </row>
    <row r="1378" spans="1:2" x14ac:dyDescent="0.2">
      <c r="A1378" s="1">
        <v>43381</v>
      </c>
      <c r="B1378" s="4">
        <f t="shared" si="21"/>
        <v>2</v>
      </c>
    </row>
    <row r="1379" spans="1:2" x14ac:dyDescent="0.2">
      <c r="A1379" s="1">
        <v>43382</v>
      </c>
      <c r="B1379" s="4">
        <f t="shared" si="21"/>
        <v>3</v>
      </c>
    </row>
    <row r="1380" spans="1:2" x14ac:dyDescent="0.2">
      <c r="A1380" s="1">
        <v>43383</v>
      </c>
      <c r="B1380" s="4">
        <f t="shared" si="21"/>
        <v>4</v>
      </c>
    </row>
    <row r="1381" spans="1:2" x14ac:dyDescent="0.2">
      <c r="A1381" s="1">
        <v>43384</v>
      </c>
      <c r="B1381" s="4">
        <f t="shared" si="21"/>
        <v>5</v>
      </c>
    </row>
    <row r="1382" spans="1:2" x14ac:dyDescent="0.2">
      <c r="A1382" s="1">
        <v>43385</v>
      </c>
      <c r="B1382" s="4">
        <f t="shared" si="21"/>
        <v>6</v>
      </c>
    </row>
    <row r="1383" spans="1:2" x14ac:dyDescent="0.2">
      <c r="A1383" s="1">
        <v>43386</v>
      </c>
      <c r="B1383" s="4">
        <f t="shared" si="21"/>
        <v>7</v>
      </c>
    </row>
    <row r="1384" spans="1:2" x14ac:dyDescent="0.2">
      <c r="A1384" s="1">
        <v>43387</v>
      </c>
      <c r="B1384" s="4">
        <f t="shared" si="21"/>
        <v>1</v>
      </c>
    </row>
    <row r="1385" spans="1:2" x14ac:dyDescent="0.2">
      <c r="A1385" s="1">
        <v>43388</v>
      </c>
      <c r="B1385" s="4">
        <f t="shared" si="21"/>
        <v>2</v>
      </c>
    </row>
    <row r="1386" spans="1:2" x14ac:dyDescent="0.2">
      <c r="A1386" s="1">
        <v>43389</v>
      </c>
      <c r="B1386" s="4">
        <f t="shared" si="21"/>
        <v>3</v>
      </c>
    </row>
    <row r="1387" spans="1:2" x14ac:dyDescent="0.2">
      <c r="A1387" s="1">
        <v>43390</v>
      </c>
      <c r="B1387" s="4">
        <f t="shared" si="21"/>
        <v>4</v>
      </c>
    </row>
    <row r="1388" spans="1:2" x14ac:dyDescent="0.2">
      <c r="A1388" s="1">
        <v>43391</v>
      </c>
      <c r="B1388" s="4">
        <f t="shared" si="21"/>
        <v>5</v>
      </c>
    </row>
    <row r="1389" spans="1:2" x14ac:dyDescent="0.2">
      <c r="A1389" s="1">
        <v>43392</v>
      </c>
      <c r="B1389" s="4">
        <f t="shared" si="21"/>
        <v>6</v>
      </c>
    </row>
    <row r="1390" spans="1:2" x14ac:dyDescent="0.2">
      <c r="A1390" s="1">
        <v>43393</v>
      </c>
      <c r="B1390" s="4">
        <f t="shared" si="21"/>
        <v>7</v>
      </c>
    </row>
    <row r="1391" spans="1:2" x14ac:dyDescent="0.2">
      <c r="A1391" s="1">
        <v>43394</v>
      </c>
      <c r="B1391" s="4">
        <f t="shared" si="21"/>
        <v>1</v>
      </c>
    </row>
    <row r="1392" spans="1:2" x14ac:dyDescent="0.2">
      <c r="A1392" s="1">
        <v>43395</v>
      </c>
      <c r="B1392" s="4">
        <f t="shared" si="21"/>
        <v>2</v>
      </c>
    </row>
    <row r="1393" spans="1:2" x14ac:dyDescent="0.2">
      <c r="A1393" s="1">
        <v>43396</v>
      </c>
      <c r="B1393" s="4">
        <f t="shared" si="21"/>
        <v>3</v>
      </c>
    </row>
    <row r="1394" spans="1:2" x14ac:dyDescent="0.2">
      <c r="A1394" s="1">
        <v>43397</v>
      </c>
      <c r="B1394" s="4">
        <f t="shared" si="21"/>
        <v>4</v>
      </c>
    </row>
    <row r="1395" spans="1:2" x14ac:dyDescent="0.2">
      <c r="A1395" s="1">
        <v>43398</v>
      </c>
      <c r="B1395" s="4">
        <f t="shared" si="21"/>
        <v>5</v>
      </c>
    </row>
    <row r="1396" spans="1:2" x14ac:dyDescent="0.2">
      <c r="A1396" s="1">
        <v>43399</v>
      </c>
      <c r="B1396" s="4">
        <f t="shared" si="21"/>
        <v>6</v>
      </c>
    </row>
    <row r="1397" spans="1:2" x14ac:dyDescent="0.2">
      <c r="A1397" s="1">
        <v>43400</v>
      </c>
      <c r="B1397" s="4">
        <f t="shared" si="21"/>
        <v>7</v>
      </c>
    </row>
    <row r="1398" spans="1:2" x14ac:dyDescent="0.2">
      <c r="A1398" s="1">
        <v>43401</v>
      </c>
      <c r="B1398" s="4">
        <f t="shared" si="21"/>
        <v>1</v>
      </c>
    </row>
    <row r="1399" spans="1:2" x14ac:dyDescent="0.2">
      <c r="A1399" s="1">
        <v>43402</v>
      </c>
      <c r="B1399" s="4">
        <f t="shared" si="21"/>
        <v>2</v>
      </c>
    </row>
    <row r="1400" spans="1:2" x14ac:dyDescent="0.2">
      <c r="A1400" s="1">
        <v>43403</v>
      </c>
      <c r="B1400" s="4">
        <f t="shared" si="21"/>
        <v>3</v>
      </c>
    </row>
    <row r="1401" spans="1:2" x14ac:dyDescent="0.2">
      <c r="A1401" s="1">
        <v>43404</v>
      </c>
      <c r="B1401" s="4">
        <f t="shared" si="21"/>
        <v>4</v>
      </c>
    </row>
    <row r="1402" spans="1:2" x14ac:dyDescent="0.2">
      <c r="A1402" s="1">
        <v>43405</v>
      </c>
      <c r="B1402" s="4">
        <f t="shared" si="21"/>
        <v>5</v>
      </c>
    </row>
    <row r="1403" spans="1:2" x14ac:dyDescent="0.2">
      <c r="A1403" s="1">
        <v>43406</v>
      </c>
      <c r="B1403" s="4">
        <f t="shared" si="21"/>
        <v>6</v>
      </c>
    </row>
    <row r="1404" spans="1:2" x14ac:dyDescent="0.2">
      <c r="A1404" s="1">
        <v>43407</v>
      </c>
      <c r="B1404" s="4">
        <f t="shared" si="21"/>
        <v>7</v>
      </c>
    </row>
    <row r="1405" spans="1:2" x14ac:dyDescent="0.2">
      <c r="A1405" s="1">
        <v>43408</v>
      </c>
      <c r="B1405" s="4">
        <f t="shared" si="21"/>
        <v>1</v>
      </c>
    </row>
    <row r="1406" spans="1:2" x14ac:dyDescent="0.2">
      <c r="A1406" s="1">
        <v>43409</v>
      </c>
      <c r="B1406" s="4">
        <f t="shared" si="21"/>
        <v>2</v>
      </c>
    </row>
    <row r="1407" spans="1:2" x14ac:dyDescent="0.2">
      <c r="A1407" s="1">
        <v>43410</v>
      </c>
      <c r="B1407" s="4">
        <f t="shared" si="21"/>
        <v>3</v>
      </c>
    </row>
    <row r="1408" spans="1:2" x14ac:dyDescent="0.2">
      <c r="A1408" s="1">
        <v>43411</v>
      </c>
      <c r="B1408" s="4">
        <f t="shared" si="21"/>
        <v>4</v>
      </c>
    </row>
    <row r="1409" spans="1:2" x14ac:dyDescent="0.2">
      <c r="A1409" s="1">
        <v>43412</v>
      </c>
      <c r="B1409" s="4">
        <f t="shared" si="21"/>
        <v>5</v>
      </c>
    </row>
    <row r="1410" spans="1:2" x14ac:dyDescent="0.2">
      <c r="A1410" s="1">
        <v>43413</v>
      </c>
      <c r="B1410" s="4">
        <f t="shared" si="21"/>
        <v>6</v>
      </c>
    </row>
    <row r="1411" spans="1:2" x14ac:dyDescent="0.2">
      <c r="A1411" s="1">
        <v>43414</v>
      </c>
      <c r="B1411" s="4">
        <f t="shared" ref="B1411:B1463" si="22">WEEKDAY(A1411,1)</f>
        <v>7</v>
      </c>
    </row>
    <row r="1412" spans="1:2" x14ac:dyDescent="0.2">
      <c r="A1412" s="1">
        <v>43415</v>
      </c>
      <c r="B1412" s="4">
        <f t="shared" si="22"/>
        <v>1</v>
      </c>
    </row>
    <row r="1413" spans="1:2" x14ac:dyDescent="0.2">
      <c r="A1413" s="1">
        <v>43416</v>
      </c>
      <c r="B1413" s="4">
        <f t="shared" si="22"/>
        <v>2</v>
      </c>
    </row>
    <row r="1414" spans="1:2" x14ac:dyDescent="0.2">
      <c r="A1414" s="1">
        <v>43417</v>
      </c>
      <c r="B1414" s="4">
        <f t="shared" si="22"/>
        <v>3</v>
      </c>
    </row>
    <row r="1415" spans="1:2" x14ac:dyDescent="0.2">
      <c r="A1415" s="1">
        <v>43418</v>
      </c>
      <c r="B1415" s="4">
        <f t="shared" si="22"/>
        <v>4</v>
      </c>
    </row>
    <row r="1416" spans="1:2" x14ac:dyDescent="0.2">
      <c r="A1416" s="1">
        <v>43419</v>
      </c>
      <c r="B1416" s="4">
        <f t="shared" si="22"/>
        <v>5</v>
      </c>
    </row>
    <row r="1417" spans="1:2" x14ac:dyDescent="0.2">
      <c r="A1417" s="1">
        <v>43420</v>
      </c>
      <c r="B1417" s="4">
        <f t="shared" si="22"/>
        <v>6</v>
      </c>
    </row>
    <row r="1418" spans="1:2" x14ac:dyDescent="0.2">
      <c r="A1418" s="1">
        <v>43421</v>
      </c>
      <c r="B1418" s="4">
        <f t="shared" si="22"/>
        <v>7</v>
      </c>
    </row>
    <row r="1419" spans="1:2" x14ac:dyDescent="0.2">
      <c r="A1419" s="1">
        <v>43422</v>
      </c>
      <c r="B1419" s="4">
        <f t="shared" si="22"/>
        <v>1</v>
      </c>
    </row>
    <row r="1420" spans="1:2" x14ac:dyDescent="0.2">
      <c r="A1420" s="1">
        <v>43423</v>
      </c>
      <c r="B1420" s="4">
        <f t="shared" si="22"/>
        <v>2</v>
      </c>
    </row>
    <row r="1421" spans="1:2" x14ac:dyDescent="0.2">
      <c r="A1421" s="1">
        <v>43424</v>
      </c>
      <c r="B1421" s="4">
        <f t="shared" si="22"/>
        <v>3</v>
      </c>
    </row>
    <row r="1422" spans="1:2" x14ac:dyDescent="0.2">
      <c r="A1422" s="1">
        <v>43425</v>
      </c>
      <c r="B1422" s="4">
        <f t="shared" si="22"/>
        <v>4</v>
      </c>
    </row>
    <row r="1423" spans="1:2" x14ac:dyDescent="0.2">
      <c r="A1423" s="1">
        <v>43426</v>
      </c>
      <c r="B1423" s="4">
        <f t="shared" si="22"/>
        <v>5</v>
      </c>
    </row>
    <row r="1424" spans="1:2" x14ac:dyDescent="0.2">
      <c r="A1424" s="1">
        <v>43427</v>
      </c>
      <c r="B1424" s="4">
        <f t="shared" si="22"/>
        <v>6</v>
      </c>
    </row>
    <row r="1425" spans="1:2" x14ac:dyDescent="0.2">
      <c r="A1425" s="1">
        <v>43428</v>
      </c>
      <c r="B1425" s="4">
        <f t="shared" si="22"/>
        <v>7</v>
      </c>
    </row>
    <row r="1426" spans="1:2" x14ac:dyDescent="0.2">
      <c r="A1426" s="1">
        <v>43429</v>
      </c>
      <c r="B1426" s="4">
        <f t="shared" si="22"/>
        <v>1</v>
      </c>
    </row>
    <row r="1427" spans="1:2" x14ac:dyDescent="0.2">
      <c r="A1427" s="1">
        <v>43430</v>
      </c>
      <c r="B1427" s="4">
        <f t="shared" si="22"/>
        <v>2</v>
      </c>
    </row>
    <row r="1428" spans="1:2" x14ac:dyDescent="0.2">
      <c r="A1428" s="1">
        <v>43431</v>
      </c>
      <c r="B1428" s="4">
        <f t="shared" si="22"/>
        <v>3</v>
      </c>
    </row>
    <row r="1429" spans="1:2" x14ac:dyDescent="0.2">
      <c r="A1429" s="1">
        <v>43432</v>
      </c>
      <c r="B1429" s="4">
        <f t="shared" si="22"/>
        <v>4</v>
      </c>
    </row>
    <row r="1430" spans="1:2" x14ac:dyDescent="0.2">
      <c r="A1430" s="1">
        <v>43433</v>
      </c>
      <c r="B1430" s="4">
        <f t="shared" si="22"/>
        <v>5</v>
      </c>
    </row>
    <row r="1431" spans="1:2" x14ac:dyDescent="0.2">
      <c r="A1431" s="1">
        <v>43434</v>
      </c>
      <c r="B1431" s="4">
        <f t="shared" si="22"/>
        <v>6</v>
      </c>
    </row>
    <row r="1432" spans="1:2" x14ac:dyDescent="0.2">
      <c r="A1432" s="1">
        <v>43435</v>
      </c>
      <c r="B1432" s="4">
        <f t="shared" si="22"/>
        <v>7</v>
      </c>
    </row>
    <row r="1433" spans="1:2" x14ac:dyDescent="0.2">
      <c r="A1433" s="1">
        <v>43436</v>
      </c>
      <c r="B1433" s="4">
        <f t="shared" si="22"/>
        <v>1</v>
      </c>
    </row>
    <row r="1434" spans="1:2" x14ac:dyDescent="0.2">
      <c r="A1434" s="1">
        <v>43437</v>
      </c>
      <c r="B1434" s="4">
        <f t="shared" si="22"/>
        <v>2</v>
      </c>
    </row>
    <row r="1435" spans="1:2" x14ac:dyDescent="0.2">
      <c r="A1435" s="1">
        <v>43438</v>
      </c>
      <c r="B1435" s="4">
        <f t="shared" si="22"/>
        <v>3</v>
      </c>
    </row>
    <row r="1436" spans="1:2" x14ac:dyDescent="0.2">
      <c r="A1436" s="1">
        <v>43439</v>
      </c>
      <c r="B1436" s="4">
        <f t="shared" si="22"/>
        <v>4</v>
      </c>
    </row>
    <row r="1437" spans="1:2" x14ac:dyDescent="0.2">
      <c r="A1437" s="1">
        <v>43440</v>
      </c>
      <c r="B1437" s="4">
        <f t="shared" si="22"/>
        <v>5</v>
      </c>
    </row>
    <row r="1438" spans="1:2" x14ac:dyDescent="0.2">
      <c r="A1438" s="1">
        <v>43441</v>
      </c>
      <c r="B1438" s="4">
        <f t="shared" si="22"/>
        <v>6</v>
      </c>
    </row>
    <row r="1439" spans="1:2" x14ac:dyDescent="0.2">
      <c r="A1439" s="1">
        <v>43442</v>
      </c>
      <c r="B1439" s="4">
        <f t="shared" si="22"/>
        <v>7</v>
      </c>
    </row>
    <row r="1440" spans="1:2" x14ac:dyDescent="0.2">
      <c r="A1440" s="1">
        <v>43443</v>
      </c>
      <c r="B1440" s="4">
        <f t="shared" si="22"/>
        <v>1</v>
      </c>
    </row>
    <row r="1441" spans="1:2" x14ac:dyDescent="0.2">
      <c r="A1441" s="1">
        <v>43444</v>
      </c>
      <c r="B1441" s="4">
        <f t="shared" si="22"/>
        <v>2</v>
      </c>
    </row>
    <row r="1442" spans="1:2" x14ac:dyDescent="0.2">
      <c r="A1442" s="1">
        <v>43445</v>
      </c>
      <c r="B1442" s="4">
        <f t="shared" si="22"/>
        <v>3</v>
      </c>
    </row>
    <row r="1443" spans="1:2" x14ac:dyDescent="0.2">
      <c r="A1443" s="1">
        <v>43446</v>
      </c>
      <c r="B1443" s="4">
        <f t="shared" si="22"/>
        <v>4</v>
      </c>
    </row>
    <row r="1444" spans="1:2" x14ac:dyDescent="0.2">
      <c r="A1444" s="1">
        <v>43447</v>
      </c>
      <c r="B1444" s="4">
        <f t="shared" si="22"/>
        <v>5</v>
      </c>
    </row>
    <row r="1445" spans="1:2" x14ac:dyDescent="0.2">
      <c r="A1445" s="1">
        <v>43448</v>
      </c>
      <c r="B1445" s="4">
        <f t="shared" si="22"/>
        <v>6</v>
      </c>
    </row>
    <row r="1446" spans="1:2" x14ac:dyDescent="0.2">
      <c r="A1446" s="1">
        <v>43449</v>
      </c>
      <c r="B1446" s="4">
        <f t="shared" si="22"/>
        <v>7</v>
      </c>
    </row>
    <row r="1447" spans="1:2" x14ac:dyDescent="0.2">
      <c r="A1447" s="1">
        <v>43450</v>
      </c>
      <c r="B1447" s="4">
        <f t="shared" si="22"/>
        <v>1</v>
      </c>
    </row>
    <row r="1448" spans="1:2" x14ac:dyDescent="0.2">
      <c r="A1448" s="1">
        <v>43451</v>
      </c>
      <c r="B1448" s="4">
        <f t="shared" si="22"/>
        <v>2</v>
      </c>
    </row>
    <row r="1449" spans="1:2" x14ac:dyDescent="0.2">
      <c r="A1449" s="1">
        <v>43452</v>
      </c>
      <c r="B1449" s="4">
        <f t="shared" si="22"/>
        <v>3</v>
      </c>
    </row>
    <row r="1450" spans="1:2" x14ac:dyDescent="0.2">
      <c r="A1450" s="1">
        <v>43453</v>
      </c>
      <c r="B1450" s="4">
        <f t="shared" si="22"/>
        <v>4</v>
      </c>
    </row>
    <row r="1451" spans="1:2" x14ac:dyDescent="0.2">
      <c r="A1451" s="1">
        <v>43454</v>
      </c>
      <c r="B1451" s="4">
        <f t="shared" si="22"/>
        <v>5</v>
      </c>
    </row>
    <row r="1452" spans="1:2" x14ac:dyDescent="0.2">
      <c r="A1452" s="1">
        <v>43455</v>
      </c>
      <c r="B1452" s="4">
        <f t="shared" si="22"/>
        <v>6</v>
      </c>
    </row>
    <row r="1453" spans="1:2" x14ac:dyDescent="0.2">
      <c r="A1453" s="1">
        <v>43456</v>
      </c>
      <c r="B1453" s="4">
        <f t="shared" si="22"/>
        <v>7</v>
      </c>
    </row>
    <row r="1454" spans="1:2" x14ac:dyDescent="0.2">
      <c r="A1454" s="1">
        <v>43457</v>
      </c>
      <c r="B1454" s="4">
        <f t="shared" si="22"/>
        <v>1</v>
      </c>
    </row>
    <row r="1455" spans="1:2" x14ac:dyDescent="0.2">
      <c r="A1455" s="1">
        <v>43458</v>
      </c>
      <c r="B1455" s="4">
        <f t="shared" si="22"/>
        <v>2</v>
      </c>
    </row>
    <row r="1456" spans="1:2" x14ac:dyDescent="0.2">
      <c r="A1456" s="1">
        <v>43459</v>
      </c>
      <c r="B1456" s="4">
        <f t="shared" si="22"/>
        <v>3</v>
      </c>
    </row>
    <row r="1457" spans="1:2" x14ac:dyDescent="0.2">
      <c r="A1457" s="1">
        <v>43460</v>
      </c>
      <c r="B1457" s="4">
        <f t="shared" si="22"/>
        <v>4</v>
      </c>
    </row>
    <row r="1458" spans="1:2" x14ac:dyDescent="0.2">
      <c r="A1458" s="1">
        <v>43461</v>
      </c>
      <c r="B1458" s="4">
        <f t="shared" si="22"/>
        <v>5</v>
      </c>
    </row>
    <row r="1459" spans="1:2" x14ac:dyDescent="0.2">
      <c r="A1459" s="1">
        <v>43462</v>
      </c>
      <c r="B1459" s="4">
        <f t="shared" si="22"/>
        <v>6</v>
      </c>
    </row>
    <row r="1460" spans="1:2" x14ac:dyDescent="0.2">
      <c r="A1460" s="1">
        <v>43463</v>
      </c>
      <c r="B1460" s="4">
        <f t="shared" si="22"/>
        <v>7</v>
      </c>
    </row>
    <row r="1461" spans="1:2" x14ac:dyDescent="0.2">
      <c r="A1461" s="1">
        <v>43464</v>
      </c>
      <c r="B1461" s="4">
        <f t="shared" si="22"/>
        <v>1</v>
      </c>
    </row>
    <row r="1462" spans="1:2" x14ac:dyDescent="0.2">
      <c r="A1462" s="1">
        <v>43465</v>
      </c>
      <c r="B1462" s="4">
        <f t="shared" si="22"/>
        <v>2</v>
      </c>
    </row>
    <row r="1463" spans="1:2" x14ac:dyDescent="0.2">
      <c r="A1463" s="1">
        <v>43466</v>
      </c>
      <c r="B1463" s="4">
        <f t="shared" si="22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Customers</vt:lpstr>
      <vt:lpstr>Products</vt:lpstr>
      <vt:lpstr>PivotTable</vt:lpstr>
      <vt:lpstr>Orders</vt:lpstr>
      <vt:lpstr>Dates</vt:lpstr>
      <vt:lpstr>Customers!DataCo_Customers</vt:lpstr>
      <vt:lpstr>Products!DataCo_Products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Rishabh Bahuguna</cp:lastModifiedBy>
  <dcterms:created xsi:type="dcterms:W3CDTF">2023-07-26T13:39:43Z</dcterms:created>
  <dcterms:modified xsi:type="dcterms:W3CDTF">2023-12-05T16:06:36Z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2023-12-05T11:11:38Z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29a6e06d-9943-409a-a99e-cff45810e501</vt:lpwstr>
  </property>
  <property fmtid="{D5CDD505-2E9C-101B-9397-08002B2CF9AE}" pid="7" name="MSIP_Label_defa4170-0d19-0005-0004-bc88714345d2_ActionId">
    <vt:lpwstr>ffd0a4e0-16d2-4b25-8370-af6421f2058c</vt:lpwstr>
  </property>
  <property fmtid="{D5CDD505-2E9C-101B-9397-08002B2CF9AE}" pid="8" name="MSIP_Label_defa4170-0d19-0005-0004-bc88714345d2_ContentBits">
    <vt:lpwstr>0</vt:lpwstr>
  </property>
</Properties>
</file>