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24226"/>
  <mc:AlternateContent xmlns:mc="http://schemas.openxmlformats.org/markup-compatibility/2006">
    <mc:Choice Requires="x15">
      <x15ac:absPath xmlns:x15ac="http://schemas.microsoft.com/office/spreadsheetml/2010/11/ac" url="C:\Users\Rajathesh\Downloads\"/>
    </mc:Choice>
  </mc:AlternateContent>
  <xr:revisionPtr revIDLastSave="0" documentId="13_ncr:1_{924B9AB6-8568-46BC-AEC6-524E4D6CE9E9}" xr6:coauthVersionLast="47" xr6:coauthVersionMax="47" xr10:uidLastSave="{00000000-0000-0000-0000-000000000000}"/>
  <bookViews>
    <workbookView xWindow="-105" yWindow="0" windowWidth="19425" windowHeight="15585" activeTab="1" xr2:uid="{00000000-000D-0000-FFFF-FFFF00000000}"/>
  </bookViews>
  <sheets>
    <sheet name="Transaction" sheetId="1" r:id="rId1"/>
    <sheet name="Dashboard" sheetId="2" r:id="rId2"/>
    <sheet name="Escalation_Log" sheetId="4" r:id="rId3"/>
    <sheet name="INR" sheetId="5" r:id="rId4"/>
  </sheets>
  <externalReferences>
    <externalReference r:id="rId5"/>
  </externalReferences>
  <definedNames>
    <definedName name="_xlcn.WorksheetConnection_DashboardA12A1121" hidden="1">Dashboard!$A$34:$A$112</definedName>
    <definedName name="_xlcn.WorksheetConnection_SWIFT_MT103_MT202_Transactions.xlsxTable11" hidden="1">Table1[]</definedName>
    <definedName name="Slicer_SLA_Breach">#N/A</definedName>
    <definedName name="Slicer_Status">#N/A</definedName>
    <definedName name="Slicer_SWIFT_Type">#N/A</definedName>
  </definedNames>
  <calcPr calcId="191029"/>
  <pivotCaches>
    <pivotCache cacheId="6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Dashboard!$A$12:$A$112"/>
          <x15:modelTable id="Table1" name="Table1" connection="WorksheetConnection_SWIFT_MT103_MT202_Transaction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B2" i="2" s="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A2" i="2"/>
  <c r="A1" i="4" a="1"/>
  <c r="A1" i="4" s="1"/>
  <c r="K2" i="1"/>
  <c r="I3" i="1"/>
  <c r="J3" i="1" s="1"/>
  <c r="I2" i="1"/>
  <c r="J2" i="1" s="1"/>
  <c r="I4" i="1"/>
  <c r="J4" i="1" s="1"/>
  <c r="I5" i="1"/>
  <c r="J5" i="1" s="1"/>
  <c r="I6" i="1"/>
  <c r="J6" i="1" s="1"/>
  <c r="I7" i="1"/>
  <c r="J7" i="1" s="1"/>
  <c r="I8" i="1"/>
  <c r="J8" i="1" s="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J33" i="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A2" i="4" l="1" a="1"/>
  <c r="A2" i="4" l="1"/>
  <c r="C2" i="2"/>
  <c r="D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00D518-AC7B-42ED-AF55-2361E88225F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B032D37-AB7D-410E-B74C-856BBE6A894C}" name="WorksheetConnection_Dashboard!$A$12:$A$112" type="102" refreshedVersion="8" minRefreshableVersion="5">
    <extLst>
      <ext xmlns:x15="http://schemas.microsoft.com/office/spreadsheetml/2010/11/main" uri="{DE250136-89BD-433C-8126-D09CA5730AF9}">
        <x15:connection id="Range" autoDelete="1">
          <x15:rangePr sourceName="_xlcn.WorksheetConnection_DashboardA12A1121"/>
        </x15:connection>
      </ext>
    </extLst>
  </connection>
  <connection id="3" xr16:uid="{E3CBDC80-9066-4204-9AB3-07FD26A15F67}" name="WorksheetConnection_SWIFT_MT103_MT202_Transactions.xlsx!Table1" type="102" refreshedVersion="8" minRefreshableVersion="5">
    <extLst>
      <ext xmlns:x15="http://schemas.microsoft.com/office/spreadsheetml/2010/11/main" uri="{DE250136-89BD-433C-8126-D09CA5730AF9}">
        <x15:connection id="Table1">
          <x15:rangePr sourceName="_xlcn.WorksheetConnection_SWIFT_MT103_MT202_Transactions.xlsxTable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<sst xmlns="http://schemas.openxmlformats.org/spreadsheetml/2006/main" count="732" uniqueCount="144">
  <si>
    <t>Transaction ID</t>
  </si>
  <si>
    <t>Sender Bank</t>
  </si>
  <si>
    <t>Receiver Bank</t>
  </si>
  <si>
    <t>Amount (INR)</t>
  </si>
  <si>
    <t>Value Date</t>
  </si>
  <si>
    <t>Currency</t>
  </si>
  <si>
    <t>SWIFT Type</t>
  </si>
  <si>
    <t>Status</t>
  </si>
  <si>
    <t>SLA Breach</t>
  </si>
  <si>
    <t>Escalation</t>
  </si>
  <si>
    <t>TXN001</t>
  </si>
  <si>
    <t>TXN002</t>
  </si>
  <si>
    <t>TXN003</t>
  </si>
  <si>
    <t>TXN004</t>
  </si>
  <si>
    <t>TXN005</t>
  </si>
  <si>
    <t>TXN006</t>
  </si>
  <si>
    <t>TXN007</t>
  </si>
  <si>
    <t>TXN008</t>
  </si>
  <si>
    <t>TXN009</t>
  </si>
  <si>
    <t>TXN010</t>
  </si>
  <si>
    <t>TXN011</t>
  </si>
  <si>
    <t>TXN012</t>
  </si>
  <si>
    <t>TXN013</t>
  </si>
  <si>
    <t>TXN014</t>
  </si>
  <si>
    <t>TXN015</t>
  </si>
  <si>
    <t>TXN016</t>
  </si>
  <si>
    <t>TXN017</t>
  </si>
  <si>
    <t>TXN018</t>
  </si>
  <si>
    <t>TXN019</t>
  </si>
  <si>
    <t>TXN020</t>
  </si>
  <si>
    <t>TXN021</t>
  </si>
  <si>
    <t>TXN022</t>
  </si>
  <si>
    <t>TXN023</t>
  </si>
  <si>
    <t>TXN024</t>
  </si>
  <si>
    <t>TXN025</t>
  </si>
  <si>
    <t>TXN026</t>
  </si>
  <si>
    <t>TXN027</t>
  </si>
  <si>
    <t>TXN028</t>
  </si>
  <si>
    <t>TXN029</t>
  </si>
  <si>
    <t>TXN030</t>
  </si>
  <si>
    <t>TXN031</t>
  </si>
  <si>
    <t>TXN032</t>
  </si>
  <si>
    <t>TXN033</t>
  </si>
  <si>
    <t>TXN034</t>
  </si>
  <si>
    <t>TXN035</t>
  </si>
  <si>
    <t>TXN036</t>
  </si>
  <si>
    <t>TXN037</t>
  </si>
  <si>
    <t>TXN038</t>
  </si>
  <si>
    <t>TXN039</t>
  </si>
  <si>
    <t>TXN040</t>
  </si>
  <si>
    <t>TXN041</t>
  </si>
  <si>
    <t>TXN042</t>
  </si>
  <si>
    <t>TXN043</t>
  </si>
  <si>
    <t>TXN044</t>
  </si>
  <si>
    <t>TXN045</t>
  </si>
  <si>
    <t>TXN046</t>
  </si>
  <si>
    <t>TXN047</t>
  </si>
  <si>
    <t>TXN048</t>
  </si>
  <si>
    <t>TXN049</t>
  </si>
  <si>
    <t>TXN050</t>
  </si>
  <si>
    <t>TXN051</t>
  </si>
  <si>
    <t>TXN052</t>
  </si>
  <si>
    <t>TXN053</t>
  </si>
  <si>
    <t>TXN054</t>
  </si>
  <si>
    <t>TXN055</t>
  </si>
  <si>
    <t>TXN056</t>
  </si>
  <si>
    <t>TXN057</t>
  </si>
  <si>
    <t>TXN058</t>
  </si>
  <si>
    <t>TXN059</t>
  </si>
  <si>
    <t>TXN060</t>
  </si>
  <si>
    <t>TXN061</t>
  </si>
  <si>
    <t>TXN062</t>
  </si>
  <si>
    <t>TXN063</t>
  </si>
  <si>
    <t>TXN064</t>
  </si>
  <si>
    <t>TXN065</t>
  </si>
  <si>
    <t>TXN066</t>
  </si>
  <si>
    <t>TXN067</t>
  </si>
  <si>
    <t>TXN068</t>
  </si>
  <si>
    <t>TXN069</t>
  </si>
  <si>
    <t>TXN070</t>
  </si>
  <si>
    <t>TXN071</t>
  </si>
  <si>
    <t>TXN072</t>
  </si>
  <si>
    <t>TXN073</t>
  </si>
  <si>
    <t>TXN074</t>
  </si>
  <si>
    <t>TXN075</t>
  </si>
  <si>
    <t>TXN076</t>
  </si>
  <si>
    <t>TXN077</t>
  </si>
  <si>
    <t>TXN078</t>
  </si>
  <si>
    <t>TXN079</t>
  </si>
  <si>
    <t>TXN080</t>
  </si>
  <si>
    <t>TXN081</t>
  </si>
  <si>
    <t>TXN082</t>
  </si>
  <si>
    <t>TXN083</t>
  </si>
  <si>
    <t>TXN084</t>
  </si>
  <si>
    <t>TXN085</t>
  </si>
  <si>
    <t>TXN086</t>
  </si>
  <si>
    <t>TXN087</t>
  </si>
  <si>
    <t>TXN088</t>
  </si>
  <si>
    <t>TXN089</t>
  </si>
  <si>
    <t>TXN090</t>
  </si>
  <si>
    <t>TXN091</t>
  </si>
  <si>
    <t>TXN092</t>
  </si>
  <si>
    <t>TXN093</t>
  </si>
  <si>
    <t>TXN094</t>
  </si>
  <si>
    <t>TXN095</t>
  </si>
  <si>
    <t>TXN096</t>
  </si>
  <si>
    <t>TXN097</t>
  </si>
  <si>
    <t>TXN098</t>
  </si>
  <si>
    <t>TXN099</t>
  </si>
  <si>
    <t>TXN100</t>
  </si>
  <si>
    <t>Deutsche</t>
  </si>
  <si>
    <t>HSBC</t>
  </si>
  <si>
    <t>CitiBank</t>
  </si>
  <si>
    <t>Axis Bank</t>
  </si>
  <si>
    <t>Yes Bank</t>
  </si>
  <si>
    <t>SBI</t>
  </si>
  <si>
    <t>HDFC Bank</t>
  </si>
  <si>
    <t>StandardChar</t>
  </si>
  <si>
    <t>Kotak</t>
  </si>
  <si>
    <t>ICICI</t>
  </si>
  <si>
    <t>06-Jul-2025</t>
  </si>
  <si>
    <t>01-Jul-2025</t>
  </si>
  <si>
    <t>05-Jul-2025</t>
  </si>
  <si>
    <t>03-Jul-2025</t>
  </si>
  <si>
    <t>02-Jul-2025</t>
  </si>
  <si>
    <t>04-Jul-2025</t>
  </si>
  <si>
    <t>INR</t>
  </si>
  <si>
    <t>MT103</t>
  </si>
  <si>
    <t>MT202</t>
  </si>
  <si>
    <t>Processed</t>
  </si>
  <si>
    <t>Failed</t>
  </si>
  <si>
    <t>Pending</t>
  </si>
  <si>
    <t>Yes</t>
  </si>
  <si>
    <t>USD</t>
  </si>
  <si>
    <t>Total Transactions</t>
  </si>
  <si>
    <t>Issues Found</t>
  </si>
  <si>
    <t>Escalations Raised</t>
  </si>
  <si>
    <t>Row Labels</t>
  </si>
  <si>
    <t>Grand Total</t>
  </si>
  <si>
    <t>Count of Status</t>
  </si>
  <si>
    <t>Count of SWIFT Type</t>
  </si>
  <si>
    <t>Count of Escalation</t>
  </si>
  <si>
    <t>% Escalation Rate</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</si>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</sst>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0" x14ac:knownFonts="1">
    <font>
      <sz val="11"/>
      <color theme="1"/>
      <name val="Calibri"/>
      <family val="2"/>
      <scheme val="minor"/>
    </font>
    <font>
      <b/>
      <sz val="11"/>
      <color theme="1"/>
      <name val="Calibri"/>
      <family val="2"/>
      <scheme val="minor"/>
    </font>
    <font>
      <sz val="20"/>
      <color rgb="FFEE0000"/>
      <name val="Calibri"/>
      <family val="2"/>
      <scheme val="minor"/>
    </font>
    <font>
      <sz val="20"/>
      <color rgb="FF00B050"/>
      <name val="Calibri"/>
      <family val="2"/>
      <scheme val="minor"/>
    </font>
    <font>
      <sz val="20"/>
      <color rgb="FFFFFF00"/>
      <name val="Calibri"/>
      <family val="2"/>
      <scheme val="minor"/>
    </font>
    <font>
      <sz val="18"/>
      <color rgb="FF00B050"/>
      <name val="Calibri"/>
      <family val="2"/>
      <scheme val="minor"/>
    </font>
    <font>
      <sz val="18"/>
      <color rgb="FFEE0000"/>
      <name val="Calibri"/>
      <family val="2"/>
      <scheme val="minor"/>
    </font>
    <font>
      <sz val="18"/>
      <color rgb="FFFFFF00"/>
      <name val="Calibri"/>
      <family val="2"/>
      <scheme val="minor"/>
    </font>
    <font>
      <sz val="18"/>
      <color rgb="FF00B0F0"/>
      <name val="Calibri"/>
      <family val="2"/>
      <scheme val="minor"/>
    </font>
    <font>
      <sz val="20"/>
      <color rgb="FF00B0F0"/>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15" fontId="0" fillId="0" borderId="0" xfId="0" applyNumberFormat="1"/>
    <xf numFmtId="0" fontId="0" fillId="3" borderId="0" xfId="0" applyFill="1"/>
    <xf numFmtId="0" fontId="0" fillId="3" borderId="0" xfId="0" applyFill="1" applyAlignment="1">
      <alignment horizontal="left"/>
    </xf>
    <xf numFmtId="0" fontId="0" fillId="3" borderId="0" xfId="0" applyNumberForma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9" fillId="2" borderId="0" xfId="0" applyFont="1" applyFill="1"/>
    <xf numFmtId="168" fontId="8" fillId="2" borderId="0" xfId="0" applyNumberFormat="1" applyFont="1" applyFill="1"/>
  </cellXfs>
  <cellStyles count="1">
    <cellStyle name="Normal" xfId="0" builtinId="0"/>
  </cellStyles>
  <dxfs count="40">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numFmt numFmtId="0" formatCode="General"/>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externalLink" Target="externalLinks/externalLink1.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[SWIFT_MT103_MT202_Transactions.xlsx]Dashboard!PivotTable6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Dashboard!$M$54</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Dashboard!$L$55:$L$61</c:f>
              <c:strCache>
                <c:ptCount val="6"/>
                <c:pt idx="0">
                  <c:v>01-Jul-2025</c:v>
                </c:pt>
                <c:pt idx="1">
                  <c:v>02-Jul-2025</c:v>
                </c:pt>
                <c:pt idx="2">
                  <c:v>03-Jul-2025</c:v>
                </c:pt>
                <c:pt idx="3">
                  <c:v>04-Jul-2025</c:v>
                </c:pt>
                <c:pt idx="4">
                  <c:v>05-Jul-2025</c:v>
                </c:pt>
                <c:pt idx="5">
                  <c:v>06-Jul-2025</c:v>
                </c:pt>
              </c:strCache>
            </c:strRef>
          </c:cat>
          <c:val>
            <c:numRef>
              <c:f>Dashboard!$M$55:$M$61</c:f>
              <c:numCache>
                <c:formatCode>General</c:formatCode>
                <c:ptCount val="6"/>
                <c:pt idx="0">
                  <c:v>9</c:v>
                </c:pt>
                <c:pt idx="1">
                  <c:v>7</c:v>
                </c:pt>
                <c:pt idx="2">
                  <c:v>1</c:v>
                </c:pt>
                <c:pt idx="3">
                  <c:v>2</c:v>
                </c:pt>
                <c:pt idx="4">
                  <c:v>9</c:v>
                </c:pt>
                <c:pt idx="5">
                  <c:v>5</c:v>
                </c:pt>
              </c:numCache>
            </c:numRef>
          </c:val>
          <c:smooth val="0"/>
          <c:extLst>
            <c:ext xmlns:c16="http://schemas.microsoft.com/office/drawing/2014/chart" uri="{C3380CC4-5D6E-409C-BE32-E72D297353CC}">
              <c16:uniqueId val="{00000000-266F-40AB-BE38-6F24728CB44F}"/>
            </c:ext>
          </c:extLst>
        </c:ser>
        <c:dLbls>
          <c:dLblPos val="t"/>
          <c:showLegendKey val="0"/>
          <c:showVal val="1"/>
          <c:showCatName val="0"/>
          <c:showSerName val="0"/>
          <c:showPercent val="0"/>
          <c:showBubbleSize val="0"/>
        </c:dLbls>
        <c:smooth val="0"/>
        <c:axId val="1853488064"/>
        <c:axId val="1853489504"/>
      </c:lineChart>
      <c:catAx>
        <c:axId val="185348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489504"/>
        <c:crosses val="autoZero"/>
        <c:auto val="1"/>
        <c:lblAlgn val="ctr"/>
        <c:lblOffset val="100"/>
        <c:noMultiLvlLbl val="0"/>
      </c:catAx>
      <c:valAx>
        <c:axId val="185348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48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[SWIFT_MT103_MT202_Transactions.xlsx]Dashboard!PivotTable4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Dashboard!$M$43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Dashboard!$L$44:$L$47</c:f>
              <c:strCache>
                <c:ptCount val="3"/>
                <c:pt idx="0">
                  <c:v>Failed</c:v>
                </c:pt>
                <c:pt idx="1">
                  <c:v>Pending</c:v>
                </c:pt>
                <c:pt idx="2">
                  <c:v>Processed</c:v>
                </c:pt>
              </c:strCache>
            </c:strRef>
          </c:cat>
          <c:val>
            <c:numRef>
              <c:f>Dashboard!$M$44:$M$47</c:f>
              <c:numCache>
                <c:formatCode>General</c:formatCode>
                <c:ptCount val="3"/>
                <c:pt idx="0">
                  <c:v>30</c:v>
                </c:pt>
                <c:pt idx="1">
                  <c:v>37</c:v>
                </c:pt>
                <c:pt idx="2">
                  <c:v>33</c:v>
                </c:pt>
              </c:numCache>
            </c:numRef>
          </c:val>
          <c:extLst>
            <c:ext xmlns:c16="http://schemas.microsoft.com/office/drawing/2014/chart" uri="{C3380CC4-5D6E-409C-BE32-E72D297353CC}">
              <c16:uniqueId val="{00000000-4EEF-4007-BFBF-79BA355FAB58}"/>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[SWIFT_MT103_MT202_Transactions.xlsx]Dashboard!PivotTable5</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1"/>
        <c:ser>
          <c:idx val="0"/>
          <c:order val="0"/>
          <c:tx>
            <c:strRef>
              <c:f>Dashboard!$M$49</c:f>
              <c:strCache>
                <c:ptCount val="1"/>
                <c:pt idx="0">
                  <c:v>Total</c:v>
                </c:pt>
              </c:strCache>
            </c:strRef>
          </c:tx>
          <c:invertIfNegative val="0"/>
          <c:dPt>
            <c:idx val="0"/>
            <c:invertIfNegative val="0"/>
            <c:bubble3D val="0"/>
            <c:spPr>
              <a:solidFill>
                <a:schemeClr val="accent1"/>
              </a:solidFill>
              <a:ln>
                <a:noFill/>
              </a:ln>
              <a:effectLst/>
            </c:spPr>
          </c:dPt>
          <c:dPt>
            <c:idx val="1"/>
            <c:invertIfNegative val="0"/>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Dashboard!$L$50:$L$52</c:f>
              <c:strCache>
                <c:ptCount val="2"/>
                <c:pt idx="0">
                  <c:v>MT103</c:v>
                </c:pt>
                <c:pt idx="1">
                  <c:v>MT202</c:v>
                </c:pt>
              </c:strCache>
            </c:strRef>
          </c:cat>
          <c:val>
            <c:numRef>
              <c:f>Dashboard!$M$50:$M$52</c:f>
              <c:numCache>
                <c:formatCode>General</c:formatCode>
                <c:ptCount val="2"/>
                <c:pt idx="0">
                  <c:v>52</c:v>
                </c:pt>
                <c:pt idx="1">
                  <c:v>48</c:v>
                </c:pt>
              </c:numCache>
            </c:numRef>
          </c:val>
          <c:extLst>
            <c:ext xmlns:c16="http://schemas.microsoft.com/office/drawing/2014/chart" uri="{C3380CC4-5D6E-409C-BE32-E72D297353CC}">
              <c16:uniqueId val="{00000000-74BA-42E4-B608-57479C53D7A7}"/>
            </c:ext>
          </c:extLst>
        </c:ser>
        <c:dLbls>
          <c:dLblPos val="ctr"/>
          <c:showLegendKey val="0"/>
          <c:showVal val="1"/>
          <c:showCatName val="0"/>
          <c:showSerName val="0"/>
          <c:showPercent val="0"/>
          <c:showBubbleSize val="0"/>
        </c:dLbls>
        <c:gapWidth val="150"/>
        <c:overlap val="100"/>
        <c:axId val="1140420464"/>
        <c:axId val="1140419984"/>
      </c:barChart>
      <c:catAx>
        <c:axId val="114042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419984"/>
        <c:crosses val="autoZero"/>
        <c:auto val="1"/>
        <c:lblAlgn val="ctr"/>
        <c:lblOffset val="100"/>
        <c:noMultiLvlLbl val="0"/>
      </c:catAx>
      <c:valAx>
        <c:axId val="1140419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420464"/>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93206</xdr:colOff>
      <xdr:row>2</xdr:row>
      <xdr:rowOff>18370</xdr:rowOff>
    </xdr:from>
    <xdr:to>
      <xdr:col>2</xdr:col>
      <xdr:colOff>1660072</xdr:colOff>
      <xdr:row>21</xdr:row>
      <xdr:rowOff>40821</xdr:rowOff>
    </xdr:to>
    <xdr:graphicFrame macro="">
      <xdr:nvGraphicFramePr>
        <xdr:cNvPr id="4" name="Chart 3">
          <a:extLst>
            <a:ext uri="{FF2B5EF4-FFF2-40B4-BE49-F238E27FC236}">
              <a16:creationId xmlns:a16="http://schemas.microsoft.com/office/drawing/2014/main" id="{473E25D5-513B-8592-1391-162D3FA52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268740</xdr:colOff>
      <xdr:row>1</xdr:row>
      <xdr:rowOff>490536</xdr:rowOff>
    </xdr:from>
    <xdr:to>
      <xdr:col>12</xdr:col>
      <xdr:colOff>1319891</xdr:colOff>
      <xdr:row>21</xdr:row>
      <xdr:rowOff>54429</xdr:rowOff>
    </xdr:to>
    <xdr:graphicFrame macro="">
      <xdr:nvGraphicFramePr>
        <xdr:cNvPr id="2" name="Chart 1">
          <a:extLst>
            <a:ext uri="{FF2B5EF4-FFF2-40B4-BE49-F238E27FC236}">
              <a16:creationId xmlns:a16="http://schemas.microsoft.com/office/drawing/2014/main" id="{87D9ADFD-73E5-CE0A-100E-67C5224172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1677079</xdr:colOff>
      <xdr:row>2</xdr:row>
      <xdr:rowOff>13607</xdr:rowOff>
    </xdr:from>
    <xdr:to>
      <xdr:col>6</xdr:col>
      <xdr:colOff>258536</xdr:colOff>
      <xdr:row>21</xdr:row>
      <xdr:rowOff>54428</xdr:rowOff>
    </xdr:to>
    <xdr:graphicFrame macro="">
      <xdr:nvGraphicFramePr>
        <xdr:cNvPr id="3" name="Chart 2">
          <a:extLst>
            <a:ext uri="{FF2B5EF4-FFF2-40B4-BE49-F238E27FC236}">
              <a16:creationId xmlns:a16="http://schemas.microsoft.com/office/drawing/2014/main" id="{4C59C886-6E5B-1874-7EB3-2C2BEBAA7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356506</xdr:colOff>
      <xdr:row>0</xdr:row>
      <xdr:rowOff>10887</xdr:rowOff>
    </xdr:from>
    <xdr:to>
      <xdr:col>11</xdr:col>
      <xdr:colOff>530679</xdr:colOff>
      <xdr:row>1</xdr:row>
      <xdr:rowOff>517072</xdr:rowOff>
    </xdr:to>
    <mc:AlternateContent xmlns:mc="http://schemas.openxmlformats.org/markup-compatibility/2006">
      <mc:Choice xmlns:a14="http://schemas.microsoft.com/office/drawing/2010/main" Requires="a14">
        <xdr:graphicFrame macro="">
          <xdr:nvGraphicFramePr>
            <xdr:cNvPr id="5" name="SWIFT Type">
              <a:extLst>
                <a:ext uri="{FF2B5EF4-FFF2-40B4-BE49-F238E27FC236}">
                  <a16:creationId xmlns:a16="http://schemas.microsoft.com/office/drawing/2014/main" id="{8BF5ECB2-A6C0-9AE0-0519-F06CC4CB8ED7}"/>
                </a:ext>
              </a:extLst>
            </xdr:cNvPr>
            <xdr:cNvGraphicFramePr/>
          </xdr:nvGraphicFramePr>
          <xdr:xfrm>
            <a:off x="0" y="0"/>
            <a:ext cx="0" cy="0"/>
          </xdr:xfrm>
          <a:graphic>
            <a:graphicData uri="http://schemas.microsoft.com/office/drawing/2010/slicer">
              <sle:slicer xmlns:sle="http://schemas.microsoft.com/office/drawing/2010/slicer" name="SWIFT Type"/>
            </a:graphicData>
          </a:graphic>
        </xdr:graphicFrame>
      </mc:Choice>
      <mc:Fallback>
        <xdr:sp macro="" textlink="">
          <xdr:nvSpPr>
            <xdr:cNvPr id="0" name=""/>
            <xdr:cNvSpPr>
              <a:spLocks noTextEdit="1"/>
            </xdr:cNvSpPr>
          </xdr:nvSpPr>
          <xdr:spPr>
            <a:xfrm>
              <a:off x="12085863" y="10887"/>
              <a:ext cx="2011137" cy="11865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371475</xdr:colOff>
      <xdr:row>0</xdr:row>
      <xdr:rowOff>0</xdr:rowOff>
    </xdr:from>
    <xdr:to>
      <xdr:col>8</xdr:col>
      <xdr:colOff>421822</xdr:colOff>
      <xdr:row>2</xdr:row>
      <xdr:rowOff>54428</xdr:rowOff>
    </xdr:to>
    <mc:AlternateContent xmlns:mc="http://schemas.openxmlformats.org/markup-compatibility/2006">
      <mc:Choice xmlns:a14="http://schemas.microsoft.com/office/drawing/2010/main" Requires="a14">
        <xdr:graphicFrame macro="">
          <xdr:nvGraphicFramePr>
            <xdr:cNvPr id="6" name="Status">
              <a:extLst>
                <a:ext uri="{FF2B5EF4-FFF2-40B4-BE49-F238E27FC236}">
                  <a16:creationId xmlns:a16="http://schemas.microsoft.com/office/drawing/2014/main" id="{612F1CE2-F558-B66A-9E12-8CEBA387F3B6}"/>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0263868" y="0"/>
              <a:ext cx="1887311" cy="12926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4081</xdr:colOff>
      <xdr:row>0</xdr:row>
      <xdr:rowOff>23131</xdr:rowOff>
    </xdr:from>
    <xdr:to>
      <xdr:col>5</xdr:col>
      <xdr:colOff>421820</xdr:colOff>
      <xdr:row>2</xdr:row>
      <xdr:rowOff>40820</xdr:rowOff>
    </xdr:to>
    <mc:AlternateContent xmlns:mc="http://schemas.openxmlformats.org/markup-compatibility/2006">
      <mc:Choice xmlns:a14="http://schemas.microsoft.com/office/drawing/2010/main" Requires="a14">
        <xdr:graphicFrame macro="">
          <xdr:nvGraphicFramePr>
            <xdr:cNvPr id="7" name="SLA Breach">
              <a:extLst>
                <a:ext uri="{FF2B5EF4-FFF2-40B4-BE49-F238E27FC236}">
                  <a16:creationId xmlns:a16="http://schemas.microsoft.com/office/drawing/2014/main" id="{D476E3ED-3C8D-1B94-C00D-F8A88A2F6FC4}"/>
                </a:ext>
              </a:extLst>
            </xdr:cNvPr>
            <xdr:cNvGraphicFramePr/>
          </xdr:nvGraphicFramePr>
          <xdr:xfrm>
            <a:off x="0" y="0"/>
            <a:ext cx="0" cy="0"/>
          </xdr:xfrm>
          <a:graphic>
            <a:graphicData uri="http://schemas.microsoft.com/office/drawing/2010/slicer">
              <sle:slicer xmlns:sle="http://schemas.microsoft.com/office/drawing/2010/slicer" name="SLA Breach"/>
            </a:graphicData>
          </a:graphic>
        </xdr:graphicFrame>
      </mc:Choice>
      <mc:Fallback>
        <xdr:sp macro="" textlink="">
          <xdr:nvSpPr>
            <xdr:cNvPr id="0" name=""/>
            <xdr:cNvSpPr>
              <a:spLocks noTextEdit="1"/>
            </xdr:cNvSpPr>
          </xdr:nvSpPr>
          <xdr:spPr>
            <a:xfrm>
              <a:off x="8277224" y="23131"/>
              <a:ext cx="2036989" cy="1255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ransactio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ransactions"/>
    </sheetNames>
    <sheetDataSet>
      <sheetData sheetId="0">
        <row r="1">
          <cell r="A1" t="str">
            <v>Transaction ID</v>
          </cell>
          <cell r="B1" t="str">
            <v>Sender Bank</v>
          </cell>
          <cell r="C1" t="str">
            <v>Receiver Bank</v>
          </cell>
          <cell r="D1" t="str">
            <v>Amount (INR)</v>
          </cell>
          <cell r="E1" t="str">
            <v>Value Date</v>
          </cell>
          <cell r="F1" t="str">
            <v>Currency</v>
          </cell>
          <cell r="G1" t="str">
            <v>SWIFT Type</v>
          </cell>
          <cell r="H1" t="str">
            <v>Status</v>
          </cell>
          <cell r="I1" t="str">
            <v>SLA Breach</v>
          </cell>
          <cell r="J1" t="str">
            <v>Escalation</v>
          </cell>
        </row>
      </sheetData>
      <sheetData sheetId="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athesh" refreshedDate="45841.537513194446" createdVersion="8" refreshedVersion="8" minRefreshableVersion="3" recordCount="100" xr:uid="{1B6C6AFA-5B08-4925-A5C1-9CA1ADBEDD67}">
  <cacheSource type="worksheet">
    <worksheetSource name="Table1"/>
  </cacheSource>
  <cacheFields count="11">
    <cacheField name="Transaction ID" numFmtId="0">
      <sharedItems/>
    </cacheField>
    <cacheField name="Sender Bank" numFmtId="0">
      <sharedItems/>
    </cacheField>
    <cacheField name="Receiver Bank" numFmtId="0">
      <sharedItems/>
    </cacheField>
    <cacheField name="Amount (INR)" numFmtId="0">
      <sharedItems containsSemiMixedTypes="0" containsString="0" containsNumber="1" containsInteger="1" minValue="20607" maxValue="99045"/>
    </cacheField>
    <cacheField name="Value Date" numFmtId="0">
      <sharedItems containsDate="1" containsMixedTypes="1" minDate="2025-07-01T00:00:00" maxDate="2025-07-04T00:00:00" count="9">
        <s v="06-Jul-2025"/>
        <s v="01-Jul-2025"/>
        <d v="2025-07-01T00:00:00"/>
        <s v="03-Jul-2025"/>
        <s v="02-Jul-2025"/>
        <s v="05-Jul-2025"/>
        <s v="04-Jul-2025"/>
        <d v="2025-07-02T00:00:00"/>
        <d v="2025-07-03T00:00:00"/>
      </sharedItems>
    </cacheField>
    <cacheField name="Currency" numFmtId="0">
      <sharedItems/>
    </cacheField>
    <cacheField name="SWIFT Type" numFmtId="0">
      <sharedItems count="2">
        <s v="MT103"/>
        <s v="MT202"/>
      </sharedItems>
    </cacheField>
    <cacheField name="Status" numFmtId="0">
      <sharedItems count="3">
        <s v="Processed"/>
        <s v="Failed"/>
        <s v="Pending"/>
      </sharedItems>
    </cacheField>
    <cacheField name="SLA Breach" numFmtId="0">
      <sharedItems count="2">
        <s v="No"/>
        <s v="Yes"/>
      </sharedItems>
    </cacheField>
    <cacheField name="Escalation" numFmtId="0">
      <sharedItems/>
    </cacheField>
    <cacheField name="Issues Found" numFmtId="0">
      <sharedItems/>
    </cacheField>
  </cacheFields>
  <extLst>
    <ext xmlns:x14="http://schemas.microsoft.com/office/spreadsheetml/2009/9/main" uri="{725AE2AE-9491-48be-B2B4-4EB974FC3084}">
      <x14:pivotCacheDefinition pivotCacheId="9571267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TXN001"/>
    <s v="Deutsche"/>
    <s v="ICICI"/>
    <n v="58993"/>
    <x v="0"/>
    <s v="INR"/>
    <x v="0"/>
    <x v="0"/>
    <x v="0"/>
    <s v="-"/>
    <s v=""/>
  </r>
  <r>
    <s v="TXN002"/>
    <s v="Deutsche"/>
    <s v="Yes Bank"/>
    <n v="46029"/>
    <x v="0"/>
    <s v="INR"/>
    <x v="0"/>
    <x v="1"/>
    <x v="0"/>
    <s v="-"/>
    <s v=""/>
  </r>
  <r>
    <s v="TXN003"/>
    <s v="HSBC"/>
    <s v="HDFC Bank"/>
    <n v="56602"/>
    <x v="1"/>
    <s v="INR"/>
    <x v="1"/>
    <x v="0"/>
    <x v="0"/>
    <s v="-"/>
    <s v=""/>
  </r>
  <r>
    <s v="TXN004"/>
    <s v="CitiBank"/>
    <s v="ICICI"/>
    <n v="65705"/>
    <x v="2"/>
    <s v="USD"/>
    <x v="1"/>
    <x v="2"/>
    <x v="1"/>
    <s v="Escalated"/>
    <s v="Issue"/>
  </r>
  <r>
    <s v="TXN005"/>
    <s v="Axis Bank"/>
    <s v="HDFC Bank"/>
    <n v="64659"/>
    <x v="3"/>
    <s v="INR"/>
    <x v="0"/>
    <x v="1"/>
    <x v="0"/>
    <s v="-"/>
    <s v=""/>
  </r>
  <r>
    <s v="TXN006"/>
    <s v="Yes Bank"/>
    <s v="Kotak"/>
    <n v="36508"/>
    <x v="0"/>
    <s v="USD"/>
    <x v="1"/>
    <x v="2"/>
    <x v="0"/>
    <s v="-"/>
    <s v="Issue"/>
  </r>
  <r>
    <s v="TXN007"/>
    <s v="SBI"/>
    <s v="ICICI"/>
    <n v="72039"/>
    <x v="4"/>
    <s v="INR"/>
    <x v="0"/>
    <x v="0"/>
    <x v="0"/>
    <s v="-"/>
    <s v=""/>
  </r>
  <r>
    <s v="TXN008"/>
    <s v="HDFC Bank"/>
    <s v="Kotak"/>
    <n v="56191"/>
    <x v="1"/>
    <s v="INR"/>
    <x v="0"/>
    <x v="2"/>
    <x v="0"/>
    <s v="-"/>
    <s v=""/>
  </r>
  <r>
    <s v="TXN009"/>
    <s v="HSBC"/>
    <s v="Deutsche"/>
    <n v="65473"/>
    <x v="0"/>
    <s v="INR"/>
    <x v="0"/>
    <x v="0"/>
    <x v="0"/>
    <s v="-"/>
    <s v=""/>
  </r>
  <r>
    <s v="TXN010"/>
    <s v="StandardChar"/>
    <s v="ICICI"/>
    <n v="55354"/>
    <x v="0"/>
    <s v="INR"/>
    <x v="0"/>
    <x v="0"/>
    <x v="0"/>
    <s v="-"/>
    <s v=""/>
  </r>
  <r>
    <s v="TXN011"/>
    <s v="Kotak"/>
    <s v="Yes Bank"/>
    <n v="58815"/>
    <x v="1"/>
    <s v="INR"/>
    <x v="1"/>
    <x v="1"/>
    <x v="0"/>
    <s v="-"/>
    <s v=""/>
  </r>
  <r>
    <s v="TXN012"/>
    <s v="Kotak"/>
    <s v="HSBC"/>
    <n v="47371"/>
    <x v="1"/>
    <s v="INR"/>
    <x v="0"/>
    <x v="2"/>
    <x v="0"/>
    <s v="-"/>
    <s v=""/>
  </r>
  <r>
    <s v="TXN013"/>
    <s v="Yes Bank"/>
    <s v="CitiBank"/>
    <n v="35226"/>
    <x v="1"/>
    <s v="INR"/>
    <x v="0"/>
    <x v="0"/>
    <x v="0"/>
    <s v="-"/>
    <s v=""/>
  </r>
  <r>
    <s v="TXN014"/>
    <s v="StandardChar"/>
    <s v="CitiBank"/>
    <n v="91239"/>
    <x v="5"/>
    <s v="INR"/>
    <x v="0"/>
    <x v="2"/>
    <x v="0"/>
    <s v="-"/>
    <s v=""/>
  </r>
  <r>
    <s v="TXN015"/>
    <s v="SBI"/>
    <s v="HSBC"/>
    <n v="83373"/>
    <x v="5"/>
    <s v="INR"/>
    <x v="1"/>
    <x v="2"/>
    <x v="0"/>
    <s v="-"/>
    <s v=""/>
  </r>
  <r>
    <s v="TXN016"/>
    <s v="Axis Bank"/>
    <s v="StandardChar"/>
    <n v="73656"/>
    <x v="6"/>
    <s v="INR"/>
    <x v="0"/>
    <x v="1"/>
    <x v="0"/>
    <s v="-"/>
    <s v=""/>
  </r>
  <r>
    <s v="TXN017"/>
    <s v="HDFC Bank"/>
    <s v="HSBC"/>
    <n v="57283"/>
    <x v="4"/>
    <s v="INR"/>
    <x v="1"/>
    <x v="0"/>
    <x v="0"/>
    <s v="-"/>
    <s v=""/>
  </r>
  <r>
    <s v="TXN018"/>
    <s v="CitiBank"/>
    <s v="HDFC Bank"/>
    <n v="30461"/>
    <x v="6"/>
    <s v="INR"/>
    <x v="1"/>
    <x v="0"/>
    <x v="0"/>
    <s v="-"/>
    <s v=""/>
  </r>
  <r>
    <s v="TXN019"/>
    <s v="SBI"/>
    <s v="StandardChar"/>
    <n v="99045"/>
    <x v="1"/>
    <s v="INR"/>
    <x v="0"/>
    <x v="2"/>
    <x v="0"/>
    <s v="-"/>
    <s v=""/>
  </r>
  <r>
    <s v="TXN020"/>
    <s v="SBI"/>
    <s v="StandardChar"/>
    <n v="98655"/>
    <x v="1"/>
    <s v="INR"/>
    <x v="0"/>
    <x v="2"/>
    <x v="0"/>
    <s v="-"/>
    <s v=""/>
  </r>
  <r>
    <s v="TXN021"/>
    <s v="CitiBank"/>
    <s v="Kotak"/>
    <n v="59958"/>
    <x v="5"/>
    <s v="INR"/>
    <x v="1"/>
    <x v="2"/>
    <x v="0"/>
    <s v="-"/>
    <s v=""/>
  </r>
  <r>
    <s v="TXN022"/>
    <s v="Yes Bank"/>
    <s v="StandardChar"/>
    <n v="45660"/>
    <x v="5"/>
    <s v="INR"/>
    <x v="1"/>
    <x v="2"/>
    <x v="0"/>
    <s v="-"/>
    <s v=""/>
  </r>
  <r>
    <s v="TXN023"/>
    <s v="Kotak"/>
    <s v="CitiBank"/>
    <n v="73560"/>
    <x v="6"/>
    <s v="INR"/>
    <x v="1"/>
    <x v="0"/>
    <x v="0"/>
    <s v="-"/>
    <s v=""/>
  </r>
  <r>
    <s v="TXN024"/>
    <s v="Kotak"/>
    <s v="SBI"/>
    <n v="62704"/>
    <x v="5"/>
    <s v="INR"/>
    <x v="1"/>
    <x v="2"/>
    <x v="0"/>
    <s v="-"/>
    <s v=""/>
  </r>
  <r>
    <s v="TXN025"/>
    <s v="HSBC"/>
    <s v="CitiBank"/>
    <n v="55729"/>
    <x v="3"/>
    <s v="INR"/>
    <x v="1"/>
    <x v="1"/>
    <x v="0"/>
    <s v="-"/>
    <s v=""/>
  </r>
  <r>
    <s v="TXN026"/>
    <s v="ICICI"/>
    <s v="Deutsche"/>
    <n v="62804"/>
    <x v="3"/>
    <s v="INR"/>
    <x v="0"/>
    <x v="1"/>
    <x v="0"/>
    <s v="-"/>
    <s v=""/>
  </r>
  <r>
    <s v="TXN027"/>
    <s v="Axis Bank"/>
    <s v="Kotak"/>
    <n v="57260"/>
    <x v="5"/>
    <s v="INR"/>
    <x v="1"/>
    <x v="0"/>
    <x v="0"/>
    <s v="-"/>
    <s v=""/>
  </r>
  <r>
    <s v="TXN028"/>
    <s v="HDFC Bank"/>
    <s v="Yes Bank"/>
    <n v="93209"/>
    <x v="2"/>
    <s v="INR"/>
    <x v="1"/>
    <x v="2"/>
    <x v="1"/>
    <s v="Escalated"/>
    <s v=""/>
  </r>
  <r>
    <s v="TXN029"/>
    <s v="Yes Bank"/>
    <s v="StandardChar"/>
    <n v="51410"/>
    <x v="3"/>
    <s v="INR"/>
    <x v="0"/>
    <x v="0"/>
    <x v="0"/>
    <s v="-"/>
    <s v=""/>
  </r>
  <r>
    <s v="TXN030"/>
    <s v="Yes Bank"/>
    <s v="StandardChar"/>
    <n v="98588"/>
    <x v="7"/>
    <s v="INR"/>
    <x v="0"/>
    <x v="2"/>
    <x v="1"/>
    <s v="Escalated"/>
    <s v=""/>
  </r>
  <r>
    <s v="TXN031"/>
    <s v="Deutsche"/>
    <s v="Axis Bank"/>
    <n v="50727"/>
    <x v="8"/>
    <s v="INR"/>
    <x v="0"/>
    <x v="0"/>
    <x v="0"/>
    <s v="-"/>
    <s v=""/>
  </r>
  <r>
    <s v="TXN032"/>
    <s v="StandardChar"/>
    <s v="Yes Bank"/>
    <n v="55090"/>
    <x v="7"/>
    <s v="USD"/>
    <x v="0"/>
    <x v="2"/>
    <x v="1"/>
    <s v="Escalated"/>
    <s v="Issue"/>
  </r>
  <r>
    <s v="TXN033"/>
    <s v="HDFC Bank"/>
    <s v="Kotak"/>
    <n v="87329"/>
    <x v="6"/>
    <s v="INR"/>
    <x v="0"/>
    <x v="0"/>
    <x v="0"/>
    <s v="-"/>
    <s v=""/>
  </r>
  <r>
    <s v="TXN034"/>
    <s v="ICICI"/>
    <s v="SBI"/>
    <n v="32350"/>
    <x v="0"/>
    <s v="INR"/>
    <x v="1"/>
    <x v="0"/>
    <x v="0"/>
    <s v="-"/>
    <s v=""/>
  </r>
  <r>
    <s v="TXN035"/>
    <s v="ICICI"/>
    <s v="HDFC Bank"/>
    <n v="73333"/>
    <x v="0"/>
    <s v="INR"/>
    <x v="1"/>
    <x v="1"/>
    <x v="0"/>
    <s v="-"/>
    <s v=""/>
  </r>
  <r>
    <s v="TXN036"/>
    <s v="ICICI"/>
    <s v="SBI"/>
    <n v="35605"/>
    <x v="4"/>
    <s v="INR"/>
    <x v="1"/>
    <x v="1"/>
    <x v="0"/>
    <s v="-"/>
    <s v=""/>
  </r>
  <r>
    <s v="TXN037"/>
    <s v="HSBC"/>
    <s v="ICICI"/>
    <n v="90306"/>
    <x v="5"/>
    <s v="INR"/>
    <x v="0"/>
    <x v="2"/>
    <x v="0"/>
    <s v="-"/>
    <s v=""/>
  </r>
  <r>
    <s v="TXN038"/>
    <s v="ICICI"/>
    <s v="Yes Bank"/>
    <n v="40561"/>
    <x v="6"/>
    <s v="INR"/>
    <x v="1"/>
    <x v="1"/>
    <x v="0"/>
    <s v="-"/>
    <s v=""/>
  </r>
  <r>
    <s v="TXN039"/>
    <s v="StandardChar"/>
    <s v="CitiBank"/>
    <n v="61622"/>
    <x v="4"/>
    <s v="INR"/>
    <x v="0"/>
    <x v="0"/>
    <x v="0"/>
    <s v="-"/>
    <s v=""/>
  </r>
  <r>
    <s v="TXN040"/>
    <s v="CitiBank"/>
    <s v="Yes Bank"/>
    <n v="32458"/>
    <x v="4"/>
    <s v="INR"/>
    <x v="1"/>
    <x v="0"/>
    <x v="0"/>
    <s v="-"/>
    <s v=""/>
  </r>
  <r>
    <s v="TXN041"/>
    <s v="CitiBank"/>
    <s v="SBI"/>
    <n v="53577"/>
    <x v="4"/>
    <s v="INR"/>
    <x v="0"/>
    <x v="2"/>
    <x v="0"/>
    <s v="-"/>
    <s v=""/>
  </r>
  <r>
    <s v="TXN042"/>
    <s v="Yes Bank"/>
    <s v="StandardChar"/>
    <n v="86836"/>
    <x v="3"/>
    <s v="INR"/>
    <x v="0"/>
    <x v="1"/>
    <x v="0"/>
    <s v="-"/>
    <s v=""/>
  </r>
  <r>
    <s v="TXN043"/>
    <s v="StandardChar"/>
    <s v="Axis Bank"/>
    <n v="40727"/>
    <x v="1"/>
    <s v="INR"/>
    <x v="1"/>
    <x v="2"/>
    <x v="0"/>
    <s v="-"/>
    <s v=""/>
  </r>
  <r>
    <s v="TXN044"/>
    <s v="HDFC Bank"/>
    <s v="ICICI"/>
    <n v="53445"/>
    <x v="6"/>
    <s v="INR"/>
    <x v="0"/>
    <x v="1"/>
    <x v="0"/>
    <s v="-"/>
    <s v=""/>
  </r>
  <r>
    <s v="TXN045"/>
    <s v="ICICI"/>
    <s v="SBI"/>
    <n v="87698"/>
    <x v="4"/>
    <s v="INR"/>
    <x v="1"/>
    <x v="1"/>
    <x v="0"/>
    <s v="-"/>
    <s v=""/>
  </r>
  <r>
    <s v="TXN046"/>
    <s v="Axis Bank"/>
    <s v="CitiBank"/>
    <n v="44844"/>
    <x v="1"/>
    <s v="INR"/>
    <x v="1"/>
    <x v="2"/>
    <x v="0"/>
    <s v="-"/>
    <s v=""/>
  </r>
  <r>
    <s v="TXN047"/>
    <s v="ICICI"/>
    <s v="CitiBank"/>
    <n v="61671"/>
    <x v="1"/>
    <s v="INR"/>
    <x v="1"/>
    <x v="2"/>
    <x v="0"/>
    <s v="-"/>
    <s v=""/>
  </r>
  <r>
    <s v="TXN048"/>
    <s v="Axis Bank"/>
    <s v="HSBC"/>
    <n v="21747"/>
    <x v="1"/>
    <s v="INR"/>
    <x v="1"/>
    <x v="1"/>
    <x v="0"/>
    <s v="-"/>
    <s v=""/>
  </r>
  <r>
    <s v="TXN049"/>
    <s v="Axis Bank"/>
    <s v="HSBC"/>
    <n v="66463"/>
    <x v="5"/>
    <s v="INR"/>
    <x v="0"/>
    <x v="0"/>
    <x v="0"/>
    <s v="-"/>
    <s v=""/>
  </r>
  <r>
    <s v="TXN050"/>
    <s v="Deutsche"/>
    <s v="StandardChar"/>
    <n v="55539"/>
    <x v="6"/>
    <s v="INR"/>
    <x v="0"/>
    <x v="2"/>
    <x v="0"/>
    <s v="-"/>
    <s v=""/>
  </r>
  <r>
    <s v="TXN051"/>
    <s v="CitiBank"/>
    <s v="Kotak"/>
    <n v="51604"/>
    <x v="4"/>
    <s v="INR"/>
    <x v="0"/>
    <x v="2"/>
    <x v="0"/>
    <s v="-"/>
    <s v=""/>
  </r>
  <r>
    <s v="TXN052"/>
    <s v="HSBC"/>
    <s v="ICICI"/>
    <n v="97016"/>
    <x v="0"/>
    <s v="INR"/>
    <x v="1"/>
    <x v="2"/>
    <x v="0"/>
    <s v="-"/>
    <s v=""/>
  </r>
  <r>
    <s v="TXN053"/>
    <s v="Deutsche"/>
    <s v="HSBC"/>
    <n v="39935"/>
    <x v="3"/>
    <s v="INR"/>
    <x v="1"/>
    <x v="2"/>
    <x v="0"/>
    <s v="-"/>
    <s v=""/>
  </r>
  <r>
    <s v="TXN054"/>
    <s v="StandardChar"/>
    <s v="Kotak"/>
    <n v="59244"/>
    <x v="0"/>
    <s v="INR"/>
    <x v="1"/>
    <x v="0"/>
    <x v="0"/>
    <s v="-"/>
    <s v=""/>
  </r>
  <r>
    <s v="TXN055"/>
    <s v="HSBC"/>
    <s v="Kotak"/>
    <n v="33229"/>
    <x v="6"/>
    <s v="INR"/>
    <x v="0"/>
    <x v="1"/>
    <x v="0"/>
    <s v="-"/>
    <s v=""/>
  </r>
  <r>
    <s v="TXN056"/>
    <s v="ICICI"/>
    <s v="CitiBank"/>
    <n v="47834"/>
    <x v="6"/>
    <s v="INR"/>
    <x v="0"/>
    <x v="2"/>
    <x v="0"/>
    <s v="-"/>
    <s v=""/>
  </r>
  <r>
    <s v="TXN057"/>
    <s v="SBI"/>
    <s v="StandardChar"/>
    <n v="79589"/>
    <x v="1"/>
    <s v="INR"/>
    <x v="0"/>
    <x v="1"/>
    <x v="0"/>
    <s v="-"/>
    <s v=""/>
  </r>
  <r>
    <s v="TXN058"/>
    <s v="Yes Bank"/>
    <s v="Deutsche"/>
    <n v="96417"/>
    <x v="4"/>
    <s v="INR"/>
    <x v="0"/>
    <x v="0"/>
    <x v="0"/>
    <s v="-"/>
    <s v=""/>
  </r>
  <r>
    <s v="TXN059"/>
    <s v="Yes Bank"/>
    <s v="HDFC Bank"/>
    <n v="57077"/>
    <x v="1"/>
    <s v="INR"/>
    <x v="1"/>
    <x v="0"/>
    <x v="0"/>
    <s v="-"/>
    <s v=""/>
  </r>
  <r>
    <s v="TXN060"/>
    <s v="ICICI"/>
    <s v="HSBC"/>
    <n v="96824"/>
    <x v="4"/>
    <s v="INR"/>
    <x v="0"/>
    <x v="2"/>
    <x v="0"/>
    <s v="-"/>
    <s v=""/>
  </r>
  <r>
    <s v="TXN061"/>
    <s v="Yes Bank"/>
    <s v="CitiBank"/>
    <n v="50846"/>
    <x v="1"/>
    <s v="INR"/>
    <x v="1"/>
    <x v="1"/>
    <x v="0"/>
    <s v="-"/>
    <s v=""/>
  </r>
  <r>
    <s v="TXN062"/>
    <s v="Yes Bank"/>
    <s v="StandardChar"/>
    <n v="92579"/>
    <x v="0"/>
    <s v="INR"/>
    <x v="1"/>
    <x v="0"/>
    <x v="0"/>
    <s v="-"/>
    <s v=""/>
  </r>
  <r>
    <s v="TXN063"/>
    <s v="HDFC Bank"/>
    <s v="HSBC"/>
    <n v="39490"/>
    <x v="0"/>
    <s v="INR"/>
    <x v="1"/>
    <x v="1"/>
    <x v="0"/>
    <s v="-"/>
    <s v=""/>
  </r>
  <r>
    <s v="TXN064"/>
    <s v="ICICI"/>
    <s v="Kotak"/>
    <n v="53181"/>
    <x v="1"/>
    <s v="INR"/>
    <x v="0"/>
    <x v="1"/>
    <x v="0"/>
    <s v="-"/>
    <s v=""/>
  </r>
  <r>
    <s v="TXN065"/>
    <s v="HSBC"/>
    <s v="Deutsche"/>
    <n v="91025"/>
    <x v="1"/>
    <s v="INR"/>
    <x v="0"/>
    <x v="0"/>
    <x v="0"/>
    <s v="-"/>
    <s v=""/>
  </r>
  <r>
    <s v="TXN066"/>
    <s v="StandardChar"/>
    <s v="SBI"/>
    <n v="86441"/>
    <x v="4"/>
    <s v="INR"/>
    <x v="1"/>
    <x v="2"/>
    <x v="0"/>
    <s v="-"/>
    <s v=""/>
  </r>
  <r>
    <s v="TXN067"/>
    <s v="SBI"/>
    <s v="HDFC Bank"/>
    <n v="74510"/>
    <x v="0"/>
    <s v="INR"/>
    <x v="1"/>
    <x v="0"/>
    <x v="0"/>
    <s v="-"/>
    <s v=""/>
  </r>
  <r>
    <s v="TXN068"/>
    <s v="Axis Bank"/>
    <s v="ICICI"/>
    <n v="96064"/>
    <x v="5"/>
    <s v="INR"/>
    <x v="1"/>
    <x v="1"/>
    <x v="0"/>
    <s v="-"/>
    <s v=""/>
  </r>
  <r>
    <s v="TXN069"/>
    <s v="Yes Bank"/>
    <s v="HDFC Bank"/>
    <n v="93796"/>
    <x v="6"/>
    <s v="INR"/>
    <x v="1"/>
    <x v="0"/>
    <x v="0"/>
    <s v="-"/>
    <s v=""/>
  </r>
  <r>
    <s v="TXN070"/>
    <s v="Kotak"/>
    <s v="HDFC Bank"/>
    <n v="21415"/>
    <x v="6"/>
    <s v="INR"/>
    <x v="0"/>
    <x v="1"/>
    <x v="0"/>
    <s v="-"/>
    <s v=""/>
  </r>
  <r>
    <s v="TXN071"/>
    <s v="SBI"/>
    <s v="HDFC Bank"/>
    <n v="34720"/>
    <x v="0"/>
    <s v="INR"/>
    <x v="0"/>
    <x v="1"/>
    <x v="0"/>
    <s v="-"/>
    <s v=""/>
  </r>
  <r>
    <s v="TXN072"/>
    <s v="CitiBank"/>
    <s v="Axis Bank"/>
    <n v="52339"/>
    <x v="6"/>
    <s v="INR"/>
    <x v="0"/>
    <x v="1"/>
    <x v="0"/>
    <s v="-"/>
    <s v=""/>
  </r>
  <r>
    <s v="TXN073"/>
    <s v="Deutsche"/>
    <s v="SBI"/>
    <n v="77738"/>
    <x v="1"/>
    <s v="INR"/>
    <x v="0"/>
    <x v="2"/>
    <x v="0"/>
    <s v="-"/>
    <s v=""/>
  </r>
  <r>
    <s v="TXN074"/>
    <s v="SBI"/>
    <s v="HSBC"/>
    <n v="88848"/>
    <x v="6"/>
    <s v="INR"/>
    <x v="1"/>
    <x v="0"/>
    <x v="0"/>
    <s v="-"/>
    <s v=""/>
  </r>
  <r>
    <s v="TXN075"/>
    <s v="StandardChar"/>
    <s v="Kotak"/>
    <n v="28864"/>
    <x v="5"/>
    <s v="INR"/>
    <x v="1"/>
    <x v="2"/>
    <x v="0"/>
    <s v="-"/>
    <s v=""/>
  </r>
  <r>
    <s v="TXN076"/>
    <s v="StandardChar"/>
    <s v="Deutsche"/>
    <n v="25578"/>
    <x v="5"/>
    <s v="INR"/>
    <x v="1"/>
    <x v="2"/>
    <x v="0"/>
    <s v="-"/>
    <s v=""/>
  </r>
  <r>
    <s v="TXN077"/>
    <s v="Yes Bank"/>
    <s v="Axis Bank"/>
    <n v="23712"/>
    <x v="3"/>
    <s v="INR"/>
    <x v="1"/>
    <x v="0"/>
    <x v="0"/>
    <s v="-"/>
    <s v=""/>
  </r>
  <r>
    <s v="TXN078"/>
    <s v="Axis Bank"/>
    <s v="Yes Bank"/>
    <n v="20607"/>
    <x v="5"/>
    <s v="INR"/>
    <x v="0"/>
    <x v="1"/>
    <x v="0"/>
    <s v="-"/>
    <s v=""/>
  </r>
  <r>
    <s v="TXN079"/>
    <s v="Deutsche"/>
    <s v="StandardChar"/>
    <n v="54434"/>
    <x v="5"/>
    <s v="INR"/>
    <x v="0"/>
    <x v="1"/>
    <x v="0"/>
    <s v="-"/>
    <s v=""/>
  </r>
  <r>
    <s v="TXN080"/>
    <s v="ICICI"/>
    <s v="StandardChar"/>
    <n v="25228"/>
    <x v="5"/>
    <s v="INR"/>
    <x v="1"/>
    <x v="0"/>
    <x v="0"/>
    <s v="-"/>
    <s v=""/>
  </r>
  <r>
    <s v="TXN081"/>
    <s v="HSBC"/>
    <s v="StandardChar"/>
    <n v="27061"/>
    <x v="4"/>
    <s v="INR"/>
    <x v="0"/>
    <x v="1"/>
    <x v="0"/>
    <s v="-"/>
    <s v=""/>
  </r>
  <r>
    <s v="TXN082"/>
    <s v="Yes Bank"/>
    <s v="CitiBank"/>
    <n v="41765"/>
    <x v="1"/>
    <s v="INR"/>
    <x v="0"/>
    <x v="2"/>
    <x v="0"/>
    <s v="-"/>
    <s v=""/>
  </r>
  <r>
    <s v="TXN083"/>
    <s v="HSBC"/>
    <s v="HDFC Bank"/>
    <n v="27752"/>
    <x v="4"/>
    <s v="INR"/>
    <x v="0"/>
    <x v="2"/>
    <x v="0"/>
    <s v="-"/>
    <s v=""/>
  </r>
  <r>
    <s v="TXN084"/>
    <s v="Axis Bank"/>
    <s v="StandardChar"/>
    <n v="52450"/>
    <x v="4"/>
    <s v="INR"/>
    <x v="1"/>
    <x v="0"/>
    <x v="0"/>
    <s v="-"/>
    <s v=""/>
  </r>
  <r>
    <s v="TXN085"/>
    <s v="SBI"/>
    <s v="Deutsche"/>
    <n v="42034"/>
    <x v="3"/>
    <s v="INR"/>
    <x v="0"/>
    <x v="1"/>
    <x v="0"/>
    <s v="-"/>
    <s v=""/>
  </r>
  <r>
    <s v="TXN086"/>
    <s v="Kotak"/>
    <s v="HDFC Bank"/>
    <n v="40964"/>
    <x v="3"/>
    <s v="INR"/>
    <x v="0"/>
    <x v="0"/>
    <x v="0"/>
    <s v="-"/>
    <s v=""/>
  </r>
  <r>
    <s v="TXN087"/>
    <s v="HSBC"/>
    <s v="StandardChar"/>
    <n v="71070"/>
    <x v="4"/>
    <s v="INR"/>
    <x v="0"/>
    <x v="0"/>
    <x v="0"/>
    <s v="-"/>
    <s v=""/>
  </r>
  <r>
    <s v="TXN088"/>
    <s v="CitiBank"/>
    <s v="Kotak"/>
    <n v="47636"/>
    <x v="4"/>
    <s v="INR"/>
    <x v="1"/>
    <x v="2"/>
    <x v="0"/>
    <s v="-"/>
    <s v=""/>
  </r>
  <r>
    <s v="TXN089"/>
    <s v="CitiBank"/>
    <s v="HSBC"/>
    <n v="81375"/>
    <x v="0"/>
    <s v="INR"/>
    <x v="0"/>
    <x v="2"/>
    <x v="0"/>
    <s v="-"/>
    <s v=""/>
  </r>
  <r>
    <s v="TXN090"/>
    <s v="StandardChar"/>
    <s v="Axis Bank"/>
    <n v="55007"/>
    <x v="0"/>
    <s v="INR"/>
    <x v="0"/>
    <x v="0"/>
    <x v="0"/>
    <s v="-"/>
    <s v=""/>
  </r>
  <r>
    <s v="TXN091"/>
    <s v="StandardChar"/>
    <s v="CitiBank"/>
    <n v="61724"/>
    <x v="0"/>
    <s v="INR"/>
    <x v="0"/>
    <x v="2"/>
    <x v="0"/>
    <s v="-"/>
    <s v=""/>
  </r>
  <r>
    <s v="TXN092"/>
    <s v="Yes Bank"/>
    <s v="CitiBank"/>
    <n v="94858"/>
    <x v="5"/>
    <s v="INR"/>
    <x v="1"/>
    <x v="0"/>
    <x v="0"/>
    <s v="-"/>
    <s v=""/>
  </r>
  <r>
    <s v="TXN093"/>
    <s v="Kotak"/>
    <s v="Axis Bank"/>
    <n v="82713"/>
    <x v="1"/>
    <s v="INR"/>
    <x v="1"/>
    <x v="0"/>
    <x v="0"/>
    <s v="-"/>
    <s v=""/>
  </r>
  <r>
    <s v="TXN094"/>
    <s v="Yes Bank"/>
    <s v="SBI"/>
    <n v="91684"/>
    <x v="4"/>
    <s v="INR"/>
    <x v="1"/>
    <x v="2"/>
    <x v="0"/>
    <s v="-"/>
    <s v=""/>
  </r>
  <r>
    <s v="TXN095"/>
    <s v="CitiBank"/>
    <s v="StandardChar"/>
    <n v="32403"/>
    <x v="3"/>
    <s v="INR"/>
    <x v="0"/>
    <x v="1"/>
    <x v="0"/>
    <s v="-"/>
    <s v=""/>
  </r>
  <r>
    <s v="TXN096"/>
    <s v="Yes Bank"/>
    <s v="HDFC Bank"/>
    <n v="51378"/>
    <x v="5"/>
    <s v="INR"/>
    <x v="1"/>
    <x v="2"/>
    <x v="0"/>
    <s v="-"/>
    <s v=""/>
  </r>
  <r>
    <s v="TXN097"/>
    <s v="HDFC Bank"/>
    <s v="ICICI"/>
    <n v="70394"/>
    <x v="1"/>
    <s v="INR"/>
    <x v="0"/>
    <x v="1"/>
    <x v="0"/>
    <s v="-"/>
    <s v=""/>
  </r>
  <r>
    <s v="TXN098"/>
    <s v="CitiBank"/>
    <s v="Deutsche"/>
    <n v="93421"/>
    <x v="0"/>
    <s v="INR"/>
    <x v="1"/>
    <x v="1"/>
    <x v="0"/>
    <s v="-"/>
    <s v=""/>
  </r>
  <r>
    <s v="TXN099"/>
    <s v="SBI"/>
    <s v="ICICI"/>
    <n v="34694"/>
    <x v="0"/>
    <s v="INR"/>
    <x v="0"/>
    <x v="2"/>
    <x v="0"/>
    <s v="-"/>
    <s v=""/>
  </r>
  <r>
    <s v="TXN100"/>
    <s v="SBI"/>
    <s v="StandardChar"/>
    <n v="60286"/>
    <x v="3"/>
    <s v="INR"/>
    <x v="1"/>
    <x v="1"/>
    <x v="0"/>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B4D264-9EE9-4A7A-B753-1799FA9762D9}" name="PivotTable6"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54:M61" firstHeaderRow="1" firstDataRow="1" firstDataCol="1"/>
  <pivotFields count="11">
    <pivotField showAll="0"/>
    <pivotField showAll="0"/>
    <pivotField showAll="0"/>
    <pivotField showAll="0"/>
    <pivotField axis="axisRow" showAll="0">
      <items count="10">
        <item x="1"/>
        <item x="4"/>
        <item x="3"/>
        <item x="6"/>
        <item x="5"/>
        <item x="0"/>
        <item x="2"/>
        <item x="7"/>
        <item x="8"/>
        <item t="default"/>
      </items>
    </pivotField>
    <pivotField showAll="0"/>
    <pivotField showAll="0">
      <items count="3">
        <item x="0"/>
        <item x="1"/>
        <item t="default"/>
      </items>
    </pivotField>
    <pivotField showAll="0">
      <items count="4">
        <item h="1" x="1"/>
        <item x="2"/>
        <item h="1" x="0"/>
        <item t="default"/>
      </items>
    </pivotField>
    <pivotField showAll="0">
      <items count="3">
        <item x="0"/>
        <item h="1" x="1"/>
        <item t="default"/>
      </items>
    </pivotField>
    <pivotField dataField="1" showAll="0"/>
    <pivotField showAll="0"/>
  </pivotFields>
  <rowFields count="1">
    <field x="4"/>
  </rowFields>
  <rowItems count="7">
    <i>
      <x/>
    </i>
    <i>
      <x v="1"/>
    </i>
    <i>
      <x v="2"/>
    </i>
    <i>
      <x v="3"/>
    </i>
    <i>
      <x v="4"/>
    </i>
    <i>
      <x v="5"/>
    </i>
    <i t="grand">
      <x/>
    </i>
  </rowItems>
  <colItems count="1">
    <i/>
  </colItems>
  <dataFields count="1">
    <dataField name="Count of Escalation" fld="9" subtotal="count" baseField="0" baseItem="0"/>
  </dataFields>
  <formats count="6">
    <format dxfId="30">
      <pivotArea type="all" dataOnly="0" outline="0" fieldPosition="0"/>
    </format>
    <format dxfId="31">
      <pivotArea outline="0" collapsedLevelsAreSubtotals="1" fieldPosition="0"/>
    </format>
    <format dxfId="32">
      <pivotArea field="4" type="button" dataOnly="0" labelOnly="1" outline="0" axis="axisRow" fieldPosition="0"/>
    </format>
    <format dxfId="33">
      <pivotArea dataOnly="0" labelOnly="1" fieldPosition="0">
        <references count="1">
          <reference field="4" count="6">
            <x v="0"/>
            <x v="1"/>
            <x v="2"/>
            <x v="3"/>
            <x v="4"/>
            <x v="5"/>
          </reference>
        </references>
      </pivotArea>
    </format>
    <format dxfId="34">
      <pivotArea dataOnly="0" labelOnly="1" grandRow="1" outline="0" fieldPosition="0"/>
    </format>
    <format dxfId="35">
      <pivotArea dataOnly="0" labelOnly="1" outline="0" axis="axisValues"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841E8A-0091-4F85-B117-EAF1C4C38EDC}" name="PivotTable5"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L49:M52" firstHeaderRow="1" firstDataRow="1" firstDataCol="1"/>
  <pivotFields count="11">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s>
  <rowFields count="1">
    <field x="6"/>
  </rowFields>
  <rowItems count="3">
    <i>
      <x/>
    </i>
    <i>
      <x v="1"/>
    </i>
    <i t="grand">
      <x/>
    </i>
  </rowItems>
  <colItems count="1">
    <i/>
  </colItems>
  <dataFields count="1">
    <dataField name="Count of SWIFT Type" fld="6" subtotal="count" baseField="0" baseItem="0"/>
  </dataFields>
  <formats count="6">
    <format dxfId="24">
      <pivotArea type="all" dataOnly="0" outline="0" fieldPosition="0"/>
    </format>
    <format dxfId="25">
      <pivotArea outline="0" collapsedLevelsAreSubtotals="1" fieldPosition="0"/>
    </format>
    <format dxfId="26">
      <pivotArea field="6" type="button" dataOnly="0" labelOnly="1" outline="0" axis="axisRow" fieldPosition="0"/>
    </format>
    <format dxfId="27">
      <pivotArea dataOnly="0" labelOnly="1" fieldPosition="0">
        <references count="1">
          <reference field="6" count="0"/>
        </references>
      </pivotArea>
    </format>
    <format dxfId="28">
      <pivotArea dataOnly="0" labelOnly="1" grandRow="1" outline="0" fieldPosition="0"/>
    </format>
    <format dxfId="29">
      <pivotArea dataOnly="0" labelOnly="1" outline="0" axis="axisValues" fieldPosition="0"/>
    </format>
  </formats>
  <chartFormats count="1">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664D26-60D5-4DC4-974D-9D8336DF39F5}" name="PivotTable4"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43:M47" firstHeaderRow="1" firstDataRow="1" firstDataCol="1"/>
  <pivotFields count="11">
    <pivotField showAll="0"/>
    <pivotField showAll="0"/>
    <pivotField showAll="0"/>
    <pivotField showAll="0"/>
    <pivotField showAll="0"/>
    <pivotField showAll="0"/>
    <pivotField showAll="0"/>
    <pivotField axis="axisRow" dataField="1" showAll="0">
      <items count="4">
        <item x="1"/>
        <item x="2"/>
        <item x="0"/>
        <item t="default"/>
      </items>
    </pivotField>
    <pivotField showAll="0"/>
    <pivotField showAll="0"/>
    <pivotField showAll="0"/>
  </pivotFields>
  <rowFields count="1">
    <field x="7"/>
  </rowFields>
  <rowItems count="4">
    <i>
      <x/>
    </i>
    <i>
      <x v="1"/>
    </i>
    <i>
      <x v="2"/>
    </i>
    <i t="grand">
      <x/>
    </i>
  </rowItems>
  <colItems count="1">
    <i/>
  </colItems>
  <dataFields count="1">
    <dataField name="Count of Status" fld="7" subtotal="count" baseField="0" baseItem="0"/>
  </dataFields>
  <formats count="6">
    <format dxfId="18">
      <pivotArea type="all" dataOnly="0" outline="0" fieldPosition="0"/>
    </format>
    <format dxfId="19">
      <pivotArea outline="0" collapsedLevelsAreSubtotals="1" fieldPosition="0"/>
    </format>
    <format dxfId="20">
      <pivotArea field="7" type="button" dataOnly="0" labelOnly="1" outline="0" axis="axisRow" fieldPosition="0"/>
    </format>
    <format dxfId="21">
      <pivotArea dataOnly="0" labelOnly="1" fieldPosition="0">
        <references count="1">
          <reference field="7" count="0"/>
        </references>
      </pivotArea>
    </format>
    <format dxfId="22">
      <pivotArea dataOnly="0" labelOnly="1" grandRow="1" outline="0" fieldPosition="0"/>
    </format>
    <format dxfId="23">
      <pivotArea dataOnly="0" labelOnly="1" outline="0" axis="axisValues"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WIFT_Type" xr10:uid="{995FE694-5F39-40DE-87FB-416BF74DCCD4}" sourceName="SWIFT Type">
  <pivotTables>
    <pivotTable tabId="2" name="PivotTable6"/>
  </pivotTables>
  <data>
    <tabular pivotCacheId="95712670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1158E7D-7EAE-447D-BDB7-40A9E902E361}" sourceName="Status">
  <pivotTables>
    <pivotTable tabId="2" name="PivotTable6"/>
  </pivotTables>
  <data>
    <tabular pivotCacheId="957126708">
      <items count="3">
        <i x="1"/>
        <i x="2"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LA_Breach" xr10:uid="{F8119B02-75A0-4EEF-8E18-0A943539B8BB}" sourceName="SLA Breach">
  <pivotTables>
    <pivotTable tabId="2" name="PivotTable6"/>
  </pivotTables>
  <data>
    <tabular pivotCacheId="957126708">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WIFT Type" xr10:uid="{23628B0D-6A05-4092-A3C5-5103152A43E5}" cache="Slicer_SWIFT_Type" caption="SWIFT Type" rowHeight="241300"/>
  <slicer name="Status" xr10:uid="{824170B4-49DB-47F7-865C-DD4B5B4256C3}" cache="Slicer_Status" caption="Status" rowHeight="241300"/>
  <slicer name="SLA Breach" xr10:uid="{CB2298AB-7FB9-4642-B26A-D9E86BB0EBCF}" cache="Slicer_SLA_Breach" caption="SLA Breac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BFEBED-402F-41F6-ACE1-C00437BCEF10}" name="Table1" displayName="Table1" ref="A1:K101" totalsRowShown="0" headerRowDxfId="39" headerRowBorderDxfId="37" tableBorderDxfId="38">
  <autoFilter ref="A1:K101" xr:uid="{E6BFEBED-402F-41F6-ACE1-C00437BCEF10}"/>
  <tableColumns count="11">
    <tableColumn id="1" xr3:uid="{12D0F66F-6B39-48E1-A387-F6B2E6515882}" name="Transaction ID"/>
    <tableColumn id="2" xr3:uid="{D18CF57E-6801-4519-9B62-5F84EC76AB93}" name="Sender Bank"/>
    <tableColumn id="3" xr3:uid="{B681505C-C6E7-4468-B4DA-EBD31E310B3F}" name="Receiver Bank"/>
    <tableColumn id="4" xr3:uid="{C72447EF-7DD0-4F21-B99D-3EBF49172F1A}" name="Amount (INR)"/>
    <tableColumn id="5" xr3:uid="{3C864E21-18DB-4AD3-A4A1-F7FD3191152B}" name="Value Date"/>
    <tableColumn id="6" xr3:uid="{9B341FC0-C63D-4741-B8F9-5E5757430C37}" name="Currency"/>
    <tableColumn id="7" xr3:uid="{38837716-4336-4353-912F-14AFC236E01E}" name="SWIFT Type"/>
    <tableColumn id="8" xr3:uid="{A5B1032A-C9E2-41CB-A4B3-D205A1DC9830}" name="Status"/>
    <tableColumn id="9" xr3:uid="{019DB083-5922-4BD6-B06A-3B0A2F0F5EB7}" name="SLA Breach">
      <calculatedColumnFormula>IF(AND(H2="Pending", E2&lt;TODAY()), "Yes", "No")</calculatedColumnFormula>
    </tableColumn>
    <tableColumn id="10" xr3:uid="{6E9EA7F1-B50C-4E1C-A3F1-92637703E24D}" name="Escalation">
      <calculatedColumnFormula>IF(AND(OR(H2="Pending", H2="Failed"), I2="Yes"), "Escalated", "-")</calculatedColumnFormula>
    </tableColumn>
    <tableColumn id="11" xr3:uid="{F5353319-28E3-437B-BBB2-3208B65CB6CD}" name="Issues Found" dataDxfId="36">
      <calculatedColumnFormula>IF(OR(D2="", E2="", F2="", G2="", H2="", COUNTIF(INR!A:A, TRIM(UPPER(F2)))=0), "Issue", "")</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workbookViewId="0">
      <selection activeCell="I34" sqref="I34"/>
    </sheetView>
  </sheetViews>
  <sheetFormatPr defaultRowHeight="15" x14ac:dyDescent="0.25"/>
  <cols>
    <col min="1" max="1" width="18.140625" bestFit="1" customWidth="1"/>
    <col min="2" max="2" width="16.5703125" bestFit="1" customWidth="1"/>
    <col min="3" max="3" width="18.140625" bestFit="1" customWidth="1"/>
    <col min="4" max="4" width="17.85546875" bestFit="1" customWidth="1"/>
    <col min="5" max="5" width="15.28515625" bestFit="1" customWidth="1"/>
    <col min="6" max="6" width="13.42578125" bestFit="1" customWidth="1"/>
    <col min="7" max="7" width="15.85546875" bestFit="1" customWidth="1"/>
    <col min="8" max="8" width="11" bestFit="1" customWidth="1"/>
    <col min="9" max="9" width="15.140625" bestFit="1" customWidth="1"/>
    <col min="10" max="10" width="14.42578125" bestFit="1" customWidth="1"/>
    <col min="11" max="11" width="12.85546875" customWidth="1"/>
  </cols>
  <sheetData>
    <row r="1" spans="1:11" x14ac:dyDescent="0.25">
      <c r="A1" s="1" t="s">
        <v>0</v>
      </c>
      <c r="B1" s="1" t="s">
        <v>1</v>
      </c>
      <c r="C1" s="1" t="s">
        <v>2</v>
      </c>
      <c r="D1" s="1" t="s">
        <v>3</v>
      </c>
      <c r="E1" s="1" t="s">
        <v>4</v>
      </c>
      <c r="F1" s="1" t="s">
        <v>5</v>
      </c>
      <c r="G1" s="1" t="s">
        <v>6</v>
      </c>
      <c r="H1" s="1" t="s">
        <v>7</v>
      </c>
      <c r="I1" s="1" t="s">
        <v>8</v>
      </c>
      <c r="J1" s="1" t="s">
        <v>9</v>
      </c>
      <c r="K1" s="1" t="s">
        <v>135</v>
      </c>
    </row>
    <row r="2" spans="1:11" x14ac:dyDescent="0.25">
      <c r="A2" t="s">
        <v>10</v>
      </c>
      <c r="B2" t="s">
        <v>110</v>
      </c>
      <c r="C2" t="s">
        <v>119</v>
      </c>
      <c r="D2">
        <v>58993</v>
      </c>
      <c r="E2" t="s">
        <v>120</v>
      </c>
      <c r="F2" t="s">
        <v>126</v>
      </c>
      <c r="G2" t="s">
        <v>127</v>
      </c>
      <c r="H2" t="s">
        <v>129</v>
      </c>
      <c r="I2" t="str">
        <f ca="1">IF(AND(H2="Pending", E2&lt;TODAY()), "Yes", "No")</f>
        <v>No</v>
      </c>
      <c r="J2" t="str">
        <f ca="1">IF(AND(OR(H2="Pending", H2="Failed"), I2="Yes"), "Escalated", "-")</f>
        <v>-</v>
      </c>
      <c r="K2" t="str">
        <f>IF(OR(D2="", E2="", F2="", G2="", H2="", COUNTIF(INR!A:A, TRIM(UPPER(F2)))=0), "Issue", "")</f>
        <v/>
      </c>
    </row>
    <row r="3" spans="1:11" x14ac:dyDescent="0.25">
      <c r="A3" t="s">
        <v>11</v>
      </c>
      <c r="B3" t="s">
        <v>110</v>
      </c>
      <c r="C3" t="s">
        <v>114</v>
      </c>
      <c r="D3">
        <v>46029</v>
      </c>
      <c r="E3" t="s">
        <v>120</v>
      </c>
      <c r="F3" t="s">
        <v>126</v>
      </c>
      <c r="G3" t="s">
        <v>127</v>
      </c>
      <c r="H3" t="s">
        <v>130</v>
      </c>
      <c r="I3" t="str">
        <f t="shared" ref="I3:I66" ca="1" si="0">IF(AND(H3="Pending", E3&lt;TODAY()), "Yes", "No")</f>
        <v>No</v>
      </c>
      <c r="J3" t="str">
        <f t="shared" ref="J3:J66" ca="1" si="1">IF(AND(OR(H3="Pending", H3="Failed"), I3="Yes"), "Escalated", "-")</f>
        <v>-</v>
      </c>
      <c r="K3" t="str">
        <f>IF(OR(D3="", E3="", F3="", G3="", H3="", COUNTIF(INR!A:A, TRIM(UPPER(F3)))=0), "Issue", "")</f>
        <v/>
      </c>
    </row>
    <row r="4" spans="1:11" x14ac:dyDescent="0.25">
      <c r="A4" t="s">
        <v>12</v>
      </c>
      <c r="B4" t="s">
        <v>111</v>
      </c>
      <c r="C4" t="s">
        <v>116</v>
      </c>
      <c r="D4">
        <v>56602</v>
      </c>
      <c r="E4" t="s">
        <v>121</v>
      </c>
      <c r="F4" t="s">
        <v>126</v>
      </c>
      <c r="G4" t="s">
        <v>128</v>
      </c>
      <c r="H4" t="s">
        <v>129</v>
      </c>
      <c r="I4" t="str">
        <f t="shared" ca="1" si="0"/>
        <v>No</v>
      </c>
      <c r="J4" t="str">
        <f t="shared" ca="1" si="1"/>
        <v>-</v>
      </c>
      <c r="K4" t="str">
        <f>IF(OR(D4="", E4="", F4="", G4="", H4="", COUNTIF(INR!A:A, TRIM(UPPER(F4)))=0), "Issue", "")</f>
        <v/>
      </c>
    </row>
    <row r="5" spans="1:11" x14ac:dyDescent="0.25">
      <c r="A5" t="s">
        <v>13</v>
      </c>
      <c r="B5" t="s">
        <v>112</v>
      </c>
      <c r="C5" t="s">
        <v>119</v>
      </c>
      <c r="D5">
        <v>65705</v>
      </c>
      <c r="E5" s="2">
        <v>45839</v>
      </c>
      <c r="F5" t="s">
        <v>133</v>
      </c>
      <c r="G5" t="s">
        <v>128</v>
      </c>
      <c r="H5" t="s">
        <v>131</v>
      </c>
      <c r="I5" t="str">
        <f t="shared" ca="1" si="0"/>
        <v>Yes</v>
      </c>
      <c r="J5" t="str">
        <f t="shared" ca="1" si="1"/>
        <v>Escalated</v>
      </c>
      <c r="K5" t="str">
        <f>IF(OR(D5="", E5="", F5="", G5="", H5="", COUNTIF(INR!A:A, TRIM(UPPER(F5)))=0), "Issue", "")</f>
        <v>Issue</v>
      </c>
    </row>
    <row r="6" spans="1:11" x14ac:dyDescent="0.25">
      <c r="A6" t="s">
        <v>14</v>
      </c>
      <c r="B6" t="s">
        <v>113</v>
      </c>
      <c r="C6" t="s">
        <v>116</v>
      </c>
      <c r="D6">
        <v>64659</v>
      </c>
      <c r="E6" t="s">
        <v>123</v>
      </c>
      <c r="F6" t="s">
        <v>126</v>
      </c>
      <c r="G6" t="s">
        <v>127</v>
      </c>
      <c r="H6" t="s">
        <v>130</v>
      </c>
      <c r="I6" t="str">
        <f t="shared" ca="1" si="0"/>
        <v>No</v>
      </c>
      <c r="J6" t="str">
        <f t="shared" ca="1" si="1"/>
        <v>-</v>
      </c>
      <c r="K6" t="str">
        <f>IF(OR(D6="", E6="", F6="", G6="", H6="", COUNTIF(INR!A:A, TRIM(UPPER(F6)))=0), "Issue", "")</f>
        <v/>
      </c>
    </row>
    <row r="7" spans="1:11" x14ac:dyDescent="0.25">
      <c r="A7" t="s">
        <v>15</v>
      </c>
      <c r="B7" t="s">
        <v>114</v>
      </c>
      <c r="C7" t="s">
        <v>118</v>
      </c>
      <c r="D7">
        <v>36508</v>
      </c>
      <c r="E7" t="s">
        <v>120</v>
      </c>
      <c r="F7" t="s">
        <v>133</v>
      </c>
      <c r="G7" t="s">
        <v>128</v>
      </c>
      <c r="H7" t="s">
        <v>131</v>
      </c>
      <c r="I7" t="str">
        <f t="shared" ca="1" si="0"/>
        <v>No</v>
      </c>
      <c r="J7" t="str">
        <f t="shared" ca="1" si="1"/>
        <v>-</v>
      </c>
      <c r="K7" t="str">
        <f>IF(OR(D7="", E7="", F7="", G7="", H7="", COUNTIF(INR!A:A, TRIM(UPPER(F7)))=0), "Issue", "")</f>
        <v>Issue</v>
      </c>
    </row>
    <row r="8" spans="1:11" x14ac:dyDescent="0.25">
      <c r="A8" t="s">
        <v>16</v>
      </c>
      <c r="B8" t="s">
        <v>115</v>
      </c>
      <c r="C8" t="s">
        <v>119</v>
      </c>
      <c r="D8">
        <v>72039</v>
      </c>
      <c r="E8" t="s">
        <v>124</v>
      </c>
      <c r="F8" t="s">
        <v>126</v>
      </c>
      <c r="G8" t="s">
        <v>127</v>
      </c>
      <c r="H8" t="s">
        <v>129</v>
      </c>
      <c r="I8" t="str">
        <f t="shared" ca="1" si="0"/>
        <v>No</v>
      </c>
      <c r="J8" t="str">
        <f t="shared" ca="1" si="1"/>
        <v>-</v>
      </c>
      <c r="K8" t="str">
        <f>IF(OR(D8="", E8="", F8="", G8="", H8="", COUNTIF(INR!A:A, TRIM(UPPER(F8)))=0), "Issue", "")</f>
        <v/>
      </c>
    </row>
    <row r="9" spans="1:11" x14ac:dyDescent="0.25">
      <c r="A9" t="s">
        <v>17</v>
      </c>
      <c r="B9" t="s">
        <v>116</v>
      </c>
      <c r="C9" t="s">
        <v>118</v>
      </c>
      <c r="D9">
        <v>56191</v>
      </c>
      <c r="E9" t="s">
        <v>121</v>
      </c>
      <c r="F9" t="s">
        <v>126</v>
      </c>
      <c r="G9" t="s">
        <v>127</v>
      </c>
      <c r="H9" t="s">
        <v>131</v>
      </c>
      <c r="I9" t="str">
        <f t="shared" ca="1" si="0"/>
        <v>No</v>
      </c>
      <c r="J9" t="str">
        <f t="shared" ca="1" si="1"/>
        <v>-</v>
      </c>
      <c r="K9" t="str">
        <f>IF(OR(D9="", E9="", F9="", G9="", H9="", COUNTIF(INR!A:A, TRIM(UPPER(F9)))=0), "Issue", "")</f>
        <v/>
      </c>
    </row>
    <row r="10" spans="1:11" x14ac:dyDescent="0.25">
      <c r="A10" t="s">
        <v>18</v>
      </c>
      <c r="B10" t="s">
        <v>111</v>
      </c>
      <c r="C10" t="s">
        <v>110</v>
      </c>
      <c r="D10">
        <v>65473</v>
      </c>
      <c r="E10" t="s">
        <v>120</v>
      </c>
      <c r="F10" t="s">
        <v>126</v>
      </c>
      <c r="G10" t="s">
        <v>127</v>
      </c>
      <c r="H10" t="s">
        <v>129</v>
      </c>
      <c r="I10" t="str">
        <f t="shared" ca="1" si="0"/>
        <v>No</v>
      </c>
      <c r="J10" t="str">
        <f t="shared" ca="1" si="1"/>
        <v>-</v>
      </c>
      <c r="K10" t="str">
        <f>IF(OR(D10="", E10="", F10="", G10="", H10="", COUNTIF(INR!A:A, TRIM(UPPER(F10)))=0), "Issue", "")</f>
        <v/>
      </c>
    </row>
    <row r="11" spans="1:11" x14ac:dyDescent="0.25">
      <c r="A11" t="s">
        <v>19</v>
      </c>
      <c r="B11" t="s">
        <v>117</v>
      </c>
      <c r="C11" t="s">
        <v>119</v>
      </c>
      <c r="D11">
        <v>55354</v>
      </c>
      <c r="E11" t="s">
        <v>120</v>
      </c>
      <c r="F11" t="s">
        <v>126</v>
      </c>
      <c r="G11" t="s">
        <v>127</v>
      </c>
      <c r="H11" t="s">
        <v>129</v>
      </c>
      <c r="I11" t="str">
        <f t="shared" ca="1" si="0"/>
        <v>No</v>
      </c>
      <c r="J11" t="str">
        <f t="shared" ca="1" si="1"/>
        <v>-</v>
      </c>
      <c r="K11" t="str">
        <f>IF(OR(D11="", E11="", F11="", G11="", H11="", COUNTIF(INR!A:A, TRIM(UPPER(F11)))=0), "Issue", "")</f>
        <v/>
      </c>
    </row>
    <row r="12" spans="1:11" x14ac:dyDescent="0.25">
      <c r="A12" t="s">
        <v>20</v>
      </c>
      <c r="B12" t="s">
        <v>118</v>
      </c>
      <c r="C12" t="s">
        <v>114</v>
      </c>
      <c r="D12">
        <v>58815</v>
      </c>
      <c r="E12" t="s">
        <v>121</v>
      </c>
      <c r="F12" t="s">
        <v>126</v>
      </c>
      <c r="G12" t="s">
        <v>128</v>
      </c>
      <c r="H12" t="s">
        <v>130</v>
      </c>
      <c r="I12" t="str">
        <f t="shared" ca="1" si="0"/>
        <v>No</v>
      </c>
      <c r="J12" t="str">
        <f t="shared" ca="1" si="1"/>
        <v>-</v>
      </c>
      <c r="K12" t="str">
        <f>IF(OR(D12="", E12="", F12="", G12="", H12="", COUNTIF(INR!A:A, TRIM(UPPER(F12)))=0), "Issue", "")</f>
        <v/>
      </c>
    </row>
    <row r="13" spans="1:11" x14ac:dyDescent="0.25">
      <c r="A13" t="s">
        <v>21</v>
      </c>
      <c r="B13" t="s">
        <v>118</v>
      </c>
      <c r="C13" t="s">
        <v>111</v>
      </c>
      <c r="D13">
        <v>47371</v>
      </c>
      <c r="E13" t="s">
        <v>121</v>
      </c>
      <c r="F13" t="s">
        <v>126</v>
      </c>
      <c r="G13" t="s">
        <v>127</v>
      </c>
      <c r="H13" t="s">
        <v>131</v>
      </c>
      <c r="I13" t="str">
        <f t="shared" ca="1" si="0"/>
        <v>No</v>
      </c>
      <c r="J13" t="str">
        <f t="shared" ca="1" si="1"/>
        <v>-</v>
      </c>
      <c r="K13" t="str">
        <f>IF(OR(D13="", E13="", F13="", G13="", H13="", COUNTIF(INR!A:A, TRIM(UPPER(F13)))=0), "Issue", "")</f>
        <v/>
      </c>
    </row>
    <row r="14" spans="1:11" x14ac:dyDescent="0.25">
      <c r="A14" t="s">
        <v>22</v>
      </c>
      <c r="B14" t="s">
        <v>114</v>
      </c>
      <c r="C14" t="s">
        <v>112</v>
      </c>
      <c r="D14">
        <v>35226</v>
      </c>
      <c r="E14" t="s">
        <v>121</v>
      </c>
      <c r="F14" t="s">
        <v>126</v>
      </c>
      <c r="G14" t="s">
        <v>127</v>
      </c>
      <c r="H14" t="s">
        <v>129</v>
      </c>
      <c r="I14" t="str">
        <f t="shared" ca="1" si="0"/>
        <v>No</v>
      </c>
      <c r="J14" t="str">
        <f t="shared" ca="1" si="1"/>
        <v>-</v>
      </c>
      <c r="K14" t="str">
        <f>IF(OR(D14="", E14="", F14="", G14="", H14="", COUNTIF(INR!A:A, TRIM(UPPER(F14)))=0), "Issue", "")</f>
        <v/>
      </c>
    </row>
    <row r="15" spans="1:11" x14ac:dyDescent="0.25">
      <c r="A15" t="s">
        <v>23</v>
      </c>
      <c r="B15" t="s">
        <v>117</v>
      </c>
      <c r="C15" t="s">
        <v>112</v>
      </c>
      <c r="D15">
        <v>91239</v>
      </c>
      <c r="E15" t="s">
        <v>122</v>
      </c>
      <c r="F15" t="s">
        <v>126</v>
      </c>
      <c r="G15" t="s">
        <v>127</v>
      </c>
      <c r="H15" t="s">
        <v>131</v>
      </c>
      <c r="I15" t="str">
        <f t="shared" ca="1" si="0"/>
        <v>No</v>
      </c>
      <c r="J15" t="str">
        <f t="shared" ca="1" si="1"/>
        <v>-</v>
      </c>
      <c r="K15" t="str">
        <f>IF(OR(D15="", E15="", F15="", G15="", H15="", COUNTIF(INR!A:A, TRIM(UPPER(F15)))=0), "Issue", "")</f>
        <v/>
      </c>
    </row>
    <row r="16" spans="1:11" x14ac:dyDescent="0.25">
      <c r="A16" t="s">
        <v>24</v>
      </c>
      <c r="B16" t="s">
        <v>115</v>
      </c>
      <c r="C16" t="s">
        <v>111</v>
      </c>
      <c r="D16">
        <v>83373</v>
      </c>
      <c r="E16" t="s">
        <v>122</v>
      </c>
      <c r="F16" t="s">
        <v>126</v>
      </c>
      <c r="G16" t="s">
        <v>128</v>
      </c>
      <c r="H16" t="s">
        <v>131</v>
      </c>
      <c r="I16" t="str">
        <f t="shared" ca="1" si="0"/>
        <v>No</v>
      </c>
      <c r="J16" t="str">
        <f t="shared" ca="1" si="1"/>
        <v>-</v>
      </c>
      <c r="K16" t="str">
        <f>IF(OR(D16="", E16="", F16="", G16="", H16="", COUNTIF(INR!A:A, TRIM(UPPER(F16)))=0), "Issue", "")</f>
        <v/>
      </c>
    </row>
    <row r="17" spans="1:11" x14ac:dyDescent="0.25">
      <c r="A17" t="s">
        <v>25</v>
      </c>
      <c r="B17" t="s">
        <v>113</v>
      </c>
      <c r="C17" t="s">
        <v>117</v>
      </c>
      <c r="D17">
        <v>73656</v>
      </c>
      <c r="E17" t="s">
        <v>125</v>
      </c>
      <c r="F17" t="s">
        <v>126</v>
      </c>
      <c r="G17" t="s">
        <v>127</v>
      </c>
      <c r="H17" t="s">
        <v>130</v>
      </c>
      <c r="I17" t="str">
        <f t="shared" ca="1" si="0"/>
        <v>No</v>
      </c>
      <c r="J17" t="str">
        <f t="shared" ca="1" si="1"/>
        <v>-</v>
      </c>
      <c r="K17" t="str">
        <f>IF(OR(D17="", E17="", F17="", G17="", H17="", COUNTIF(INR!A:A, TRIM(UPPER(F17)))=0), "Issue", "")</f>
        <v/>
      </c>
    </row>
    <row r="18" spans="1:11" x14ac:dyDescent="0.25">
      <c r="A18" t="s">
        <v>26</v>
      </c>
      <c r="B18" t="s">
        <v>116</v>
      </c>
      <c r="C18" t="s">
        <v>111</v>
      </c>
      <c r="D18">
        <v>57283</v>
      </c>
      <c r="E18" t="s">
        <v>124</v>
      </c>
      <c r="F18" t="s">
        <v>126</v>
      </c>
      <c r="G18" t="s">
        <v>128</v>
      </c>
      <c r="H18" t="s">
        <v>129</v>
      </c>
      <c r="I18" t="str">
        <f t="shared" ca="1" si="0"/>
        <v>No</v>
      </c>
      <c r="J18" t="str">
        <f t="shared" ca="1" si="1"/>
        <v>-</v>
      </c>
      <c r="K18" t="str">
        <f>IF(OR(D18="", E18="", F18="", G18="", H18="", COUNTIF(INR!A:A, TRIM(UPPER(F18)))=0), "Issue", "")</f>
        <v/>
      </c>
    </row>
    <row r="19" spans="1:11" x14ac:dyDescent="0.25">
      <c r="A19" t="s">
        <v>27</v>
      </c>
      <c r="B19" t="s">
        <v>112</v>
      </c>
      <c r="C19" t="s">
        <v>116</v>
      </c>
      <c r="D19">
        <v>30461</v>
      </c>
      <c r="E19" t="s">
        <v>125</v>
      </c>
      <c r="F19" t="s">
        <v>126</v>
      </c>
      <c r="G19" t="s">
        <v>128</v>
      </c>
      <c r="H19" t="s">
        <v>129</v>
      </c>
      <c r="I19" t="str">
        <f t="shared" ca="1" si="0"/>
        <v>No</v>
      </c>
      <c r="J19" t="str">
        <f t="shared" ca="1" si="1"/>
        <v>-</v>
      </c>
      <c r="K19" t="str">
        <f>IF(OR(D19="", E19="", F19="", G19="", H19="", COUNTIF(INR!A:A, TRIM(UPPER(F19)))=0), "Issue", "")</f>
        <v/>
      </c>
    </row>
    <row r="20" spans="1:11" x14ac:dyDescent="0.25">
      <c r="A20" t="s">
        <v>28</v>
      </c>
      <c r="B20" t="s">
        <v>115</v>
      </c>
      <c r="C20" t="s">
        <v>117</v>
      </c>
      <c r="D20">
        <v>99045</v>
      </c>
      <c r="E20" t="s">
        <v>121</v>
      </c>
      <c r="F20" t="s">
        <v>126</v>
      </c>
      <c r="G20" t="s">
        <v>127</v>
      </c>
      <c r="H20" t="s">
        <v>131</v>
      </c>
      <c r="I20" t="str">
        <f t="shared" ca="1" si="0"/>
        <v>No</v>
      </c>
      <c r="J20" t="str">
        <f t="shared" ca="1" si="1"/>
        <v>-</v>
      </c>
      <c r="K20" t="str">
        <f>IF(OR(D20="", E20="", F20="", G20="", H20="", COUNTIF(INR!A:A, TRIM(UPPER(F20)))=0), "Issue", "")</f>
        <v/>
      </c>
    </row>
    <row r="21" spans="1:11" x14ac:dyDescent="0.25">
      <c r="A21" t="s">
        <v>29</v>
      </c>
      <c r="B21" t="s">
        <v>115</v>
      </c>
      <c r="C21" t="s">
        <v>117</v>
      </c>
      <c r="D21">
        <v>98655</v>
      </c>
      <c r="E21" t="s">
        <v>121</v>
      </c>
      <c r="F21" t="s">
        <v>126</v>
      </c>
      <c r="G21" t="s">
        <v>127</v>
      </c>
      <c r="H21" t="s">
        <v>131</v>
      </c>
      <c r="I21" t="str">
        <f t="shared" ca="1" si="0"/>
        <v>No</v>
      </c>
      <c r="J21" t="str">
        <f t="shared" ca="1" si="1"/>
        <v>-</v>
      </c>
      <c r="K21" t="str">
        <f>IF(OR(D21="", E21="", F21="", G21="", H21="", COUNTIF(INR!A:A, TRIM(UPPER(F21)))=0), "Issue", "")</f>
        <v/>
      </c>
    </row>
    <row r="22" spans="1:11" x14ac:dyDescent="0.25">
      <c r="A22" t="s">
        <v>30</v>
      </c>
      <c r="B22" t="s">
        <v>112</v>
      </c>
      <c r="C22" t="s">
        <v>118</v>
      </c>
      <c r="D22">
        <v>59958</v>
      </c>
      <c r="E22" t="s">
        <v>122</v>
      </c>
      <c r="F22" t="s">
        <v>126</v>
      </c>
      <c r="G22" t="s">
        <v>128</v>
      </c>
      <c r="H22" t="s">
        <v>131</v>
      </c>
      <c r="I22" t="str">
        <f t="shared" ca="1" si="0"/>
        <v>No</v>
      </c>
      <c r="J22" t="str">
        <f t="shared" ca="1" si="1"/>
        <v>-</v>
      </c>
      <c r="K22" t="str">
        <f>IF(OR(D22="", E22="", F22="", G22="", H22="", COUNTIF(INR!A:A, TRIM(UPPER(F22)))=0), "Issue", "")</f>
        <v/>
      </c>
    </row>
    <row r="23" spans="1:11" x14ac:dyDescent="0.25">
      <c r="A23" t="s">
        <v>31</v>
      </c>
      <c r="B23" t="s">
        <v>114</v>
      </c>
      <c r="C23" t="s">
        <v>117</v>
      </c>
      <c r="D23">
        <v>45660</v>
      </c>
      <c r="E23" t="s">
        <v>122</v>
      </c>
      <c r="F23" t="s">
        <v>126</v>
      </c>
      <c r="G23" t="s">
        <v>128</v>
      </c>
      <c r="H23" t="s">
        <v>131</v>
      </c>
      <c r="I23" t="str">
        <f t="shared" ca="1" si="0"/>
        <v>No</v>
      </c>
      <c r="J23" t="str">
        <f t="shared" ca="1" si="1"/>
        <v>-</v>
      </c>
      <c r="K23" t="str">
        <f>IF(OR(D23="", E23="", F23="", G23="", H23="", COUNTIF(INR!A:A, TRIM(UPPER(F23)))=0), "Issue", "")</f>
        <v/>
      </c>
    </row>
    <row r="24" spans="1:11" x14ac:dyDescent="0.25">
      <c r="A24" t="s">
        <v>32</v>
      </c>
      <c r="B24" t="s">
        <v>118</v>
      </c>
      <c r="C24" t="s">
        <v>112</v>
      </c>
      <c r="D24">
        <v>73560</v>
      </c>
      <c r="E24" t="s">
        <v>125</v>
      </c>
      <c r="F24" t="s">
        <v>126</v>
      </c>
      <c r="G24" t="s">
        <v>128</v>
      </c>
      <c r="H24" t="s">
        <v>129</v>
      </c>
      <c r="I24" t="str">
        <f t="shared" ca="1" si="0"/>
        <v>No</v>
      </c>
      <c r="J24" t="str">
        <f t="shared" ca="1" si="1"/>
        <v>-</v>
      </c>
      <c r="K24" t="str">
        <f>IF(OR(D24="", E24="", F24="", G24="", H24="", COUNTIF(INR!A:A, TRIM(UPPER(F24)))=0), "Issue", "")</f>
        <v/>
      </c>
    </row>
    <row r="25" spans="1:11" x14ac:dyDescent="0.25">
      <c r="A25" t="s">
        <v>33</v>
      </c>
      <c r="B25" t="s">
        <v>118</v>
      </c>
      <c r="C25" t="s">
        <v>115</v>
      </c>
      <c r="D25">
        <v>62704</v>
      </c>
      <c r="E25" t="s">
        <v>122</v>
      </c>
      <c r="F25" t="s">
        <v>126</v>
      </c>
      <c r="G25" t="s">
        <v>128</v>
      </c>
      <c r="H25" t="s">
        <v>131</v>
      </c>
      <c r="I25" t="str">
        <f t="shared" ca="1" si="0"/>
        <v>No</v>
      </c>
      <c r="J25" t="str">
        <f t="shared" ca="1" si="1"/>
        <v>-</v>
      </c>
      <c r="K25" t="str">
        <f>IF(OR(D25="", E25="", F25="", G25="", H25="", COUNTIF(INR!A:A, TRIM(UPPER(F25)))=0), "Issue", "")</f>
        <v/>
      </c>
    </row>
    <row r="26" spans="1:11" x14ac:dyDescent="0.25">
      <c r="A26" t="s">
        <v>34</v>
      </c>
      <c r="B26" t="s">
        <v>111</v>
      </c>
      <c r="C26" t="s">
        <v>112</v>
      </c>
      <c r="D26">
        <v>55729</v>
      </c>
      <c r="E26" t="s">
        <v>123</v>
      </c>
      <c r="F26" t="s">
        <v>126</v>
      </c>
      <c r="G26" t="s">
        <v>128</v>
      </c>
      <c r="H26" t="s">
        <v>130</v>
      </c>
      <c r="I26" t="str">
        <f t="shared" ca="1" si="0"/>
        <v>No</v>
      </c>
      <c r="J26" t="str">
        <f t="shared" ca="1" si="1"/>
        <v>-</v>
      </c>
      <c r="K26" t="str">
        <f>IF(OR(D26="", E26="", F26="", G26="", H26="", COUNTIF(INR!A:A, TRIM(UPPER(F26)))=0), "Issue", "")</f>
        <v/>
      </c>
    </row>
    <row r="27" spans="1:11" x14ac:dyDescent="0.25">
      <c r="A27" t="s">
        <v>35</v>
      </c>
      <c r="B27" t="s">
        <v>119</v>
      </c>
      <c r="C27" t="s">
        <v>110</v>
      </c>
      <c r="D27">
        <v>62804</v>
      </c>
      <c r="E27" t="s">
        <v>123</v>
      </c>
      <c r="F27" t="s">
        <v>126</v>
      </c>
      <c r="G27" t="s">
        <v>127</v>
      </c>
      <c r="H27" t="s">
        <v>130</v>
      </c>
      <c r="I27" t="str">
        <f t="shared" ca="1" si="0"/>
        <v>No</v>
      </c>
      <c r="J27" t="str">
        <f t="shared" ca="1" si="1"/>
        <v>-</v>
      </c>
      <c r="K27" t="str">
        <f>IF(OR(D27="", E27="", F27="", G27="", H27="", COUNTIF(INR!A:A, TRIM(UPPER(F27)))=0), "Issue", "")</f>
        <v/>
      </c>
    </row>
    <row r="28" spans="1:11" x14ac:dyDescent="0.25">
      <c r="A28" t="s">
        <v>36</v>
      </c>
      <c r="B28" t="s">
        <v>113</v>
      </c>
      <c r="C28" t="s">
        <v>118</v>
      </c>
      <c r="D28">
        <v>57260</v>
      </c>
      <c r="E28" t="s">
        <v>122</v>
      </c>
      <c r="F28" t="s">
        <v>126</v>
      </c>
      <c r="G28" t="s">
        <v>128</v>
      </c>
      <c r="H28" t="s">
        <v>129</v>
      </c>
      <c r="I28" t="str">
        <f t="shared" ca="1" si="0"/>
        <v>No</v>
      </c>
      <c r="J28" t="str">
        <f t="shared" ca="1" si="1"/>
        <v>-</v>
      </c>
      <c r="K28" t="str">
        <f>IF(OR(D28="", E28="", F28="", G28="", H28="", COUNTIF(INR!A:A, TRIM(UPPER(F28)))=0), "Issue", "")</f>
        <v/>
      </c>
    </row>
    <row r="29" spans="1:11" x14ac:dyDescent="0.25">
      <c r="A29" t="s">
        <v>37</v>
      </c>
      <c r="B29" t="s">
        <v>116</v>
      </c>
      <c r="C29" t="s">
        <v>114</v>
      </c>
      <c r="D29">
        <v>93209</v>
      </c>
      <c r="E29" s="2">
        <v>45839</v>
      </c>
      <c r="F29" t="s">
        <v>126</v>
      </c>
      <c r="G29" t="s">
        <v>128</v>
      </c>
      <c r="H29" t="s">
        <v>131</v>
      </c>
      <c r="I29" t="str">
        <f t="shared" ca="1" si="0"/>
        <v>Yes</v>
      </c>
      <c r="J29" t="str">
        <f t="shared" ca="1" si="1"/>
        <v>Escalated</v>
      </c>
      <c r="K29" t="str">
        <f>IF(OR(D29="", E29="", F29="", G29="", H29="", COUNTIF(INR!A:A, TRIM(UPPER(F29)))=0), "Issue", "")</f>
        <v/>
      </c>
    </row>
    <row r="30" spans="1:11" x14ac:dyDescent="0.25">
      <c r="A30" t="s">
        <v>38</v>
      </c>
      <c r="B30" t="s">
        <v>114</v>
      </c>
      <c r="C30" t="s">
        <v>117</v>
      </c>
      <c r="D30">
        <v>51410</v>
      </c>
      <c r="E30" t="s">
        <v>123</v>
      </c>
      <c r="F30" t="s">
        <v>126</v>
      </c>
      <c r="G30" t="s">
        <v>127</v>
      </c>
      <c r="H30" t="s">
        <v>129</v>
      </c>
      <c r="I30" t="str">
        <f t="shared" ca="1" si="0"/>
        <v>No</v>
      </c>
      <c r="J30" t="str">
        <f t="shared" ca="1" si="1"/>
        <v>-</v>
      </c>
      <c r="K30" t="str">
        <f>IF(OR(D30="", E30="", F30="", G30="", H30="", COUNTIF(INR!A:A, TRIM(UPPER(F30)))=0), "Issue", "")</f>
        <v/>
      </c>
    </row>
    <row r="31" spans="1:11" x14ac:dyDescent="0.25">
      <c r="A31" t="s">
        <v>39</v>
      </c>
      <c r="B31" t="s">
        <v>114</v>
      </c>
      <c r="C31" t="s">
        <v>117</v>
      </c>
      <c r="D31">
        <v>98588</v>
      </c>
      <c r="E31" s="2">
        <v>45840</v>
      </c>
      <c r="F31" t="s">
        <v>126</v>
      </c>
      <c r="G31" t="s">
        <v>127</v>
      </c>
      <c r="H31" t="s">
        <v>131</v>
      </c>
      <c r="I31" t="str">
        <f t="shared" ca="1" si="0"/>
        <v>Yes</v>
      </c>
      <c r="J31" t="str">
        <f t="shared" ca="1" si="1"/>
        <v>Escalated</v>
      </c>
      <c r="K31" t="str">
        <f>IF(OR(D31="", E31="", F31="", G31="", H31="", COUNTIF(INR!A:A, TRIM(UPPER(F31)))=0), "Issue", "")</f>
        <v/>
      </c>
    </row>
    <row r="32" spans="1:11" x14ac:dyDescent="0.25">
      <c r="A32" t="s">
        <v>40</v>
      </c>
      <c r="B32" t="s">
        <v>110</v>
      </c>
      <c r="C32" t="s">
        <v>113</v>
      </c>
      <c r="D32">
        <v>50727</v>
      </c>
      <c r="E32" s="2">
        <v>45841</v>
      </c>
      <c r="F32" t="s">
        <v>126</v>
      </c>
      <c r="G32" t="s">
        <v>127</v>
      </c>
      <c r="H32" t="s">
        <v>129</v>
      </c>
      <c r="I32" t="str">
        <f t="shared" ca="1" si="0"/>
        <v>No</v>
      </c>
      <c r="J32" t="str">
        <f t="shared" ca="1" si="1"/>
        <v>-</v>
      </c>
      <c r="K32" t="str">
        <f>IF(OR(D32="", E32="", F32="", G32="", H32="", COUNTIF(INR!A:A, TRIM(UPPER(F32)))=0), "Issue", "")</f>
        <v/>
      </c>
    </row>
    <row r="33" spans="1:11" x14ac:dyDescent="0.25">
      <c r="A33" t="s">
        <v>41</v>
      </c>
      <c r="B33" t="s">
        <v>117</v>
      </c>
      <c r="C33" t="s">
        <v>114</v>
      </c>
      <c r="D33">
        <v>55090</v>
      </c>
      <c r="E33" s="2">
        <v>45840</v>
      </c>
      <c r="F33" t="s">
        <v>143</v>
      </c>
      <c r="G33" t="s">
        <v>127</v>
      </c>
      <c r="H33" t="s">
        <v>131</v>
      </c>
      <c r="I33" t="s">
        <v>132</v>
      </c>
      <c r="J33" t="str">
        <f t="shared" si="1"/>
        <v>Escalated</v>
      </c>
      <c r="K33" t="str">
        <f>IF(OR(D33="", E33="", F33="", G33="", H33="", COUNTIF(INR!A:A, TRIM(UPPER(F33)))=0), "Issue", "")</f>
        <v>Issue</v>
      </c>
    </row>
    <row r="34" spans="1:11" x14ac:dyDescent="0.25">
      <c r="A34" t="s">
        <v>42</v>
      </c>
      <c r="B34" t="s">
        <v>116</v>
      </c>
      <c r="C34" t="s">
        <v>118</v>
      </c>
      <c r="D34">
        <v>87329</v>
      </c>
      <c r="E34" t="s">
        <v>125</v>
      </c>
      <c r="F34" t="s">
        <v>126</v>
      </c>
      <c r="G34" t="s">
        <v>127</v>
      </c>
      <c r="H34" t="s">
        <v>129</v>
      </c>
      <c r="I34" t="str">
        <f t="shared" ca="1" si="0"/>
        <v>No</v>
      </c>
      <c r="J34" t="str">
        <f t="shared" ca="1" si="1"/>
        <v>-</v>
      </c>
      <c r="K34" t="str">
        <f>IF(OR(D34="", E34="", F34="", G34="", H34="", COUNTIF(INR!A:A, TRIM(UPPER(F34)))=0), "Issue", "")</f>
        <v/>
      </c>
    </row>
    <row r="35" spans="1:11" x14ac:dyDescent="0.25">
      <c r="A35" t="s">
        <v>43</v>
      </c>
      <c r="B35" t="s">
        <v>119</v>
      </c>
      <c r="C35" t="s">
        <v>115</v>
      </c>
      <c r="D35">
        <v>32350</v>
      </c>
      <c r="E35" t="s">
        <v>120</v>
      </c>
      <c r="F35" t="s">
        <v>126</v>
      </c>
      <c r="G35" t="s">
        <v>128</v>
      </c>
      <c r="H35" t="s">
        <v>129</v>
      </c>
      <c r="I35" t="str">
        <f t="shared" ca="1" si="0"/>
        <v>No</v>
      </c>
      <c r="J35" t="str">
        <f t="shared" ca="1" si="1"/>
        <v>-</v>
      </c>
      <c r="K35" t="str">
        <f>IF(OR(D35="", E35="", F35="", G35="", H35="", COUNTIF(INR!A:A, TRIM(UPPER(F35)))=0), "Issue", "")</f>
        <v/>
      </c>
    </row>
    <row r="36" spans="1:11" x14ac:dyDescent="0.25">
      <c r="A36" t="s">
        <v>44</v>
      </c>
      <c r="B36" t="s">
        <v>119</v>
      </c>
      <c r="C36" t="s">
        <v>116</v>
      </c>
      <c r="D36">
        <v>73333</v>
      </c>
      <c r="E36" t="s">
        <v>120</v>
      </c>
      <c r="F36" t="s">
        <v>126</v>
      </c>
      <c r="G36" t="s">
        <v>128</v>
      </c>
      <c r="H36" t="s">
        <v>130</v>
      </c>
      <c r="I36" t="str">
        <f t="shared" ca="1" si="0"/>
        <v>No</v>
      </c>
      <c r="J36" t="str">
        <f t="shared" ca="1" si="1"/>
        <v>-</v>
      </c>
      <c r="K36" t="str">
        <f>IF(OR(D36="", E36="", F36="", G36="", H36="", COUNTIF(INR!A:A, TRIM(UPPER(F36)))=0), "Issue", "")</f>
        <v/>
      </c>
    </row>
    <row r="37" spans="1:11" x14ac:dyDescent="0.25">
      <c r="A37" t="s">
        <v>45</v>
      </c>
      <c r="B37" t="s">
        <v>119</v>
      </c>
      <c r="C37" t="s">
        <v>115</v>
      </c>
      <c r="D37">
        <v>35605</v>
      </c>
      <c r="E37" t="s">
        <v>124</v>
      </c>
      <c r="F37" t="s">
        <v>126</v>
      </c>
      <c r="G37" t="s">
        <v>128</v>
      </c>
      <c r="H37" t="s">
        <v>130</v>
      </c>
      <c r="I37" t="str">
        <f t="shared" ca="1" si="0"/>
        <v>No</v>
      </c>
      <c r="J37" t="str">
        <f t="shared" ca="1" si="1"/>
        <v>-</v>
      </c>
      <c r="K37" t="str">
        <f>IF(OR(D37="", E37="", F37="", G37="", H37="", COUNTIF(INR!A:A, TRIM(UPPER(F37)))=0), "Issue", "")</f>
        <v/>
      </c>
    </row>
    <row r="38" spans="1:11" x14ac:dyDescent="0.25">
      <c r="A38" t="s">
        <v>46</v>
      </c>
      <c r="B38" t="s">
        <v>111</v>
      </c>
      <c r="C38" t="s">
        <v>119</v>
      </c>
      <c r="D38">
        <v>90306</v>
      </c>
      <c r="E38" t="s">
        <v>122</v>
      </c>
      <c r="F38" t="s">
        <v>126</v>
      </c>
      <c r="G38" t="s">
        <v>127</v>
      </c>
      <c r="H38" t="s">
        <v>131</v>
      </c>
      <c r="I38" t="str">
        <f t="shared" ca="1" si="0"/>
        <v>No</v>
      </c>
      <c r="J38" t="str">
        <f t="shared" ca="1" si="1"/>
        <v>-</v>
      </c>
      <c r="K38" t="str">
        <f>IF(OR(D38="", E38="", F38="", G38="", H38="", COUNTIF(INR!A:A, TRIM(UPPER(F38)))=0), "Issue", "")</f>
        <v/>
      </c>
    </row>
    <row r="39" spans="1:11" x14ac:dyDescent="0.25">
      <c r="A39" t="s">
        <v>47</v>
      </c>
      <c r="B39" t="s">
        <v>119</v>
      </c>
      <c r="C39" t="s">
        <v>114</v>
      </c>
      <c r="D39">
        <v>40561</v>
      </c>
      <c r="E39" t="s">
        <v>125</v>
      </c>
      <c r="F39" t="s">
        <v>126</v>
      </c>
      <c r="G39" t="s">
        <v>128</v>
      </c>
      <c r="H39" t="s">
        <v>130</v>
      </c>
      <c r="I39" t="str">
        <f t="shared" ca="1" si="0"/>
        <v>No</v>
      </c>
      <c r="J39" t="str">
        <f t="shared" ca="1" si="1"/>
        <v>-</v>
      </c>
      <c r="K39" t="str">
        <f>IF(OR(D39="", E39="", F39="", G39="", H39="", COUNTIF(INR!A:A, TRIM(UPPER(F39)))=0), "Issue", "")</f>
        <v/>
      </c>
    </row>
    <row r="40" spans="1:11" x14ac:dyDescent="0.25">
      <c r="A40" t="s">
        <v>48</v>
      </c>
      <c r="B40" t="s">
        <v>117</v>
      </c>
      <c r="C40" t="s">
        <v>112</v>
      </c>
      <c r="D40">
        <v>61622</v>
      </c>
      <c r="E40" t="s">
        <v>124</v>
      </c>
      <c r="F40" t="s">
        <v>126</v>
      </c>
      <c r="G40" t="s">
        <v>127</v>
      </c>
      <c r="H40" t="s">
        <v>129</v>
      </c>
      <c r="I40" t="str">
        <f t="shared" ca="1" si="0"/>
        <v>No</v>
      </c>
      <c r="J40" t="str">
        <f t="shared" ca="1" si="1"/>
        <v>-</v>
      </c>
      <c r="K40" t="str">
        <f>IF(OR(D40="", E40="", F40="", G40="", H40="", COUNTIF(INR!A:A, TRIM(UPPER(F40)))=0), "Issue", "")</f>
        <v/>
      </c>
    </row>
    <row r="41" spans="1:11" x14ac:dyDescent="0.25">
      <c r="A41" t="s">
        <v>49</v>
      </c>
      <c r="B41" t="s">
        <v>112</v>
      </c>
      <c r="C41" t="s">
        <v>114</v>
      </c>
      <c r="D41">
        <v>32458</v>
      </c>
      <c r="E41" t="s">
        <v>124</v>
      </c>
      <c r="F41" t="s">
        <v>126</v>
      </c>
      <c r="G41" t="s">
        <v>128</v>
      </c>
      <c r="H41" t="s">
        <v>129</v>
      </c>
      <c r="I41" t="str">
        <f t="shared" ca="1" si="0"/>
        <v>No</v>
      </c>
      <c r="J41" t="str">
        <f t="shared" ca="1" si="1"/>
        <v>-</v>
      </c>
      <c r="K41" t="str">
        <f>IF(OR(D41="", E41="", F41="", G41="", H41="", COUNTIF(INR!A:A, TRIM(UPPER(F41)))=0), "Issue", "")</f>
        <v/>
      </c>
    </row>
    <row r="42" spans="1:11" x14ac:dyDescent="0.25">
      <c r="A42" t="s">
        <v>50</v>
      </c>
      <c r="B42" t="s">
        <v>112</v>
      </c>
      <c r="C42" t="s">
        <v>115</v>
      </c>
      <c r="D42">
        <v>53577</v>
      </c>
      <c r="E42" t="s">
        <v>124</v>
      </c>
      <c r="F42" t="s">
        <v>126</v>
      </c>
      <c r="G42" t="s">
        <v>127</v>
      </c>
      <c r="H42" t="s">
        <v>131</v>
      </c>
      <c r="I42" t="str">
        <f t="shared" ca="1" si="0"/>
        <v>No</v>
      </c>
      <c r="J42" t="str">
        <f t="shared" ca="1" si="1"/>
        <v>-</v>
      </c>
      <c r="K42" t="str">
        <f>IF(OR(D42="", E42="", F42="", G42="", H42="", COUNTIF(INR!A:A, TRIM(UPPER(F42)))=0), "Issue", "")</f>
        <v/>
      </c>
    </row>
    <row r="43" spans="1:11" x14ac:dyDescent="0.25">
      <c r="A43" t="s">
        <v>51</v>
      </c>
      <c r="B43" t="s">
        <v>114</v>
      </c>
      <c r="C43" t="s">
        <v>117</v>
      </c>
      <c r="D43">
        <v>86836</v>
      </c>
      <c r="E43" t="s">
        <v>123</v>
      </c>
      <c r="F43" t="s">
        <v>126</v>
      </c>
      <c r="G43" t="s">
        <v>127</v>
      </c>
      <c r="H43" t="s">
        <v>130</v>
      </c>
      <c r="I43" t="str">
        <f t="shared" ca="1" si="0"/>
        <v>No</v>
      </c>
      <c r="J43" t="str">
        <f t="shared" ca="1" si="1"/>
        <v>-</v>
      </c>
      <c r="K43" t="str">
        <f>IF(OR(D43="", E43="", F43="", G43="", H43="", COUNTIF(INR!A:A, TRIM(UPPER(F43)))=0), "Issue", "")</f>
        <v/>
      </c>
    </row>
    <row r="44" spans="1:11" x14ac:dyDescent="0.25">
      <c r="A44" t="s">
        <v>52</v>
      </c>
      <c r="B44" t="s">
        <v>117</v>
      </c>
      <c r="C44" t="s">
        <v>113</v>
      </c>
      <c r="D44">
        <v>40727</v>
      </c>
      <c r="E44" t="s">
        <v>121</v>
      </c>
      <c r="F44" t="s">
        <v>126</v>
      </c>
      <c r="G44" t="s">
        <v>128</v>
      </c>
      <c r="H44" t="s">
        <v>131</v>
      </c>
      <c r="I44" t="str">
        <f t="shared" ca="1" si="0"/>
        <v>No</v>
      </c>
      <c r="J44" t="str">
        <f t="shared" ca="1" si="1"/>
        <v>-</v>
      </c>
      <c r="K44" t="str">
        <f>IF(OR(D44="", E44="", F44="", G44="", H44="", COUNTIF(INR!A:A, TRIM(UPPER(F44)))=0), "Issue", "")</f>
        <v/>
      </c>
    </row>
    <row r="45" spans="1:11" x14ac:dyDescent="0.25">
      <c r="A45" t="s">
        <v>53</v>
      </c>
      <c r="B45" t="s">
        <v>116</v>
      </c>
      <c r="C45" t="s">
        <v>119</v>
      </c>
      <c r="D45">
        <v>53445</v>
      </c>
      <c r="E45" t="s">
        <v>125</v>
      </c>
      <c r="F45" t="s">
        <v>126</v>
      </c>
      <c r="G45" t="s">
        <v>127</v>
      </c>
      <c r="H45" t="s">
        <v>130</v>
      </c>
      <c r="I45" t="str">
        <f t="shared" ca="1" si="0"/>
        <v>No</v>
      </c>
      <c r="J45" t="str">
        <f t="shared" ca="1" si="1"/>
        <v>-</v>
      </c>
      <c r="K45" t="str">
        <f>IF(OR(D45="", E45="", F45="", G45="", H45="", COUNTIF(INR!A:A, TRIM(UPPER(F45)))=0), "Issue", "")</f>
        <v/>
      </c>
    </row>
    <row r="46" spans="1:11" x14ac:dyDescent="0.25">
      <c r="A46" t="s">
        <v>54</v>
      </c>
      <c r="B46" t="s">
        <v>119</v>
      </c>
      <c r="C46" t="s">
        <v>115</v>
      </c>
      <c r="D46">
        <v>87698</v>
      </c>
      <c r="E46" t="s">
        <v>124</v>
      </c>
      <c r="F46" t="s">
        <v>126</v>
      </c>
      <c r="G46" t="s">
        <v>128</v>
      </c>
      <c r="H46" t="s">
        <v>130</v>
      </c>
      <c r="I46" t="str">
        <f t="shared" ca="1" si="0"/>
        <v>No</v>
      </c>
      <c r="J46" t="str">
        <f t="shared" ca="1" si="1"/>
        <v>-</v>
      </c>
      <c r="K46" t="str">
        <f>IF(OR(D46="", E46="", F46="", G46="", H46="", COUNTIF(INR!A:A, TRIM(UPPER(F46)))=0), "Issue", "")</f>
        <v/>
      </c>
    </row>
    <row r="47" spans="1:11" x14ac:dyDescent="0.25">
      <c r="A47" t="s">
        <v>55</v>
      </c>
      <c r="B47" t="s">
        <v>113</v>
      </c>
      <c r="C47" t="s">
        <v>112</v>
      </c>
      <c r="D47">
        <v>44844</v>
      </c>
      <c r="E47" t="s">
        <v>121</v>
      </c>
      <c r="F47" t="s">
        <v>126</v>
      </c>
      <c r="G47" t="s">
        <v>128</v>
      </c>
      <c r="H47" t="s">
        <v>131</v>
      </c>
      <c r="I47" t="str">
        <f t="shared" ca="1" si="0"/>
        <v>No</v>
      </c>
      <c r="J47" t="str">
        <f t="shared" ca="1" si="1"/>
        <v>-</v>
      </c>
      <c r="K47" t="str">
        <f>IF(OR(D47="", E47="", F47="", G47="", H47="", COUNTIF(INR!A:A, TRIM(UPPER(F47)))=0), "Issue", "")</f>
        <v/>
      </c>
    </row>
    <row r="48" spans="1:11" x14ac:dyDescent="0.25">
      <c r="A48" t="s">
        <v>56</v>
      </c>
      <c r="B48" t="s">
        <v>119</v>
      </c>
      <c r="C48" t="s">
        <v>112</v>
      </c>
      <c r="D48">
        <v>61671</v>
      </c>
      <c r="E48" t="s">
        <v>121</v>
      </c>
      <c r="F48" t="s">
        <v>126</v>
      </c>
      <c r="G48" t="s">
        <v>128</v>
      </c>
      <c r="H48" t="s">
        <v>131</v>
      </c>
      <c r="I48" t="str">
        <f t="shared" ca="1" si="0"/>
        <v>No</v>
      </c>
      <c r="J48" t="str">
        <f t="shared" ca="1" si="1"/>
        <v>-</v>
      </c>
      <c r="K48" t="str">
        <f>IF(OR(D48="", E48="", F48="", G48="", H48="", COUNTIF(INR!A:A, TRIM(UPPER(F48)))=0), "Issue", "")</f>
        <v/>
      </c>
    </row>
    <row r="49" spans="1:11" x14ac:dyDescent="0.25">
      <c r="A49" t="s">
        <v>57</v>
      </c>
      <c r="B49" t="s">
        <v>113</v>
      </c>
      <c r="C49" t="s">
        <v>111</v>
      </c>
      <c r="D49">
        <v>21747</v>
      </c>
      <c r="E49" t="s">
        <v>121</v>
      </c>
      <c r="F49" t="s">
        <v>126</v>
      </c>
      <c r="G49" t="s">
        <v>128</v>
      </c>
      <c r="H49" t="s">
        <v>130</v>
      </c>
      <c r="I49" t="str">
        <f t="shared" ca="1" si="0"/>
        <v>No</v>
      </c>
      <c r="J49" t="str">
        <f t="shared" ca="1" si="1"/>
        <v>-</v>
      </c>
      <c r="K49" t="str">
        <f>IF(OR(D49="", E49="", F49="", G49="", H49="", COUNTIF(INR!A:A, TRIM(UPPER(F49)))=0), "Issue", "")</f>
        <v/>
      </c>
    </row>
    <row r="50" spans="1:11" x14ac:dyDescent="0.25">
      <c r="A50" t="s">
        <v>58</v>
      </c>
      <c r="B50" t="s">
        <v>113</v>
      </c>
      <c r="C50" t="s">
        <v>111</v>
      </c>
      <c r="D50">
        <v>66463</v>
      </c>
      <c r="E50" t="s">
        <v>122</v>
      </c>
      <c r="F50" t="s">
        <v>126</v>
      </c>
      <c r="G50" t="s">
        <v>127</v>
      </c>
      <c r="H50" t="s">
        <v>129</v>
      </c>
      <c r="I50" t="str">
        <f t="shared" ca="1" si="0"/>
        <v>No</v>
      </c>
      <c r="J50" t="str">
        <f t="shared" ca="1" si="1"/>
        <v>-</v>
      </c>
      <c r="K50" t="str">
        <f>IF(OR(D50="", E50="", F50="", G50="", H50="", COUNTIF(INR!A:A, TRIM(UPPER(F50)))=0), "Issue", "")</f>
        <v/>
      </c>
    </row>
    <row r="51" spans="1:11" x14ac:dyDescent="0.25">
      <c r="A51" t="s">
        <v>59</v>
      </c>
      <c r="B51" t="s">
        <v>110</v>
      </c>
      <c r="C51" t="s">
        <v>117</v>
      </c>
      <c r="D51">
        <v>55539</v>
      </c>
      <c r="E51" t="s">
        <v>125</v>
      </c>
      <c r="F51" t="s">
        <v>126</v>
      </c>
      <c r="G51" t="s">
        <v>127</v>
      </c>
      <c r="H51" t="s">
        <v>131</v>
      </c>
      <c r="I51" t="str">
        <f t="shared" ca="1" si="0"/>
        <v>No</v>
      </c>
      <c r="J51" t="str">
        <f t="shared" ca="1" si="1"/>
        <v>-</v>
      </c>
      <c r="K51" t="str">
        <f>IF(OR(D51="", E51="", F51="", G51="", H51="", COUNTIF(INR!A:A, TRIM(UPPER(F51)))=0), "Issue", "")</f>
        <v/>
      </c>
    </row>
    <row r="52" spans="1:11" x14ac:dyDescent="0.25">
      <c r="A52" t="s">
        <v>60</v>
      </c>
      <c r="B52" t="s">
        <v>112</v>
      </c>
      <c r="C52" t="s">
        <v>118</v>
      </c>
      <c r="D52">
        <v>51604</v>
      </c>
      <c r="E52" t="s">
        <v>124</v>
      </c>
      <c r="F52" t="s">
        <v>126</v>
      </c>
      <c r="G52" t="s">
        <v>127</v>
      </c>
      <c r="H52" t="s">
        <v>131</v>
      </c>
      <c r="I52" t="str">
        <f t="shared" ca="1" si="0"/>
        <v>No</v>
      </c>
      <c r="J52" t="str">
        <f t="shared" ca="1" si="1"/>
        <v>-</v>
      </c>
      <c r="K52" t="str">
        <f>IF(OR(D52="", E52="", F52="", G52="", H52="", COUNTIF(INR!A:A, TRIM(UPPER(F52)))=0), "Issue", "")</f>
        <v/>
      </c>
    </row>
    <row r="53" spans="1:11" x14ac:dyDescent="0.25">
      <c r="A53" t="s">
        <v>61</v>
      </c>
      <c r="B53" t="s">
        <v>111</v>
      </c>
      <c r="C53" t="s">
        <v>119</v>
      </c>
      <c r="D53">
        <v>97016</v>
      </c>
      <c r="E53" t="s">
        <v>120</v>
      </c>
      <c r="F53" t="s">
        <v>126</v>
      </c>
      <c r="G53" t="s">
        <v>128</v>
      </c>
      <c r="H53" t="s">
        <v>131</v>
      </c>
      <c r="I53" t="str">
        <f t="shared" ca="1" si="0"/>
        <v>No</v>
      </c>
      <c r="J53" t="str">
        <f t="shared" ca="1" si="1"/>
        <v>-</v>
      </c>
      <c r="K53" t="str">
        <f>IF(OR(D53="", E53="", F53="", G53="", H53="", COUNTIF(INR!A:A, TRIM(UPPER(F53)))=0), "Issue", "")</f>
        <v/>
      </c>
    </row>
    <row r="54" spans="1:11" x14ac:dyDescent="0.25">
      <c r="A54" t="s">
        <v>62</v>
      </c>
      <c r="B54" t="s">
        <v>110</v>
      </c>
      <c r="C54" t="s">
        <v>111</v>
      </c>
      <c r="D54">
        <v>39935</v>
      </c>
      <c r="E54" t="s">
        <v>123</v>
      </c>
      <c r="F54" t="s">
        <v>126</v>
      </c>
      <c r="G54" t="s">
        <v>128</v>
      </c>
      <c r="H54" t="s">
        <v>131</v>
      </c>
      <c r="I54" t="str">
        <f t="shared" ca="1" si="0"/>
        <v>No</v>
      </c>
      <c r="J54" t="str">
        <f t="shared" ca="1" si="1"/>
        <v>-</v>
      </c>
      <c r="K54" t="str">
        <f>IF(OR(D54="", E54="", F54="", G54="", H54="", COUNTIF(INR!A:A, TRIM(UPPER(F54)))=0), "Issue", "")</f>
        <v/>
      </c>
    </row>
    <row r="55" spans="1:11" x14ac:dyDescent="0.25">
      <c r="A55" t="s">
        <v>63</v>
      </c>
      <c r="B55" t="s">
        <v>117</v>
      </c>
      <c r="C55" t="s">
        <v>118</v>
      </c>
      <c r="D55">
        <v>59244</v>
      </c>
      <c r="E55" t="s">
        <v>120</v>
      </c>
      <c r="F55" t="s">
        <v>126</v>
      </c>
      <c r="G55" t="s">
        <v>128</v>
      </c>
      <c r="H55" t="s">
        <v>129</v>
      </c>
      <c r="I55" t="str">
        <f t="shared" ca="1" si="0"/>
        <v>No</v>
      </c>
      <c r="J55" t="str">
        <f t="shared" ca="1" si="1"/>
        <v>-</v>
      </c>
      <c r="K55" t="str">
        <f>IF(OR(D55="", E55="", F55="", G55="", H55="", COUNTIF(INR!A:A, TRIM(UPPER(F55)))=0), "Issue", "")</f>
        <v/>
      </c>
    </row>
    <row r="56" spans="1:11" x14ac:dyDescent="0.25">
      <c r="A56" t="s">
        <v>64</v>
      </c>
      <c r="B56" t="s">
        <v>111</v>
      </c>
      <c r="C56" t="s">
        <v>118</v>
      </c>
      <c r="D56">
        <v>33229</v>
      </c>
      <c r="E56" t="s">
        <v>125</v>
      </c>
      <c r="F56" t="s">
        <v>126</v>
      </c>
      <c r="G56" t="s">
        <v>127</v>
      </c>
      <c r="H56" t="s">
        <v>130</v>
      </c>
      <c r="I56" t="str">
        <f t="shared" ca="1" si="0"/>
        <v>No</v>
      </c>
      <c r="J56" t="str">
        <f t="shared" ca="1" si="1"/>
        <v>-</v>
      </c>
      <c r="K56" t="str">
        <f>IF(OR(D56="", E56="", F56="", G56="", H56="", COUNTIF(INR!A:A, TRIM(UPPER(F56)))=0), "Issue", "")</f>
        <v/>
      </c>
    </row>
    <row r="57" spans="1:11" x14ac:dyDescent="0.25">
      <c r="A57" t="s">
        <v>65</v>
      </c>
      <c r="B57" t="s">
        <v>119</v>
      </c>
      <c r="C57" t="s">
        <v>112</v>
      </c>
      <c r="D57">
        <v>47834</v>
      </c>
      <c r="E57" t="s">
        <v>125</v>
      </c>
      <c r="F57" t="s">
        <v>126</v>
      </c>
      <c r="G57" t="s">
        <v>127</v>
      </c>
      <c r="H57" t="s">
        <v>131</v>
      </c>
      <c r="I57" t="str">
        <f t="shared" ca="1" si="0"/>
        <v>No</v>
      </c>
      <c r="J57" t="str">
        <f t="shared" ca="1" si="1"/>
        <v>-</v>
      </c>
      <c r="K57" t="str">
        <f>IF(OR(D57="", E57="", F57="", G57="", H57="", COUNTIF(INR!A:A, TRIM(UPPER(F57)))=0), "Issue", "")</f>
        <v/>
      </c>
    </row>
    <row r="58" spans="1:11" x14ac:dyDescent="0.25">
      <c r="A58" t="s">
        <v>66</v>
      </c>
      <c r="B58" t="s">
        <v>115</v>
      </c>
      <c r="C58" t="s">
        <v>117</v>
      </c>
      <c r="D58">
        <v>79589</v>
      </c>
      <c r="E58" t="s">
        <v>121</v>
      </c>
      <c r="F58" t="s">
        <v>126</v>
      </c>
      <c r="G58" t="s">
        <v>127</v>
      </c>
      <c r="H58" t="s">
        <v>130</v>
      </c>
      <c r="I58" t="str">
        <f t="shared" ca="1" si="0"/>
        <v>No</v>
      </c>
      <c r="J58" t="str">
        <f t="shared" ca="1" si="1"/>
        <v>-</v>
      </c>
      <c r="K58" t="str">
        <f>IF(OR(D58="", E58="", F58="", G58="", H58="", COUNTIF(INR!A:A, TRIM(UPPER(F58)))=0), "Issue", "")</f>
        <v/>
      </c>
    </row>
    <row r="59" spans="1:11" x14ac:dyDescent="0.25">
      <c r="A59" t="s">
        <v>67</v>
      </c>
      <c r="B59" t="s">
        <v>114</v>
      </c>
      <c r="C59" t="s">
        <v>110</v>
      </c>
      <c r="D59">
        <v>96417</v>
      </c>
      <c r="E59" t="s">
        <v>124</v>
      </c>
      <c r="F59" t="s">
        <v>126</v>
      </c>
      <c r="G59" t="s">
        <v>127</v>
      </c>
      <c r="H59" t="s">
        <v>129</v>
      </c>
      <c r="I59" t="str">
        <f t="shared" ca="1" si="0"/>
        <v>No</v>
      </c>
      <c r="J59" t="str">
        <f t="shared" ca="1" si="1"/>
        <v>-</v>
      </c>
      <c r="K59" t="str">
        <f>IF(OR(D59="", E59="", F59="", G59="", H59="", COUNTIF(INR!A:A, TRIM(UPPER(F59)))=0), "Issue", "")</f>
        <v/>
      </c>
    </row>
    <row r="60" spans="1:11" x14ac:dyDescent="0.25">
      <c r="A60" t="s">
        <v>68</v>
      </c>
      <c r="B60" t="s">
        <v>114</v>
      </c>
      <c r="C60" t="s">
        <v>116</v>
      </c>
      <c r="D60">
        <v>57077</v>
      </c>
      <c r="E60" t="s">
        <v>121</v>
      </c>
      <c r="F60" t="s">
        <v>126</v>
      </c>
      <c r="G60" t="s">
        <v>128</v>
      </c>
      <c r="H60" t="s">
        <v>129</v>
      </c>
      <c r="I60" t="str">
        <f t="shared" ca="1" si="0"/>
        <v>No</v>
      </c>
      <c r="J60" t="str">
        <f t="shared" ca="1" si="1"/>
        <v>-</v>
      </c>
      <c r="K60" t="str">
        <f>IF(OR(D60="", E60="", F60="", G60="", H60="", COUNTIF(INR!A:A, TRIM(UPPER(F60)))=0), "Issue", "")</f>
        <v/>
      </c>
    </row>
    <row r="61" spans="1:11" x14ac:dyDescent="0.25">
      <c r="A61" t="s">
        <v>69</v>
      </c>
      <c r="B61" t="s">
        <v>119</v>
      </c>
      <c r="C61" t="s">
        <v>111</v>
      </c>
      <c r="D61">
        <v>96824</v>
      </c>
      <c r="E61" t="s">
        <v>124</v>
      </c>
      <c r="F61" t="s">
        <v>126</v>
      </c>
      <c r="G61" t="s">
        <v>127</v>
      </c>
      <c r="H61" t="s">
        <v>131</v>
      </c>
      <c r="I61" t="str">
        <f t="shared" ca="1" si="0"/>
        <v>No</v>
      </c>
      <c r="J61" t="str">
        <f t="shared" ca="1" si="1"/>
        <v>-</v>
      </c>
      <c r="K61" t="str">
        <f>IF(OR(D61="", E61="", F61="", G61="", H61="", COUNTIF(INR!A:A, TRIM(UPPER(F61)))=0), "Issue", "")</f>
        <v/>
      </c>
    </row>
    <row r="62" spans="1:11" x14ac:dyDescent="0.25">
      <c r="A62" t="s">
        <v>70</v>
      </c>
      <c r="B62" t="s">
        <v>114</v>
      </c>
      <c r="C62" t="s">
        <v>112</v>
      </c>
      <c r="D62">
        <v>50846</v>
      </c>
      <c r="E62" t="s">
        <v>121</v>
      </c>
      <c r="F62" t="s">
        <v>126</v>
      </c>
      <c r="G62" t="s">
        <v>128</v>
      </c>
      <c r="H62" t="s">
        <v>130</v>
      </c>
      <c r="I62" t="str">
        <f t="shared" ca="1" si="0"/>
        <v>No</v>
      </c>
      <c r="J62" t="str">
        <f t="shared" ca="1" si="1"/>
        <v>-</v>
      </c>
      <c r="K62" t="str">
        <f>IF(OR(D62="", E62="", F62="", G62="", H62="", COUNTIF(INR!A:A, TRIM(UPPER(F62)))=0), "Issue", "")</f>
        <v/>
      </c>
    </row>
    <row r="63" spans="1:11" x14ac:dyDescent="0.25">
      <c r="A63" t="s">
        <v>71</v>
      </c>
      <c r="B63" t="s">
        <v>114</v>
      </c>
      <c r="C63" t="s">
        <v>117</v>
      </c>
      <c r="D63">
        <v>92579</v>
      </c>
      <c r="E63" t="s">
        <v>120</v>
      </c>
      <c r="F63" t="s">
        <v>126</v>
      </c>
      <c r="G63" t="s">
        <v>128</v>
      </c>
      <c r="H63" t="s">
        <v>129</v>
      </c>
      <c r="I63" t="str">
        <f t="shared" ca="1" si="0"/>
        <v>No</v>
      </c>
      <c r="J63" t="str">
        <f t="shared" ca="1" si="1"/>
        <v>-</v>
      </c>
      <c r="K63" t="str">
        <f>IF(OR(D63="", E63="", F63="", G63="", H63="", COUNTIF(INR!A:A, TRIM(UPPER(F63)))=0), "Issue", "")</f>
        <v/>
      </c>
    </row>
    <row r="64" spans="1:11" x14ac:dyDescent="0.25">
      <c r="A64" t="s">
        <v>72</v>
      </c>
      <c r="B64" t="s">
        <v>116</v>
      </c>
      <c r="C64" t="s">
        <v>111</v>
      </c>
      <c r="D64">
        <v>39490</v>
      </c>
      <c r="E64" t="s">
        <v>120</v>
      </c>
      <c r="F64" t="s">
        <v>126</v>
      </c>
      <c r="G64" t="s">
        <v>128</v>
      </c>
      <c r="H64" t="s">
        <v>130</v>
      </c>
      <c r="I64" t="str">
        <f t="shared" ca="1" si="0"/>
        <v>No</v>
      </c>
      <c r="J64" t="str">
        <f t="shared" ca="1" si="1"/>
        <v>-</v>
      </c>
      <c r="K64" t="str">
        <f>IF(OR(D64="", E64="", F64="", G64="", H64="", COUNTIF(INR!A:A, TRIM(UPPER(F64)))=0), "Issue", "")</f>
        <v/>
      </c>
    </row>
    <row r="65" spans="1:11" x14ac:dyDescent="0.25">
      <c r="A65" t="s">
        <v>73</v>
      </c>
      <c r="B65" t="s">
        <v>119</v>
      </c>
      <c r="C65" t="s">
        <v>118</v>
      </c>
      <c r="D65">
        <v>53181</v>
      </c>
      <c r="E65" t="s">
        <v>121</v>
      </c>
      <c r="F65" t="s">
        <v>126</v>
      </c>
      <c r="G65" t="s">
        <v>127</v>
      </c>
      <c r="H65" t="s">
        <v>130</v>
      </c>
      <c r="I65" t="str">
        <f t="shared" ca="1" si="0"/>
        <v>No</v>
      </c>
      <c r="J65" t="str">
        <f t="shared" ca="1" si="1"/>
        <v>-</v>
      </c>
      <c r="K65" t="str">
        <f>IF(OR(D65="", E65="", F65="", G65="", H65="", COUNTIF(INR!A:A, TRIM(UPPER(F65)))=0), "Issue", "")</f>
        <v/>
      </c>
    </row>
    <row r="66" spans="1:11" x14ac:dyDescent="0.25">
      <c r="A66" t="s">
        <v>74</v>
      </c>
      <c r="B66" t="s">
        <v>111</v>
      </c>
      <c r="C66" t="s">
        <v>110</v>
      </c>
      <c r="D66">
        <v>91025</v>
      </c>
      <c r="E66" t="s">
        <v>121</v>
      </c>
      <c r="F66" t="s">
        <v>126</v>
      </c>
      <c r="G66" t="s">
        <v>127</v>
      </c>
      <c r="H66" t="s">
        <v>129</v>
      </c>
      <c r="I66" t="str">
        <f t="shared" ca="1" si="0"/>
        <v>No</v>
      </c>
      <c r="J66" t="str">
        <f t="shared" ca="1" si="1"/>
        <v>-</v>
      </c>
      <c r="K66" t="str">
        <f>IF(OR(D66="", E66="", F66="", G66="", H66="", COUNTIF(INR!A:A, TRIM(UPPER(F66)))=0), "Issue", "")</f>
        <v/>
      </c>
    </row>
    <row r="67" spans="1:11" x14ac:dyDescent="0.25">
      <c r="A67" t="s">
        <v>75</v>
      </c>
      <c r="B67" t="s">
        <v>117</v>
      </c>
      <c r="C67" t="s">
        <v>115</v>
      </c>
      <c r="D67">
        <v>86441</v>
      </c>
      <c r="E67" t="s">
        <v>124</v>
      </c>
      <c r="F67" t="s">
        <v>126</v>
      </c>
      <c r="G67" t="s">
        <v>128</v>
      </c>
      <c r="H67" t="s">
        <v>131</v>
      </c>
      <c r="I67" t="str">
        <f t="shared" ref="I67:I101" ca="1" si="2">IF(AND(H67="Pending", E67&lt;TODAY()), "Yes", "No")</f>
        <v>No</v>
      </c>
      <c r="J67" t="str">
        <f t="shared" ref="J67:J101" ca="1" si="3">IF(AND(OR(H67="Pending", H67="Failed"), I67="Yes"), "Escalated", "-")</f>
        <v>-</v>
      </c>
      <c r="K67" t="str">
        <f>IF(OR(D67="", E67="", F67="", G67="", H67="", COUNTIF(INR!A:A, TRIM(UPPER(F67)))=0), "Issue", "")</f>
        <v/>
      </c>
    </row>
    <row r="68" spans="1:11" x14ac:dyDescent="0.25">
      <c r="A68" t="s">
        <v>76</v>
      </c>
      <c r="B68" t="s">
        <v>115</v>
      </c>
      <c r="C68" t="s">
        <v>116</v>
      </c>
      <c r="D68">
        <v>74510</v>
      </c>
      <c r="E68" t="s">
        <v>120</v>
      </c>
      <c r="F68" t="s">
        <v>126</v>
      </c>
      <c r="G68" t="s">
        <v>128</v>
      </c>
      <c r="H68" t="s">
        <v>129</v>
      </c>
      <c r="I68" t="str">
        <f t="shared" ca="1" si="2"/>
        <v>No</v>
      </c>
      <c r="J68" t="str">
        <f t="shared" ca="1" si="3"/>
        <v>-</v>
      </c>
      <c r="K68" t="str">
        <f>IF(OR(D68="", E68="", F68="", G68="", H68="", COUNTIF(INR!A:A, TRIM(UPPER(F68)))=0), "Issue", "")</f>
        <v/>
      </c>
    </row>
    <row r="69" spans="1:11" x14ac:dyDescent="0.25">
      <c r="A69" t="s">
        <v>77</v>
      </c>
      <c r="B69" t="s">
        <v>113</v>
      </c>
      <c r="C69" t="s">
        <v>119</v>
      </c>
      <c r="D69">
        <v>96064</v>
      </c>
      <c r="E69" t="s">
        <v>122</v>
      </c>
      <c r="F69" t="s">
        <v>126</v>
      </c>
      <c r="G69" t="s">
        <v>128</v>
      </c>
      <c r="H69" t="s">
        <v>130</v>
      </c>
      <c r="I69" t="str">
        <f t="shared" ca="1" si="2"/>
        <v>No</v>
      </c>
      <c r="J69" t="str">
        <f t="shared" ca="1" si="3"/>
        <v>-</v>
      </c>
      <c r="K69" t="str">
        <f>IF(OR(D69="", E69="", F69="", G69="", H69="", COUNTIF(INR!A:A, TRIM(UPPER(F69)))=0), "Issue", "")</f>
        <v/>
      </c>
    </row>
    <row r="70" spans="1:11" x14ac:dyDescent="0.25">
      <c r="A70" t="s">
        <v>78</v>
      </c>
      <c r="B70" t="s">
        <v>114</v>
      </c>
      <c r="C70" t="s">
        <v>116</v>
      </c>
      <c r="D70">
        <v>93796</v>
      </c>
      <c r="E70" t="s">
        <v>125</v>
      </c>
      <c r="F70" t="s">
        <v>126</v>
      </c>
      <c r="G70" t="s">
        <v>128</v>
      </c>
      <c r="H70" t="s">
        <v>129</v>
      </c>
      <c r="I70" t="str">
        <f t="shared" ca="1" si="2"/>
        <v>No</v>
      </c>
      <c r="J70" t="str">
        <f t="shared" ca="1" si="3"/>
        <v>-</v>
      </c>
      <c r="K70" t="str">
        <f>IF(OR(D70="", E70="", F70="", G70="", H70="", COUNTIF(INR!A:A, TRIM(UPPER(F70)))=0), "Issue", "")</f>
        <v/>
      </c>
    </row>
    <row r="71" spans="1:11" x14ac:dyDescent="0.25">
      <c r="A71" t="s">
        <v>79</v>
      </c>
      <c r="B71" t="s">
        <v>118</v>
      </c>
      <c r="C71" t="s">
        <v>116</v>
      </c>
      <c r="D71">
        <v>21415</v>
      </c>
      <c r="E71" t="s">
        <v>125</v>
      </c>
      <c r="F71" t="s">
        <v>126</v>
      </c>
      <c r="G71" t="s">
        <v>127</v>
      </c>
      <c r="H71" t="s">
        <v>130</v>
      </c>
      <c r="I71" t="str">
        <f t="shared" ca="1" si="2"/>
        <v>No</v>
      </c>
      <c r="J71" t="str">
        <f t="shared" ca="1" si="3"/>
        <v>-</v>
      </c>
      <c r="K71" t="str">
        <f>IF(OR(D71="", E71="", F71="", G71="", H71="", COUNTIF(INR!A:A, TRIM(UPPER(F71)))=0), "Issue", "")</f>
        <v/>
      </c>
    </row>
    <row r="72" spans="1:11" x14ac:dyDescent="0.25">
      <c r="A72" t="s">
        <v>80</v>
      </c>
      <c r="B72" t="s">
        <v>115</v>
      </c>
      <c r="C72" t="s">
        <v>116</v>
      </c>
      <c r="D72">
        <v>34720</v>
      </c>
      <c r="E72" t="s">
        <v>120</v>
      </c>
      <c r="F72" t="s">
        <v>126</v>
      </c>
      <c r="G72" t="s">
        <v>127</v>
      </c>
      <c r="H72" t="s">
        <v>130</v>
      </c>
      <c r="I72" t="str">
        <f t="shared" ca="1" si="2"/>
        <v>No</v>
      </c>
      <c r="J72" t="str">
        <f t="shared" ca="1" si="3"/>
        <v>-</v>
      </c>
      <c r="K72" t="str">
        <f>IF(OR(D72="", E72="", F72="", G72="", H72="", COUNTIF(INR!A:A, TRIM(UPPER(F72)))=0), "Issue", "")</f>
        <v/>
      </c>
    </row>
    <row r="73" spans="1:11" x14ac:dyDescent="0.25">
      <c r="A73" t="s">
        <v>81</v>
      </c>
      <c r="B73" t="s">
        <v>112</v>
      </c>
      <c r="C73" t="s">
        <v>113</v>
      </c>
      <c r="D73">
        <v>52339</v>
      </c>
      <c r="E73" t="s">
        <v>125</v>
      </c>
      <c r="F73" t="s">
        <v>126</v>
      </c>
      <c r="G73" t="s">
        <v>127</v>
      </c>
      <c r="H73" t="s">
        <v>130</v>
      </c>
      <c r="I73" t="str">
        <f t="shared" ca="1" si="2"/>
        <v>No</v>
      </c>
      <c r="J73" t="str">
        <f t="shared" ca="1" si="3"/>
        <v>-</v>
      </c>
      <c r="K73" t="str">
        <f>IF(OR(D73="", E73="", F73="", G73="", H73="", COUNTIF(INR!A:A, TRIM(UPPER(F73)))=0), "Issue", "")</f>
        <v/>
      </c>
    </row>
    <row r="74" spans="1:11" x14ac:dyDescent="0.25">
      <c r="A74" t="s">
        <v>82</v>
      </c>
      <c r="B74" t="s">
        <v>110</v>
      </c>
      <c r="C74" t="s">
        <v>115</v>
      </c>
      <c r="D74">
        <v>77738</v>
      </c>
      <c r="E74" t="s">
        <v>121</v>
      </c>
      <c r="F74" t="s">
        <v>126</v>
      </c>
      <c r="G74" t="s">
        <v>127</v>
      </c>
      <c r="H74" t="s">
        <v>131</v>
      </c>
      <c r="I74" t="str">
        <f t="shared" ca="1" si="2"/>
        <v>No</v>
      </c>
      <c r="J74" t="str">
        <f t="shared" ca="1" si="3"/>
        <v>-</v>
      </c>
      <c r="K74" t="str">
        <f>IF(OR(D74="", E74="", F74="", G74="", H74="", COUNTIF(INR!A:A, TRIM(UPPER(F74)))=0), "Issue", "")</f>
        <v/>
      </c>
    </row>
    <row r="75" spans="1:11" x14ac:dyDescent="0.25">
      <c r="A75" t="s">
        <v>83</v>
      </c>
      <c r="B75" t="s">
        <v>115</v>
      </c>
      <c r="C75" t="s">
        <v>111</v>
      </c>
      <c r="D75">
        <v>88848</v>
      </c>
      <c r="E75" t="s">
        <v>125</v>
      </c>
      <c r="F75" t="s">
        <v>126</v>
      </c>
      <c r="G75" t="s">
        <v>128</v>
      </c>
      <c r="H75" t="s">
        <v>129</v>
      </c>
      <c r="I75" t="str">
        <f t="shared" ca="1" si="2"/>
        <v>No</v>
      </c>
      <c r="J75" t="str">
        <f t="shared" ca="1" si="3"/>
        <v>-</v>
      </c>
      <c r="K75" t="str">
        <f>IF(OR(D75="", E75="", F75="", G75="", H75="", COUNTIF(INR!A:A, TRIM(UPPER(F75)))=0), "Issue", "")</f>
        <v/>
      </c>
    </row>
    <row r="76" spans="1:11" x14ac:dyDescent="0.25">
      <c r="A76" t="s">
        <v>84</v>
      </c>
      <c r="B76" t="s">
        <v>117</v>
      </c>
      <c r="C76" t="s">
        <v>118</v>
      </c>
      <c r="D76">
        <v>28864</v>
      </c>
      <c r="E76" t="s">
        <v>122</v>
      </c>
      <c r="F76" t="s">
        <v>126</v>
      </c>
      <c r="G76" t="s">
        <v>128</v>
      </c>
      <c r="H76" t="s">
        <v>131</v>
      </c>
      <c r="I76" t="str">
        <f t="shared" ca="1" si="2"/>
        <v>No</v>
      </c>
      <c r="J76" t="str">
        <f t="shared" ca="1" si="3"/>
        <v>-</v>
      </c>
      <c r="K76" t="str">
        <f>IF(OR(D76="", E76="", F76="", G76="", H76="", COUNTIF(INR!A:A, TRIM(UPPER(F76)))=0), "Issue", "")</f>
        <v/>
      </c>
    </row>
    <row r="77" spans="1:11" x14ac:dyDescent="0.25">
      <c r="A77" t="s">
        <v>85</v>
      </c>
      <c r="B77" t="s">
        <v>117</v>
      </c>
      <c r="C77" t="s">
        <v>110</v>
      </c>
      <c r="D77">
        <v>25578</v>
      </c>
      <c r="E77" t="s">
        <v>122</v>
      </c>
      <c r="F77" t="s">
        <v>126</v>
      </c>
      <c r="G77" t="s">
        <v>128</v>
      </c>
      <c r="H77" t="s">
        <v>131</v>
      </c>
      <c r="I77" t="str">
        <f t="shared" ca="1" si="2"/>
        <v>No</v>
      </c>
      <c r="J77" t="str">
        <f t="shared" ca="1" si="3"/>
        <v>-</v>
      </c>
      <c r="K77" t="str">
        <f>IF(OR(D77="", E77="", F77="", G77="", H77="", COUNTIF(INR!A:A, TRIM(UPPER(F77)))=0), "Issue", "")</f>
        <v/>
      </c>
    </row>
    <row r="78" spans="1:11" x14ac:dyDescent="0.25">
      <c r="A78" t="s">
        <v>86</v>
      </c>
      <c r="B78" t="s">
        <v>114</v>
      </c>
      <c r="C78" t="s">
        <v>113</v>
      </c>
      <c r="D78">
        <v>23712</v>
      </c>
      <c r="E78" t="s">
        <v>123</v>
      </c>
      <c r="F78" t="s">
        <v>126</v>
      </c>
      <c r="G78" t="s">
        <v>128</v>
      </c>
      <c r="H78" t="s">
        <v>129</v>
      </c>
      <c r="I78" t="str">
        <f t="shared" ca="1" si="2"/>
        <v>No</v>
      </c>
      <c r="J78" t="str">
        <f t="shared" ca="1" si="3"/>
        <v>-</v>
      </c>
      <c r="K78" t="str">
        <f>IF(OR(D78="", E78="", F78="", G78="", H78="", COUNTIF(INR!A:A, TRIM(UPPER(F78)))=0), "Issue", "")</f>
        <v/>
      </c>
    </row>
    <row r="79" spans="1:11" x14ac:dyDescent="0.25">
      <c r="A79" t="s">
        <v>87</v>
      </c>
      <c r="B79" t="s">
        <v>113</v>
      </c>
      <c r="C79" t="s">
        <v>114</v>
      </c>
      <c r="D79">
        <v>20607</v>
      </c>
      <c r="E79" t="s">
        <v>122</v>
      </c>
      <c r="F79" t="s">
        <v>126</v>
      </c>
      <c r="G79" t="s">
        <v>127</v>
      </c>
      <c r="H79" t="s">
        <v>130</v>
      </c>
      <c r="I79" t="str">
        <f t="shared" ca="1" si="2"/>
        <v>No</v>
      </c>
      <c r="J79" t="str">
        <f t="shared" ca="1" si="3"/>
        <v>-</v>
      </c>
      <c r="K79" t="str">
        <f>IF(OR(D79="", E79="", F79="", G79="", H79="", COUNTIF(INR!A:A, TRIM(UPPER(F79)))=0), "Issue", "")</f>
        <v/>
      </c>
    </row>
    <row r="80" spans="1:11" x14ac:dyDescent="0.25">
      <c r="A80" t="s">
        <v>88</v>
      </c>
      <c r="B80" t="s">
        <v>110</v>
      </c>
      <c r="C80" t="s">
        <v>117</v>
      </c>
      <c r="D80">
        <v>54434</v>
      </c>
      <c r="E80" t="s">
        <v>122</v>
      </c>
      <c r="F80" t="s">
        <v>126</v>
      </c>
      <c r="G80" t="s">
        <v>127</v>
      </c>
      <c r="H80" t="s">
        <v>130</v>
      </c>
      <c r="I80" t="str">
        <f t="shared" ca="1" si="2"/>
        <v>No</v>
      </c>
      <c r="J80" t="str">
        <f t="shared" ca="1" si="3"/>
        <v>-</v>
      </c>
      <c r="K80" t="str">
        <f>IF(OR(D80="", E80="", F80="", G80="", H80="", COUNTIF(INR!A:A, TRIM(UPPER(F80)))=0), "Issue", "")</f>
        <v/>
      </c>
    </row>
    <row r="81" spans="1:11" x14ac:dyDescent="0.25">
      <c r="A81" t="s">
        <v>89</v>
      </c>
      <c r="B81" t="s">
        <v>119</v>
      </c>
      <c r="C81" t="s">
        <v>117</v>
      </c>
      <c r="D81">
        <v>25228</v>
      </c>
      <c r="E81" t="s">
        <v>122</v>
      </c>
      <c r="F81" t="s">
        <v>126</v>
      </c>
      <c r="G81" t="s">
        <v>128</v>
      </c>
      <c r="H81" t="s">
        <v>129</v>
      </c>
      <c r="I81" t="str">
        <f t="shared" ca="1" si="2"/>
        <v>No</v>
      </c>
      <c r="J81" t="str">
        <f t="shared" ca="1" si="3"/>
        <v>-</v>
      </c>
      <c r="K81" t="str">
        <f>IF(OR(D81="", E81="", F81="", G81="", H81="", COUNTIF(INR!A:A, TRIM(UPPER(F81)))=0), "Issue", "")</f>
        <v/>
      </c>
    </row>
    <row r="82" spans="1:11" x14ac:dyDescent="0.25">
      <c r="A82" t="s">
        <v>90</v>
      </c>
      <c r="B82" t="s">
        <v>111</v>
      </c>
      <c r="C82" t="s">
        <v>117</v>
      </c>
      <c r="D82">
        <v>27061</v>
      </c>
      <c r="E82" t="s">
        <v>124</v>
      </c>
      <c r="F82" t="s">
        <v>126</v>
      </c>
      <c r="G82" t="s">
        <v>127</v>
      </c>
      <c r="H82" t="s">
        <v>130</v>
      </c>
      <c r="I82" t="str">
        <f t="shared" ca="1" si="2"/>
        <v>No</v>
      </c>
      <c r="J82" t="str">
        <f t="shared" ca="1" si="3"/>
        <v>-</v>
      </c>
      <c r="K82" t="str">
        <f>IF(OR(D82="", E82="", F82="", G82="", H82="", COUNTIF(INR!A:A, TRIM(UPPER(F82)))=0), "Issue", "")</f>
        <v/>
      </c>
    </row>
    <row r="83" spans="1:11" x14ac:dyDescent="0.25">
      <c r="A83" t="s">
        <v>91</v>
      </c>
      <c r="B83" t="s">
        <v>114</v>
      </c>
      <c r="C83" t="s">
        <v>112</v>
      </c>
      <c r="D83">
        <v>41765</v>
      </c>
      <c r="E83" t="s">
        <v>121</v>
      </c>
      <c r="F83" t="s">
        <v>126</v>
      </c>
      <c r="G83" t="s">
        <v>127</v>
      </c>
      <c r="H83" t="s">
        <v>131</v>
      </c>
      <c r="I83" t="str">
        <f t="shared" ca="1" si="2"/>
        <v>No</v>
      </c>
      <c r="J83" t="str">
        <f t="shared" ca="1" si="3"/>
        <v>-</v>
      </c>
      <c r="K83" t="str">
        <f>IF(OR(D83="", E83="", F83="", G83="", H83="", COUNTIF(INR!A:A, TRIM(UPPER(F83)))=0), "Issue", "")</f>
        <v/>
      </c>
    </row>
    <row r="84" spans="1:11" x14ac:dyDescent="0.25">
      <c r="A84" t="s">
        <v>92</v>
      </c>
      <c r="B84" t="s">
        <v>111</v>
      </c>
      <c r="C84" t="s">
        <v>116</v>
      </c>
      <c r="D84">
        <v>27752</v>
      </c>
      <c r="E84" t="s">
        <v>124</v>
      </c>
      <c r="F84" t="s">
        <v>126</v>
      </c>
      <c r="G84" t="s">
        <v>127</v>
      </c>
      <c r="H84" t="s">
        <v>131</v>
      </c>
      <c r="I84" t="str">
        <f t="shared" ca="1" si="2"/>
        <v>No</v>
      </c>
      <c r="J84" t="str">
        <f t="shared" ca="1" si="3"/>
        <v>-</v>
      </c>
      <c r="K84" t="str">
        <f>IF(OR(D84="", E84="", F84="", G84="", H84="", COUNTIF(INR!A:A, TRIM(UPPER(F84)))=0), "Issue", "")</f>
        <v/>
      </c>
    </row>
    <row r="85" spans="1:11" x14ac:dyDescent="0.25">
      <c r="A85" t="s">
        <v>93</v>
      </c>
      <c r="B85" t="s">
        <v>113</v>
      </c>
      <c r="C85" t="s">
        <v>117</v>
      </c>
      <c r="D85">
        <v>52450</v>
      </c>
      <c r="E85" t="s">
        <v>124</v>
      </c>
      <c r="F85" t="s">
        <v>126</v>
      </c>
      <c r="G85" t="s">
        <v>128</v>
      </c>
      <c r="H85" t="s">
        <v>129</v>
      </c>
      <c r="I85" t="str">
        <f t="shared" ca="1" si="2"/>
        <v>No</v>
      </c>
      <c r="J85" t="str">
        <f t="shared" ca="1" si="3"/>
        <v>-</v>
      </c>
      <c r="K85" t="str">
        <f>IF(OR(D85="", E85="", F85="", G85="", H85="", COUNTIF(INR!A:A, TRIM(UPPER(F85)))=0), "Issue", "")</f>
        <v/>
      </c>
    </row>
    <row r="86" spans="1:11" x14ac:dyDescent="0.25">
      <c r="A86" t="s">
        <v>94</v>
      </c>
      <c r="B86" t="s">
        <v>115</v>
      </c>
      <c r="C86" t="s">
        <v>110</v>
      </c>
      <c r="D86">
        <v>42034</v>
      </c>
      <c r="E86" t="s">
        <v>123</v>
      </c>
      <c r="F86" t="s">
        <v>126</v>
      </c>
      <c r="G86" t="s">
        <v>127</v>
      </c>
      <c r="H86" t="s">
        <v>130</v>
      </c>
      <c r="I86" t="str">
        <f t="shared" ca="1" si="2"/>
        <v>No</v>
      </c>
      <c r="J86" t="str">
        <f t="shared" ca="1" si="3"/>
        <v>-</v>
      </c>
      <c r="K86" t="str">
        <f>IF(OR(D86="", E86="", F86="", G86="", H86="", COUNTIF(INR!A:A, TRIM(UPPER(F86)))=0), "Issue", "")</f>
        <v/>
      </c>
    </row>
    <row r="87" spans="1:11" x14ac:dyDescent="0.25">
      <c r="A87" t="s">
        <v>95</v>
      </c>
      <c r="B87" t="s">
        <v>118</v>
      </c>
      <c r="C87" t="s">
        <v>116</v>
      </c>
      <c r="D87">
        <v>40964</v>
      </c>
      <c r="E87" t="s">
        <v>123</v>
      </c>
      <c r="F87" t="s">
        <v>126</v>
      </c>
      <c r="G87" t="s">
        <v>127</v>
      </c>
      <c r="H87" t="s">
        <v>129</v>
      </c>
      <c r="I87" t="str">
        <f t="shared" ca="1" si="2"/>
        <v>No</v>
      </c>
      <c r="J87" t="str">
        <f t="shared" ca="1" si="3"/>
        <v>-</v>
      </c>
      <c r="K87" t="str">
        <f>IF(OR(D87="", E87="", F87="", G87="", H87="", COUNTIF(INR!A:A, TRIM(UPPER(F87)))=0), "Issue", "")</f>
        <v/>
      </c>
    </row>
    <row r="88" spans="1:11" x14ac:dyDescent="0.25">
      <c r="A88" t="s">
        <v>96</v>
      </c>
      <c r="B88" t="s">
        <v>111</v>
      </c>
      <c r="C88" t="s">
        <v>117</v>
      </c>
      <c r="D88">
        <v>71070</v>
      </c>
      <c r="E88" t="s">
        <v>124</v>
      </c>
      <c r="F88" t="s">
        <v>126</v>
      </c>
      <c r="G88" t="s">
        <v>127</v>
      </c>
      <c r="H88" t="s">
        <v>129</v>
      </c>
      <c r="I88" t="str">
        <f t="shared" ca="1" si="2"/>
        <v>No</v>
      </c>
      <c r="J88" t="str">
        <f t="shared" ca="1" si="3"/>
        <v>-</v>
      </c>
      <c r="K88" t="str">
        <f>IF(OR(D88="", E88="", F88="", G88="", H88="", COUNTIF(INR!A:A, TRIM(UPPER(F88)))=0), "Issue", "")</f>
        <v/>
      </c>
    </row>
    <row r="89" spans="1:11" x14ac:dyDescent="0.25">
      <c r="A89" t="s">
        <v>97</v>
      </c>
      <c r="B89" t="s">
        <v>112</v>
      </c>
      <c r="C89" t="s">
        <v>118</v>
      </c>
      <c r="D89">
        <v>47636</v>
      </c>
      <c r="E89" t="s">
        <v>124</v>
      </c>
      <c r="F89" t="s">
        <v>126</v>
      </c>
      <c r="G89" t="s">
        <v>128</v>
      </c>
      <c r="H89" t="s">
        <v>131</v>
      </c>
      <c r="I89" t="str">
        <f t="shared" ca="1" si="2"/>
        <v>No</v>
      </c>
      <c r="J89" t="str">
        <f t="shared" ca="1" si="3"/>
        <v>-</v>
      </c>
      <c r="K89" t="str">
        <f>IF(OR(D89="", E89="", F89="", G89="", H89="", COUNTIF(INR!A:A, TRIM(UPPER(F89)))=0), "Issue", "")</f>
        <v/>
      </c>
    </row>
    <row r="90" spans="1:11" x14ac:dyDescent="0.25">
      <c r="A90" t="s">
        <v>98</v>
      </c>
      <c r="B90" t="s">
        <v>112</v>
      </c>
      <c r="C90" t="s">
        <v>111</v>
      </c>
      <c r="D90">
        <v>81375</v>
      </c>
      <c r="E90" t="s">
        <v>120</v>
      </c>
      <c r="F90" t="s">
        <v>126</v>
      </c>
      <c r="G90" t="s">
        <v>127</v>
      </c>
      <c r="H90" t="s">
        <v>131</v>
      </c>
      <c r="I90" t="str">
        <f t="shared" ca="1" si="2"/>
        <v>No</v>
      </c>
      <c r="J90" t="str">
        <f t="shared" ca="1" si="3"/>
        <v>-</v>
      </c>
      <c r="K90" t="str">
        <f>IF(OR(D90="", E90="", F90="", G90="", H90="", COUNTIF(INR!A:A, TRIM(UPPER(F90)))=0), "Issue", "")</f>
        <v/>
      </c>
    </row>
    <row r="91" spans="1:11" x14ac:dyDescent="0.25">
      <c r="A91" t="s">
        <v>99</v>
      </c>
      <c r="B91" t="s">
        <v>117</v>
      </c>
      <c r="C91" t="s">
        <v>113</v>
      </c>
      <c r="D91">
        <v>55007</v>
      </c>
      <c r="E91" t="s">
        <v>120</v>
      </c>
      <c r="F91" t="s">
        <v>126</v>
      </c>
      <c r="G91" t="s">
        <v>127</v>
      </c>
      <c r="H91" t="s">
        <v>129</v>
      </c>
      <c r="I91" t="str">
        <f t="shared" ca="1" si="2"/>
        <v>No</v>
      </c>
      <c r="J91" t="str">
        <f t="shared" ca="1" si="3"/>
        <v>-</v>
      </c>
      <c r="K91" t="str">
        <f>IF(OR(D91="", E91="", F91="", G91="", H91="", COUNTIF(INR!A:A, TRIM(UPPER(F91)))=0), "Issue", "")</f>
        <v/>
      </c>
    </row>
    <row r="92" spans="1:11" x14ac:dyDescent="0.25">
      <c r="A92" t="s">
        <v>100</v>
      </c>
      <c r="B92" t="s">
        <v>117</v>
      </c>
      <c r="C92" t="s">
        <v>112</v>
      </c>
      <c r="D92">
        <v>61724</v>
      </c>
      <c r="E92" t="s">
        <v>120</v>
      </c>
      <c r="F92" t="s">
        <v>126</v>
      </c>
      <c r="G92" t="s">
        <v>127</v>
      </c>
      <c r="H92" t="s">
        <v>131</v>
      </c>
      <c r="I92" t="str">
        <f ca="1">IF(AND(H92="Pending", E92&lt;TODAY()), "Yes", "No")</f>
        <v>No</v>
      </c>
      <c r="J92" t="str">
        <f t="shared" ca="1" si="3"/>
        <v>-</v>
      </c>
      <c r="K92" t="str">
        <f>IF(OR(D92="", E92="", F92="", G92="", H92="", COUNTIF(INR!A:A, TRIM(UPPER(F92)))=0), "Issue", "")</f>
        <v/>
      </c>
    </row>
    <row r="93" spans="1:11" x14ac:dyDescent="0.25">
      <c r="A93" t="s">
        <v>101</v>
      </c>
      <c r="B93" t="s">
        <v>114</v>
      </c>
      <c r="C93" t="s">
        <v>112</v>
      </c>
      <c r="D93">
        <v>94858</v>
      </c>
      <c r="E93" t="s">
        <v>122</v>
      </c>
      <c r="F93" t="s">
        <v>126</v>
      </c>
      <c r="G93" t="s">
        <v>128</v>
      </c>
      <c r="H93" t="s">
        <v>129</v>
      </c>
      <c r="I93" t="str">
        <f t="shared" ca="1" si="2"/>
        <v>No</v>
      </c>
      <c r="J93" t="str">
        <f t="shared" ca="1" si="3"/>
        <v>-</v>
      </c>
      <c r="K93" t="str">
        <f>IF(OR(D93="", E93="", F93="", G93="", H93="", COUNTIF(INR!A:A, TRIM(UPPER(F93)))=0), "Issue", "")</f>
        <v/>
      </c>
    </row>
    <row r="94" spans="1:11" x14ac:dyDescent="0.25">
      <c r="A94" t="s">
        <v>102</v>
      </c>
      <c r="B94" t="s">
        <v>118</v>
      </c>
      <c r="C94" t="s">
        <v>113</v>
      </c>
      <c r="D94">
        <v>82713</v>
      </c>
      <c r="E94" t="s">
        <v>121</v>
      </c>
      <c r="F94" t="s">
        <v>126</v>
      </c>
      <c r="G94" t="s">
        <v>128</v>
      </c>
      <c r="H94" t="s">
        <v>129</v>
      </c>
      <c r="I94" t="str">
        <f t="shared" ca="1" si="2"/>
        <v>No</v>
      </c>
      <c r="J94" t="str">
        <f t="shared" ca="1" si="3"/>
        <v>-</v>
      </c>
      <c r="K94" t="str">
        <f>IF(OR(D94="", E94="", F94="", G94="", H94="", COUNTIF(INR!A:A, TRIM(UPPER(F94)))=0), "Issue", "")</f>
        <v/>
      </c>
    </row>
    <row r="95" spans="1:11" x14ac:dyDescent="0.25">
      <c r="A95" t="s">
        <v>103</v>
      </c>
      <c r="B95" t="s">
        <v>114</v>
      </c>
      <c r="C95" t="s">
        <v>115</v>
      </c>
      <c r="D95">
        <v>91684</v>
      </c>
      <c r="E95" t="s">
        <v>124</v>
      </c>
      <c r="F95" t="s">
        <v>126</v>
      </c>
      <c r="G95" t="s">
        <v>128</v>
      </c>
      <c r="H95" t="s">
        <v>131</v>
      </c>
      <c r="I95" t="str">
        <f t="shared" ca="1" si="2"/>
        <v>No</v>
      </c>
      <c r="J95" t="str">
        <f t="shared" ca="1" si="3"/>
        <v>-</v>
      </c>
      <c r="K95" t="str">
        <f>IF(OR(D95="", E95="", F95="", G95="", H95="", COUNTIF(INR!A:A, TRIM(UPPER(F95)))=0), "Issue", "")</f>
        <v/>
      </c>
    </row>
    <row r="96" spans="1:11" x14ac:dyDescent="0.25">
      <c r="A96" t="s">
        <v>104</v>
      </c>
      <c r="B96" t="s">
        <v>112</v>
      </c>
      <c r="C96" t="s">
        <v>117</v>
      </c>
      <c r="D96">
        <v>32403</v>
      </c>
      <c r="E96" t="s">
        <v>123</v>
      </c>
      <c r="F96" t="s">
        <v>126</v>
      </c>
      <c r="G96" t="s">
        <v>127</v>
      </c>
      <c r="H96" t="s">
        <v>130</v>
      </c>
      <c r="I96" t="str">
        <f t="shared" ca="1" si="2"/>
        <v>No</v>
      </c>
      <c r="J96" t="str">
        <f t="shared" ca="1" si="3"/>
        <v>-</v>
      </c>
      <c r="K96" t="str">
        <f>IF(OR(D96="", E96="", F96="", G96="", H96="", COUNTIF(INR!A:A, TRIM(UPPER(F96)))=0), "Issue", "")</f>
        <v/>
      </c>
    </row>
    <row r="97" spans="1:11" x14ac:dyDescent="0.25">
      <c r="A97" t="s">
        <v>105</v>
      </c>
      <c r="B97" t="s">
        <v>114</v>
      </c>
      <c r="C97" t="s">
        <v>116</v>
      </c>
      <c r="D97">
        <v>51378</v>
      </c>
      <c r="E97" t="s">
        <v>122</v>
      </c>
      <c r="F97" t="s">
        <v>126</v>
      </c>
      <c r="G97" t="s">
        <v>128</v>
      </c>
      <c r="H97" t="s">
        <v>131</v>
      </c>
      <c r="I97" t="str">
        <f t="shared" ca="1" si="2"/>
        <v>No</v>
      </c>
      <c r="J97" t="str">
        <f t="shared" ca="1" si="3"/>
        <v>-</v>
      </c>
      <c r="K97" t="str">
        <f>IF(OR(D97="", E97="", F97="", G97="", H97="", COUNTIF(INR!A:A, TRIM(UPPER(F97)))=0), "Issue", "")</f>
        <v/>
      </c>
    </row>
    <row r="98" spans="1:11" x14ac:dyDescent="0.25">
      <c r="A98" t="s">
        <v>106</v>
      </c>
      <c r="B98" t="s">
        <v>116</v>
      </c>
      <c r="C98" t="s">
        <v>119</v>
      </c>
      <c r="D98">
        <v>70394</v>
      </c>
      <c r="E98" t="s">
        <v>121</v>
      </c>
      <c r="F98" t="s">
        <v>126</v>
      </c>
      <c r="G98" t="s">
        <v>127</v>
      </c>
      <c r="H98" t="s">
        <v>130</v>
      </c>
      <c r="I98" t="str">
        <f t="shared" ca="1" si="2"/>
        <v>No</v>
      </c>
      <c r="J98" t="str">
        <f t="shared" ca="1" si="3"/>
        <v>-</v>
      </c>
      <c r="K98" t="str">
        <f>IF(OR(D98="", E98="", F98="", G98="", H98="", COUNTIF(INR!A:A, TRIM(UPPER(F98)))=0), "Issue", "")</f>
        <v/>
      </c>
    </row>
    <row r="99" spans="1:11" x14ac:dyDescent="0.25">
      <c r="A99" t="s">
        <v>107</v>
      </c>
      <c r="B99" t="s">
        <v>112</v>
      </c>
      <c r="C99" t="s">
        <v>110</v>
      </c>
      <c r="D99">
        <v>93421</v>
      </c>
      <c r="E99" t="s">
        <v>120</v>
      </c>
      <c r="F99" t="s">
        <v>126</v>
      </c>
      <c r="G99" t="s">
        <v>128</v>
      </c>
      <c r="H99" t="s">
        <v>130</v>
      </c>
      <c r="I99" t="str">
        <f t="shared" ca="1" si="2"/>
        <v>No</v>
      </c>
      <c r="J99" t="str">
        <f t="shared" ca="1" si="3"/>
        <v>-</v>
      </c>
      <c r="K99" t="str">
        <f>IF(OR(D99="", E99="", F99="", G99="", H99="", COUNTIF(INR!A:A, TRIM(UPPER(F99)))=0), "Issue", "")</f>
        <v/>
      </c>
    </row>
    <row r="100" spans="1:11" x14ac:dyDescent="0.25">
      <c r="A100" t="s">
        <v>108</v>
      </c>
      <c r="B100" t="s">
        <v>115</v>
      </c>
      <c r="C100" t="s">
        <v>119</v>
      </c>
      <c r="D100">
        <v>34694</v>
      </c>
      <c r="E100" t="s">
        <v>120</v>
      </c>
      <c r="F100" t="s">
        <v>126</v>
      </c>
      <c r="G100" t="s">
        <v>127</v>
      </c>
      <c r="H100" t="s">
        <v>131</v>
      </c>
      <c r="I100" t="str">
        <f t="shared" ca="1" si="2"/>
        <v>No</v>
      </c>
      <c r="J100" t="str">
        <f t="shared" ca="1" si="3"/>
        <v>-</v>
      </c>
      <c r="K100" t="str">
        <f>IF(OR(D100="", E100="", F100="", G100="", H100="", COUNTIF(INR!A:A, TRIM(UPPER(F100)))=0), "Issue", "")</f>
        <v/>
      </c>
    </row>
    <row r="101" spans="1:11" x14ac:dyDescent="0.25">
      <c r="A101" t="s">
        <v>109</v>
      </c>
      <c r="B101" t="s">
        <v>115</v>
      </c>
      <c r="C101" t="s">
        <v>117</v>
      </c>
      <c r="D101">
        <v>60286</v>
      </c>
      <c r="E101" t="s">
        <v>123</v>
      </c>
      <c r="F101" t="s">
        <v>126</v>
      </c>
      <c r="G101" t="s">
        <v>128</v>
      </c>
      <c r="H101" t="s">
        <v>130</v>
      </c>
      <c r="I101" t="str">
        <f t="shared" ca="1" si="2"/>
        <v>No</v>
      </c>
      <c r="J101" t="str">
        <f t="shared" ca="1" si="3"/>
        <v>-</v>
      </c>
      <c r="K101" t="str">
        <f>IF(OR(D101="", E101="", F101="", G101="", H101="", COUNTIF(INR!A:A, TRIM(UPPER(F101)))=0), "Issue", "")</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84CB2-5D33-4FBE-99E2-1E60B66F316B}">
  <dimension ref="A1:M62"/>
  <sheetViews>
    <sheetView showGridLines="0" tabSelected="1" zoomScale="70" zoomScaleNormal="70" workbookViewId="0">
      <selection activeCell="M50" sqref="M50"/>
    </sheetView>
  </sheetViews>
  <sheetFormatPr defaultRowHeight="15" x14ac:dyDescent="0.25"/>
  <cols>
    <col min="1" max="1" width="37.7109375" style="3" customWidth="1"/>
    <col min="2" max="2" width="26.7109375" style="3" customWidth="1"/>
    <col min="3" max="3" width="30.28515625" style="3" customWidth="1"/>
    <col min="4" max="4" width="29.28515625" style="3" customWidth="1"/>
    <col min="5" max="5" width="24.28515625" style="3" bestFit="1" customWidth="1"/>
    <col min="6" max="11" width="9.140625" style="3"/>
    <col min="12" max="12" width="17.85546875" style="3" bestFit="1" customWidth="1"/>
    <col min="13" max="13" width="19.5703125" style="3" bestFit="1" customWidth="1"/>
    <col min="14" max="16384" width="9.140625" style="3"/>
  </cols>
  <sheetData>
    <row r="1" spans="1:4" ht="54" customHeight="1" x14ac:dyDescent="0.4">
      <c r="A1" s="7" t="s">
        <v>134</v>
      </c>
      <c r="B1" s="6" t="s">
        <v>135</v>
      </c>
      <c r="C1" s="8" t="s">
        <v>136</v>
      </c>
      <c r="D1" s="12" t="s">
        <v>142</v>
      </c>
    </row>
    <row r="2" spans="1:4" ht="44.25" customHeight="1" x14ac:dyDescent="0.35">
      <c r="A2" s="9">
        <f>COUNTA(Transaction!A2:A100)</f>
        <v>99</v>
      </c>
      <c r="B2" s="10">
        <f>COUNTIF(Transaction!K2:K100, "Issue")</f>
        <v>3</v>
      </c>
      <c r="C2" s="11">
        <f ca="1">COUNTIF(Escalation_Log!J2:J100, "Escalated")</f>
        <v>4</v>
      </c>
      <c r="D2" s="13">
        <f ca="1">C2/A2</f>
        <v>4.0404040404040407E-2</v>
      </c>
    </row>
    <row r="43" spans="12:13" x14ac:dyDescent="0.25">
      <c r="L43" s="3" t="s">
        <v>137</v>
      </c>
      <c r="M43" s="3" t="s">
        <v>139</v>
      </c>
    </row>
    <row r="44" spans="12:13" x14ac:dyDescent="0.25">
      <c r="L44" s="4" t="s">
        <v>130</v>
      </c>
      <c r="M44" s="5">
        <v>30</v>
      </c>
    </row>
    <row r="45" spans="12:13" x14ac:dyDescent="0.25">
      <c r="L45" s="4" t="s">
        <v>131</v>
      </c>
      <c r="M45" s="5">
        <v>37</v>
      </c>
    </row>
    <row r="46" spans="12:13" x14ac:dyDescent="0.25">
      <c r="L46" s="4" t="s">
        <v>129</v>
      </c>
      <c r="M46" s="5">
        <v>33</v>
      </c>
    </row>
    <row r="47" spans="12:13" x14ac:dyDescent="0.25">
      <c r="L47" s="4" t="s">
        <v>138</v>
      </c>
      <c r="M47" s="5">
        <v>100</v>
      </c>
    </row>
    <row r="49" spans="12:13" x14ac:dyDescent="0.25">
      <c r="L49" s="3" t="s">
        <v>137</v>
      </c>
      <c r="M49" s="3" t="s">
        <v>140</v>
      </c>
    </row>
    <row r="50" spans="12:13" x14ac:dyDescent="0.25">
      <c r="L50" s="4" t="s">
        <v>127</v>
      </c>
      <c r="M50" s="5">
        <v>52</v>
      </c>
    </row>
    <row r="51" spans="12:13" x14ac:dyDescent="0.25">
      <c r="L51" s="4" t="s">
        <v>128</v>
      </c>
      <c r="M51" s="5">
        <v>48</v>
      </c>
    </row>
    <row r="52" spans="12:13" x14ac:dyDescent="0.25">
      <c r="L52" s="4" t="s">
        <v>138</v>
      </c>
      <c r="M52" s="5">
        <v>100</v>
      </c>
    </row>
    <row r="54" spans="12:13" x14ac:dyDescent="0.25">
      <c r="L54" s="3" t="s">
        <v>137</v>
      </c>
      <c r="M54" s="3" t="s">
        <v>141</v>
      </c>
    </row>
    <row r="55" spans="12:13" x14ac:dyDescent="0.25">
      <c r="L55" s="4" t="s">
        <v>121</v>
      </c>
      <c r="M55" s="5">
        <v>9</v>
      </c>
    </row>
    <row r="56" spans="12:13" x14ac:dyDescent="0.25">
      <c r="L56" s="4" t="s">
        <v>124</v>
      </c>
      <c r="M56" s="5">
        <v>7</v>
      </c>
    </row>
    <row r="57" spans="12:13" x14ac:dyDescent="0.25">
      <c r="L57" s="4" t="s">
        <v>123</v>
      </c>
      <c r="M57" s="5">
        <v>1</v>
      </c>
    </row>
    <row r="58" spans="12:13" x14ac:dyDescent="0.25">
      <c r="L58" s="4" t="s">
        <v>125</v>
      </c>
      <c r="M58" s="5">
        <v>2</v>
      </c>
    </row>
    <row r="59" spans="12:13" x14ac:dyDescent="0.25">
      <c r="L59" s="4" t="s">
        <v>122</v>
      </c>
      <c r="M59" s="5">
        <v>9</v>
      </c>
    </row>
    <row r="60" spans="12:13" x14ac:dyDescent="0.25">
      <c r="L60" s="4" t="s">
        <v>120</v>
      </c>
      <c r="M60" s="5">
        <v>5</v>
      </c>
    </row>
    <row r="61" spans="12:13" x14ac:dyDescent="0.25">
      <c r="L61" s="4" t="s">
        <v>138</v>
      </c>
      <c r="M61" s="5">
        <v>33</v>
      </c>
    </row>
    <row r="62" spans="12:13" x14ac:dyDescent="0.25">
      <c r="L62"/>
      <c r="M62"/>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78BA-4378-4BF7-BCDE-4878AA09ADDA}">
  <dimension ref="A1:L5"/>
  <sheetViews>
    <sheetView workbookViewId="0">
      <selection activeCell="H12" sqref="H12"/>
    </sheetView>
  </sheetViews>
  <sheetFormatPr defaultRowHeight="15" x14ac:dyDescent="0.25"/>
  <cols>
    <col min="1" max="1" width="13.5703125" bestFit="1" customWidth="1"/>
    <col min="2" max="2" width="12.85546875" bestFit="1" customWidth="1"/>
    <col min="3" max="3" width="13.5703125" bestFit="1" customWidth="1"/>
    <col min="4" max="4" width="13.28515625" bestFit="1" customWidth="1"/>
    <col min="5" max="5" width="10.85546875" bestFit="1" customWidth="1"/>
    <col min="6" max="6" width="8.85546875" bestFit="1" customWidth="1"/>
    <col min="7" max="7" width="11.140625" bestFit="1" customWidth="1"/>
    <col min="8" max="8" width="8.28515625" bestFit="1" customWidth="1"/>
    <col min="9" max="9" width="10.5703125" bestFit="1" customWidth="1"/>
    <col min="10" max="10" width="9.85546875" bestFit="1" customWidth="1"/>
    <col min="11" max="12" width="0" hidden="1" customWidth="1"/>
  </cols>
  <sheetData>
    <row r="1" spans="1:12" x14ac:dyDescent="0.25">
      <c r="A1" t="str" cm="1">
        <f t="array" ref="A1:L1">[1]Sheet1!A1:L1</f>
        <v>Transaction ID</v>
      </c>
      <c r="B1" t="str">
        <v>Sender Bank</v>
      </c>
      <c r="C1" t="str">
        <v>Receiver Bank</v>
      </c>
      <c r="D1" t="str">
        <v>Amount (INR)</v>
      </c>
      <c r="E1" t="str">
        <v>Value Date</v>
      </c>
      <c r="F1" t="str">
        <v>Currency</v>
      </c>
      <c r="G1" t="str">
        <v>SWIFT Type</v>
      </c>
      <c r="H1" t="str">
        <v>Status</v>
      </c>
      <c r="I1" t="str">
        <v>SLA Breach</v>
      </c>
      <c r="J1" t="str">
        <v>Escalation</v>
      </c>
      <c r="K1">
        <v>0</v>
      </c>
      <c r="L1">
        <v>0</v>
      </c>
    </row>
    <row r="2" spans="1:12" x14ac:dyDescent="0.25">
      <c r="A2" t="str" cm="1">
        <f t="array" aca="1" ref="A2:K5" ca="1">_xlfn._xlws.FILTER(Transaction!A2:K100, Transaction!J2:J100="Escalated", "No Escalations Found")</f>
        <v>TXN004</v>
      </c>
      <c r="B2" t="str">
        <f ca="1"/>
        <v>CitiBank</v>
      </c>
      <c r="C2" t="str">
        <f ca="1"/>
        <v>ICICI</v>
      </c>
      <c r="D2">
        <f ca="1"/>
        <v>65705</v>
      </c>
      <c r="E2">
        <f ca="1"/>
        <v>45839</v>
      </c>
      <c r="F2" t="str">
        <f ca="1"/>
        <v>USD</v>
      </c>
      <c r="G2" t="str">
        <f ca="1"/>
        <v>MT202</v>
      </c>
      <c r="H2" t="str">
        <f ca="1"/>
        <v>Pending</v>
      </c>
      <c r="I2" t="str">
        <f ca="1"/>
        <v>Yes</v>
      </c>
      <c r="J2" t="str">
        <f ca="1"/>
        <v>Escalated</v>
      </c>
      <c r="K2" t="str">
        <f ca="1"/>
        <v>Issue</v>
      </c>
    </row>
    <row r="3" spans="1:12" x14ac:dyDescent="0.25">
      <c r="A3" t="str">
        <f ca="1"/>
        <v>TXN028</v>
      </c>
      <c r="B3" t="str">
        <f ca="1"/>
        <v>HDFC Bank</v>
      </c>
      <c r="C3" t="str">
        <f ca="1"/>
        <v>Yes Bank</v>
      </c>
      <c r="D3">
        <f ca="1"/>
        <v>93209</v>
      </c>
      <c r="E3">
        <f ca="1"/>
        <v>45839</v>
      </c>
      <c r="F3" t="str">
        <f ca="1"/>
        <v>INR</v>
      </c>
      <c r="G3" t="str">
        <f ca="1"/>
        <v>MT202</v>
      </c>
      <c r="H3" t="str">
        <f ca="1"/>
        <v>Pending</v>
      </c>
      <c r="I3" t="str">
        <f ca="1"/>
        <v>Yes</v>
      </c>
      <c r="J3" t="str">
        <f ca="1"/>
        <v>Escalated</v>
      </c>
      <c r="K3" t="str">
        <f ca="1"/>
        <v/>
      </c>
    </row>
    <row r="4" spans="1:12" x14ac:dyDescent="0.25">
      <c r="A4" t="str">
        <f ca="1"/>
        <v>TXN030</v>
      </c>
      <c r="B4" t="str">
        <f ca="1"/>
        <v>Yes Bank</v>
      </c>
      <c r="C4" t="str">
        <f ca="1"/>
        <v>StandardChar</v>
      </c>
      <c r="D4">
        <f ca="1"/>
        <v>98588</v>
      </c>
      <c r="E4">
        <f ca="1"/>
        <v>45840</v>
      </c>
      <c r="F4" t="str">
        <f ca="1"/>
        <v>INR</v>
      </c>
      <c r="G4" t="str">
        <f ca="1"/>
        <v>MT103</v>
      </c>
      <c r="H4" t="str">
        <f ca="1"/>
        <v>Pending</v>
      </c>
      <c r="I4" t="str">
        <f ca="1"/>
        <v>Yes</v>
      </c>
      <c r="J4" t="str">
        <f ca="1"/>
        <v>Escalated</v>
      </c>
      <c r="K4" t="str">
        <f ca="1"/>
        <v/>
      </c>
    </row>
    <row r="5" spans="1:12" x14ac:dyDescent="0.25">
      <c r="A5" t="str">
        <f ca="1"/>
        <v>TXN032</v>
      </c>
      <c r="B5" t="str">
        <f ca="1"/>
        <v>StandardChar</v>
      </c>
      <c r="C5" t="str">
        <f ca="1"/>
        <v>Yes Bank</v>
      </c>
      <c r="D5">
        <f ca="1"/>
        <v>55090</v>
      </c>
      <c r="E5">
        <f ca="1"/>
        <v>45840</v>
      </c>
      <c r="F5" t="str">
        <f ca="1"/>
        <v>usd</v>
      </c>
      <c r="G5" t="str">
        <f ca="1"/>
        <v>MT103</v>
      </c>
      <c r="H5" t="str">
        <f ca="1"/>
        <v>Pending</v>
      </c>
      <c r="I5" t="str">
        <f ca="1"/>
        <v>Yes</v>
      </c>
      <c r="J5" t="str">
        <f ca="1"/>
        <v>Escalated</v>
      </c>
      <c r="K5" t="str">
        <f ca="1"/>
        <v>Issue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5D59F-56B2-4370-9593-6043BFC768B9}">
  <dimension ref="A1"/>
  <sheetViews>
    <sheetView workbookViewId="0"/>
  </sheetViews>
  <sheetFormatPr defaultRowHeight="15" x14ac:dyDescent="0.25"/>
  <sheetData>
    <row r="1" spans="1:1" x14ac:dyDescent="0.25">
      <c r="A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Transaction</vt:lpstr>
      <vt:lpstr>Dashboard</vt:lpstr>
      <vt:lpstr>Escalation_Log</vt:lpstr>
      <vt:lpstr>INR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rajathesh hm</cp:lastModifiedBy>
  <dcterms:created xsi:type="dcterms:W3CDTF">2025-07-03T05:02:50Z</dcterms:created>
  <dcterms:modified xsi:type="dcterms:W3CDTF">2025-07-03T07:26:40Z</dcterms:modified>
</cp:coreProperties>
</file>