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results-latex-tables\"/>
    </mc:Choice>
  </mc:AlternateContent>
  <xr:revisionPtr revIDLastSave="0" documentId="13_ncr:1_{22E1DFA5-0EA6-4477-8FBD-32DF1D77D6A9}" xr6:coauthVersionLast="47" xr6:coauthVersionMax="47" xr10:uidLastSave="{00000000-0000-0000-0000-000000000000}"/>
  <bookViews>
    <workbookView xWindow="10830" yWindow="255" windowWidth="11715" windowHeight="10665" tabRatio="796" activeTab="2" xr2:uid="{00000000-000D-0000-FFFF-FFFF00000000}"/>
  </bookViews>
  <sheets>
    <sheet name="LATEX" sheetId="27" r:id="rId1"/>
    <sheet name="Large_table" sheetId="22" r:id="rId2"/>
    <sheet name="Env.-wise-tables" sheetId="32" r:id="rId3"/>
    <sheet name="Overall_Avg" sheetId="23" r:id="rId4"/>
    <sheet name="Sim_Avg" sheetId="24" r:id="rId5"/>
    <sheet name="PHM_SS_Avg" sheetId="25" r:id="rId6"/>
    <sheet name="PHM_MS_Avg" sheetId="26" r:id="rId7"/>
    <sheet name="Training_times" sheetId="31" r:id="rId8"/>
    <sheet name="Colored_Table" sheetId="29" r:id="rId9"/>
    <sheet name="HeatMap_Table" sheetId="3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2" l="1"/>
  <c r="D12" i="32"/>
  <c r="K35" i="27"/>
  <c r="K36" i="27"/>
  <c r="K37" i="27"/>
  <c r="K34" i="27"/>
  <c r="B35" i="27"/>
  <c r="B36" i="27"/>
  <c r="B37" i="27"/>
  <c r="B34" i="27"/>
  <c r="K26" i="27"/>
  <c r="K27" i="27"/>
  <c r="K28" i="27"/>
  <c r="K25" i="27"/>
  <c r="B26" i="27"/>
  <c r="B27" i="27"/>
  <c r="B28" i="27"/>
  <c r="B25" i="27"/>
  <c r="O40" i="32"/>
  <c r="O39" i="32"/>
  <c r="O38" i="32"/>
  <c r="O37" i="32"/>
  <c r="O31" i="32"/>
  <c r="O30" i="32"/>
  <c r="O29" i="32"/>
  <c r="O28" i="32"/>
  <c r="O19" i="32"/>
  <c r="O18" i="32"/>
  <c r="O17" i="32"/>
  <c r="O16" i="32"/>
  <c r="M22" i="32"/>
  <c r="L22" i="32"/>
  <c r="J22" i="32"/>
  <c r="I22" i="32"/>
  <c r="G22" i="32"/>
  <c r="F22" i="32"/>
  <c r="D22" i="32"/>
  <c r="C22" i="32"/>
  <c r="M21" i="32"/>
  <c r="L21" i="32"/>
  <c r="J21" i="32"/>
  <c r="I21" i="32"/>
  <c r="G21" i="32"/>
  <c r="F21" i="32"/>
  <c r="D21" i="32"/>
  <c r="C21" i="32"/>
  <c r="O8" i="32"/>
  <c r="O7" i="32"/>
  <c r="O6" i="32"/>
  <c r="O5" i="32"/>
  <c r="M11" i="32"/>
  <c r="L11" i="32"/>
  <c r="J11" i="32"/>
  <c r="I11" i="32"/>
  <c r="G11" i="32"/>
  <c r="F11" i="32"/>
  <c r="D11" i="32"/>
  <c r="C11" i="32"/>
  <c r="M10" i="32"/>
  <c r="L10" i="32"/>
  <c r="J10" i="32"/>
  <c r="I10" i="32"/>
  <c r="G10" i="32"/>
  <c r="F10" i="32"/>
  <c r="D10" i="32"/>
  <c r="C10" i="32"/>
  <c r="F1" i="31"/>
  <c r="B40" i="27" s="1"/>
  <c r="F3" i="31"/>
  <c r="B42" i="27" s="1"/>
  <c r="F4" i="31"/>
  <c r="F5" i="31"/>
  <c r="B44" i="27" s="1"/>
  <c r="F6" i="31"/>
  <c r="B45" i="27" s="1"/>
  <c r="F7" i="31"/>
  <c r="B46" i="27" s="1"/>
  <c r="F8" i="31"/>
  <c r="F9" i="31"/>
  <c r="F10" i="31"/>
  <c r="B49" i="27" s="1"/>
  <c r="F11" i="31"/>
  <c r="F12" i="31"/>
  <c r="B51" i="27" s="1"/>
  <c r="F13" i="31"/>
  <c r="B52" i="27" s="1"/>
  <c r="F14" i="31"/>
  <c r="B53" i="27" s="1"/>
  <c r="F15" i="31"/>
  <c r="B54" i="27" s="1"/>
  <c r="F16" i="31"/>
  <c r="F2" i="31"/>
  <c r="B41" i="27" s="1"/>
  <c r="E17" i="31"/>
  <c r="D17" i="31"/>
  <c r="C17" i="31"/>
  <c r="B17" i="31"/>
  <c r="F17" i="31" s="1"/>
  <c r="B56" i="27" s="1"/>
  <c r="B43" i="27"/>
  <c r="B47" i="27"/>
  <c r="B48" i="27"/>
  <c r="B50" i="27"/>
  <c r="B55" i="27"/>
  <c r="E37" i="30"/>
  <c r="D37" i="30"/>
  <c r="C37" i="30"/>
  <c r="E36" i="30"/>
  <c r="D36" i="30"/>
  <c r="C36" i="30"/>
  <c r="E35" i="30"/>
  <c r="D35" i="30"/>
  <c r="C35" i="30"/>
  <c r="E34" i="30"/>
  <c r="D34" i="30"/>
  <c r="C34" i="30"/>
  <c r="E31" i="30"/>
  <c r="D31" i="30"/>
  <c r="C31" i="30"/>
  <c r="E30" i="30"/>
  <c r="D30" i="30"/>
  <c r="C30" i="30"/>
  <c r="E29" i="30"/>
  <c r="D29" i="30"/>
  <c r="C29" i="30"/>
  <c r="E28" i="30"/>
  <c r="D28" i="30"/>
  <c r="C28" i="30"/>
  <c r="E25" i="30"/>
  <c r="D25" i="30"/>
  <c r="C25" i="30"/>
  <c r="E24" i="30"/>
  <c r="D24" i="30"/>
  <c r="C24" i="30"/>
  <c r="E23" i="30"/>
  <c r="D23" i="30"/>
  <c r="C23" i="30"/>
  <c r="E22" i="30"/>
  <c r="D22" i="30"/>
  <c r="C22" i="30"/>
  <c r="AA45" i="29"/>
  <c r="Z45" i="29"/>
  <c r="AA43" i="29"/>
  <c r="Z43" i="29"/>
  <c r="U42" i="29"/>
  <c r="AA36" i="29"/>
  <c r="Z36" i="29"/>
  <c r="U35" i="29"/>
  <c r="AA34" i="29"/>
  <c r="Z34" i="29"/>
  <c r="AP28" i="29"/>
  <c r="AN28" i="29"/>
  <c r="S35" i="29" s="1"/>
  <c r="AL28" i="29"/>
  <c r="Q35" i="29" s="1"/>
  <c r="AK28" i="29"/>
  <c r="P35" i="29" s="1"/>
  <c r="AI28" i="29"/>
  <c r="U34" i="29" s="1"/>
  <c r="AG28" i="29"/>
  <c r="S34" i="29" s="1"/>
  <c r="AE28" i="29"/>
  <c r="Q34" i="29" s="1"/>
  <c r="AB28" i="29"/>
  <c r="U33" i="29" s="1"/>
  <c r="Z28" i="29"/>
  <c r="S33" i="29" s="1"/>
  <c r="Y28" i="29"/>
  <c r="R33" i="29" s="1"/>
  <c r="X28" i="29"/>
  <c r="Q33" i="29" s="1"/>
  <c r="U28" i="29"/>
  <c r="U36" i="29" s="1"/>
  <c r="S28" i="29"/>
  <c r="S36" i="29" s="1"/>
  <c r="Q28" i="29"/>
  <c r="Q36" i="29" s="1"/>
  <c r="AP27" i="29"/>
  <c r="AE44" i="29" s="1"/>
  <c r="AO27" i="29"/>
  <c r="AD44" i="29" s="1"/>
  <c r="AN27" i="29"/>
  <c r="AB44" i="29" s="1"/>
  <c r="AM27" i="29"/>
  <c r="AA44" i="29" s="1"/>
  <c r="AL27" i="29"/>
  <c r="Z44" i="29" s="1"/>
  <c r="AK27" i="29"/>
  <c r="Y44" i="29" s="1"/>
  <c r="AI27" i="29"/>
  <c r="AE43" i="29" s="1"/>
  <c r="AH27" i="29"/>
  <c r="AD43" i="29" s="1"/>
  <c r="AG27" i="29"/>
  <c r="AB43" i="29" s="1"/>
  <c r="AF27" i="29"/>
  <c r="AE27" i="29"/>
  <c r="AD27" i="29"/>
  <c r="Y43" i="29" s="1"/>
  <c r="AB27" i="29"/>
  <c r="AE42" i="29" s="1"/>
  <c r="AA27" i="29"/>
  <c r="AD42" i="29" s="1"/>
  <c r="Z27" i="29"/>
  <c r="AB42" i="29" s="1"/>
  <c r="Y27" i="29"/>
  <c r="AA42" i="29" s="1"/>
  <c r="X27" i="29"/>
  <c r="Z42" i="29" s="1"/>
  <c r="W27" i="29"/>
  <c r="Y42" i="29" s="1"/>
  <c r="U27" i="29"/>
  <c r="AE45" i="29" s="1"/>
  <c r="T27" i="29"/>
  <c r="AD45" i="29" s="1"/>
  <c r="S27" i="29"/>
  <c r="AB45" i="29" s="1"/>
  <c r="R27" i="29"/>
  <c r="Q27" i="29"/>
  <c r="P27" i="29"/>
  <c r="Y45" i="29" s="1"/>
  <c r="AP26" i="29"/>
  <c r="U44" i="29" s="1"/>
  <c r="AO26" i="29"/>
  <c r="T44" i="29" s="1"/>
  <c r="AN26" i="29"/>
  <c r="S44" i="29" s="1"/>
  <c r="AM26" i="29"/>
  <c r="R44" i="29" s="1"/>
  <c r="AL26" i="29"/>
  <c r="Q44" i="29" s="1"/>
  <c r="AK26" i="29"/>
  <c r="P44" i="29" s="1"/>
  <c r="AI26" i="29"/>
  <c r="U43" i="29" s="1"/>
  <c r="AH26" i="29"/>
  <c r="T43" i="29" s="1"/>
  <c r="AG26" i="29"/>
  <c r="S43" i="29" s="1"/>
  <c r="AF26" i="29"/>
  <c r="R43" i="29" s="1"/>
  <c r="AE26" i="29"/>
  <c r="Q43" i="29" s="1"/>
  <c r="AD26" i="29"/>
  <c r="P43" i="29" s="1"/>
  <c r="AB26" i="29"/>
  <c r="AA26" i="29"/>
  <c r="T42" i="29" s="1"/>
  <c r="Z26" i="29"/>
  <c r="S42" i="29" s="1"/>
  <c r="Y26" i="29"/>
  <c r="R42" i="29" s="1"/>
  <c r="X26" i="29"/>
  <c r="Q42" i="29" s="1"/>
  <c r="W26" i="29"/>
  <c r="P42" i="29" s="1"/>
  <c r="U26" i="29"/>
  <c r="U45" i="29" s="1"/>
  <c r="T26" i="29"/>
  <c r="T45" i="29" s="1"/>
  <c r="S26" i="29"/>
  <c r="S45" i="29" s="1"/>
  <c r="R26" i="29"/>
  <c r="R45" i="29" s="1"/>
  <c r="Q26" i="29"/>
  <c r="Q45" i="29" s="1"/>
  <c r="P26" i="29"/>
  <c r="P45" i="29" s="1"/>
  <c r="AP25" i="29"/>
  <c r="AE35" i="29" s="1"/>
  <c r="AO25" i="29"/>
  <c r="AD35" i="29" s="1"/>
  <c r="AN25" i="29"/>
  <c r="AB35" i="29" s="1"/>
  <c r="AM25" i="29"/>
  <c r="AA35" i="29" s="1"/>
  <c r="AL25" i="29"/>
  <c r="Z35" i="29" s="1"/>
  <c r="AK25" i="29"/>
  <c r="Y35" i="29" s="1"/>
  <c r="AI25" i="29"/>
  <c r="AE34" i="29" s="1"/>
  <c r="AH25" i="29"/>
  <c r="AD34" i="29" s="1"/>
  <c r="AG25" i="29"/>
  <c r="AB34" i="29" s="1"/>
  <c r="AF25" i="29"/>
  <c r="AE25" i="29"/>
  <c r="AD25" i="29"/>
  <c r="Y34" i="29" s="1"/>
  <c r="AB25" i="29"/>
  <c r="AE33" i="29" s="1"/>
  <c r="AA25" i="29"/>
  <c r="AD33" i="29" s="1"/>
  <c r="Z25" i="29"/>
  <c r="AB33" i="29" s="1"/>
  <c r="Y25" i="29"/>
  <c r="AA33" i="29" s="1"/>
  <c r="X25" i="29"/>
  <c r="Z33" i="29" s="1"/>
  <c r="W25" i="29"/>
  <c r="Y33" i="29" s="1"/>
  <c r="U25" i="29"/>
  <c r="AE36" i="29" s="1"/>
  <c r="T25" i="29"/>
  <c r="AD36" i="29" s="1"/>
  <c r="S25" i="29"/>
  <c r="AB36" i="29" s="1"/>
  <c r="R25" i="29"/>
  <c r="Q25" i="29"/>
  <c r="P25" i="29"/>
  <c r="Y36" i="29" s="1"/>
  <c r="Y37" i="29" s="1"/>
  <c r="AO21" i="29"/>
  <c r="AM21" i="29"/>
  <c r="AK21" i="29"/>
  <c r="AH21" i="29"/>
  <c r="AF21" i="29"/>
  <c r="AD21" i="29"/>
  <c r="AA21" i="29"/>
  <c r="Y21" i="29"/>
  <c r="W21" i="29"/>
  <c r="T21" i="29"/>
  <c r="R21" i="29"/>
  <c r="P21" i="29"/>
  <c r="AO20" i="29"/>
  <c r="AO28" i="29" s="1"/>
  <c r="T35" i="29" s="1"/>
  <c r="AM20" i="29"/>
  <c r="AM28" i="29" s="1"/>
  <c r="R35" i="29" s="1"/>
  <c r="AK20" i="29"/>
  <c r="AH20" i="29"/>
  <c r="AH28" i="29" s="1"/>
  <c r="T34" i="29" s="1"/>
  <c r="AF20" i="29"/>
  <c r="AF28" i="29" s="1"/>
  <c r="R34" i="29" s="1"/>
  <c r="AD20" i="29"/>
  <c r="AD28" i="29" s="1"/>
  <c r="P34" i="29" s="1"/>
  <c r="AA20" i="29"/>
  <c r="AA28" i="29" s="1"/>
  <c r="T33" i="29" s="1"/>
  <c r="Y20" i="29"/>
  <c r="W20" i="29"/>
  <c r="W28" i="29" s="1"/>
  <c r="P33" i="29" s="1"/>
  <c r="T20" i="29"/>
  <c r="T28" i="29" s="1"/>
  <c r="T36" i="29" s="1"/>
  <c r="R20" i="29"/>
  <c r="R28" i="29" s="1"/>
  <c r="R36" i="29" s="1"/>
  <c r="P20" i="29"/>
  <c r="P28" i="29" s="1"/>
  <c r="P36" i="29" s="1"/>
  <c r="M9" i="26"/>
  <c r="L9" i="26"/>
  <c r="J9" i="26"/>
  <c r="I9" i="26"/>
  <c r="G9" i="26"/>
  <c r="F9" i="26"/>
  <c r="D9" i="26"/>
  <c r="C9" i="26"/>
  <c r="P9" i="26" s="1"/>
  <c r="M8" i="26"/>
  <c r="L8" i="26"/>
  <c r="J8" i="26"/>
  <c r="I8" i="26"/>
  <c r="G8" i="26"/>
  <c r="F8" i="26"/>
  <c r="D8" i="26"/>
  <c r="C8" i="26"/>
  <c r="P8" i="26" s="1"/>
  <c r="M7" i="26"/>
  <c r="L7" i="26"/>
  <c r="J7" i="26"/>
  <c r="I7" i="26"/>
  <c r="G7" i="26"/>
  <c r="F7" i="26"/>
  <c r="D7" i="26"/>
  <c r="P7" i="26" s="1"/>
  <c r="C7" i="26"/>
  <c r="M6" i="26"/>
  <c r="L6" i="26"/>
  <c r="J6" i="26"/>
  <c r="I6" i="26"/>
  <c r="G6" i="26"/>
  <c r="F6" i="26"/>
  <c r="D6" i="26"/>
  <c r="C6" i="26"/>
  <c r="P6" i="26" s="1"/>
  <c r="P5" i="26"/>
  <c r="K33" i="27" s="1"/>
  <c r="P4" i="26"/>
  <c r="K32" i="27" s="1"/>
  <c r="M9" i="25"/>
  <c r="P9" i="25" s="1"/>
  <c r="L9" i="25"/>
  <c r="J9" i="25"/>
  <c r="I9" i="25"/>
  <c r="G9" i="25"/>
  <c r="F9" i="25"/>
  <c r="D9" i="25"/>
  <c r="C9" i="25"/>
  <c r="M8" i="25"/>
  <c r="L8" i="25"/>
  <c r="J8" i="25"/>
  <c r="I8" i="25"/>
  <c r="P8" i="25" s="1"/>
  <c r="G8" i="25"/>
  <c r="F8" i="25"/>
  <c r="D8" i="25"/>
  <c r="C8" i="25"/>
  <c r="M7" i="25"/>
  <c r="L7" i="25"/>
  <c r="J7" i="25"/>
  <c r="I7" i="25"/>
  <c r="G7" i="25"/>
  <c r="F7" i="25"/>
  <c r="D7" i="25"/>
  <c r="C7" i="25"/>
  <c r="P7" i="25" s="1"/>
  <c r="M6" i="25"/>
  <c r="L6" i="25"/>
  <c r="J6" i="25"/>
  <c r="I6" i="25"/>
  <c r="G6" i="25"/>
  <c r="F6" i="25"/>
  <c r="D6" i="25"/>
  <c r="C6" i="25"/>
  <c r="P6" i="25" s="1"/>
  <c r="P5" i="25"/>
  <c r="B33" i="27" s="1"/>
  <c r="P4" i="25"/>
  <c r="B32" i="27" s="1"/>
  <c r="M9" i="24"/>
  <c r="L9" i="24"/>
  <c r="J9" i="24"/>
  <c r="I9" i="24"/>
  <c r="G9" i="24"/>
  <c r="F9" i="24"/>
  <c r="D9" i="24"/>
  <c r="C9" i="24"/>
  <c r="P9" i="24" s="1"/>
  <c r="M8" i="24"/>
  <c r="L8" i="24"/>
  <c r="J8" i="24"/>
  <c r="I8" i="24"/>
  <c r="G8" i="24"/>
  <c r="F8" i="24"/>
  <c r="D8" i="24"/>
  <c r="C8" i="24"/>
  <c r="P8" i="24" s="1"/>
  <c r="M7" i="24"/>
  <c r="L7" i="24"/>
  <c r="J7" i="24"/>
  <c r="I7" i="24"/>
  <c r="G7" i="24"/>
  <c r="F7" i="24"/>
  <c r="D7" i="24"/>
  <c r="C7" i="24"/>
  <c r="P7" i="24" s="1"/>
  <c r="M6" i="24"/>
  <c r="L6" i="24"/>
  <c r="J6" i="24"/>
  <c r="I6" i="24"/>
  <c r="G6" i="24"/>
  <c r="F6" i="24"/>
  <c r="D6" i="24"/>
  <c r="C6" i="24"/>
  <c r="P6" i="24" s="1"/>
  <c r="P5" i="24"/>
  <c r="K24" i="27" s="1"/>
  <c r="P4" i="24"/>
  <c r="K23" i="27" s="1"/>
  <c r="M9" i="23"/>
  <c r="M12" i="23" s="1"/>
  <c r="L9" i="23"/>
  <c r="L12" i="23" s="1"/>
  <c r="J9" i="23"/>
  <c r="J12" i="23" s="1"/>
  <c r="I9" i="23"/>
  <c r="I12" i="23" s="1"/>
  <c r="G9" i="23"/>
  <c r="F9" i="23"/>
  <c r="F12" i="23" s="1"/>
  <c r="D9" i="23"/>
  <c r="D12" i="23" s="1"/>
  <c r="C9" i="23"/>
  <c r="C12" i="23" s="1"/>
  <c r="M8" i="23"/>
  <c r="L8" i="23"/>
  <c r="J8" i="23"/>
  <c r="I8" i="23"/>
  <c r="G8" i="23"/>
  <c r="G12" i="23" s="1"/>
  <c r="F8" i="23"/>
  <c r="D8" i="23"/>
  <c r="C8" i="23"/>
  <c r="M7" i="23"/>
  <c r="L7" i="23"/>
  <c r="J7" i="23"/>
  <c r="I7" i="23"/>
  <c r="G7" i="23"/>
  <c r="F7" i="23"/>
  <c r="D7" i="23"/>
  <c r="C7" i="23"/>
  <c r="P7" i="23" s="1"/>
  <c r="M6" i="23"/>
  <c r="M13" i="23" s="1"/>
  <c r="L6" i="23"/>
  <c r="L13" i="23" s="1"/>
  <c r="J6" i="23"/>
  <c r="J13" i="23" s="1"/>
  <c r="I6" i="23"/>
  <c r="I13" i="23" s="1"/>
  <c r="G6" i="23"/>
  <c r="G13" i="23" s="1"/>
  <c r="F6" i="23"/>
  <c r="F13" i="23" s="1"/>
  <c r="D6" i="23"/>
  <c r="D13" i="23" s="1"/>
  <c r="C6" i="23"/>
  <c r="C13" i="23" s="1"/>
  <c r="P5" i="23"/>
  <c r="B24" i="27" s="1"/>
  <c r="P4" i="23"/>
  <c r="B23" i="27" s="1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B4" i="27" s="1"/>
  <c r="W23" i="22"/>
  <c r="B3" i="27" s="1"/>
  <c r="P8" i="23" l="1"/>
  <c r="Z37" i="29"/>
  <c r="AA37" i="29"/>
  <c r="R37" i="29"/>
  <c r="Q46" i="29"/>
  <c r="Q37" i="29"/>
  <c r="P46" i="29"/>
  <c r="P6" i="23"/>
  <c r="U46" i="29"/>
  <c r="Y46" i="29"/>
  <c r="P9" i="23"/>
  <c r="S46" i="29"/>
  <c r="T46" i="29"/>
  <c r="R52" i="29"/>
  <c r="S37" i="29"/>
  <c r="P37" i="29"/>
  <c r="T37" i="29"/>
  <c r="R46" i="29"/>
  <c r="U37" i="29"/>
  <c r="AB37" i="29"/>
  <c r="AD37" i="29"/>
  <c r="AD46" i="29"/>
  <c r="AE37" i="29"/>
  <c r="AE46" i="29"/>
  <c r="Z46" i="29"/>
  <c r="AB46" i="29"/>
  <c r="AA46" i="29"/>
  <c r="H41" i="22"/>
  <c r="T42" i="22"/>
  <c r="W26" i="22"/>
  <c r="B6" i="27" s="1"/>
  <c r="H42" i="22"/>
  <c r="N41" i="22"/>
  <c r="I41" i="22"/>
  <c r="I42" i="22"/>
  <c r="S42" i="22"/>
  <c r="E42" i="22"/>
  <c r="P41" i="22"/>
  <c r="W25" i="22"/>
  <c r="B5" i="27" s="1"/>
  <c r="D41" i="22"/>
  <c r="S41" i="22"/>
  <c r="N42" i="22"/>
  <c r="E41" i="22"/>
  <c r="T41" i="22"/>
  <c r="P42" i="22"/>
  <c r="R49" i="29" l="1"/>
  <c r="R51" i="29"/>
  <c r="R48" i="29"/>
  <c r="J42" i="22"/>
  <c r="J41" i="22"/>
  <c r="K41" i="22"/>
  <c r="D42" i="22"/>
  <c r="F42" i="22"/>
  <c r="F41" i="22"/>
  <c r="M42" i="22"/>
  <c r="M41" i="22"/>
  <c r="W28" i="22"/>
  <c r="B8" i="27" s="1"/>
  <c r="W27" i="22"/>
  <c r="B7" i="27" s="1"/>
  <c r="K42" i="22"/>
  <c r="O42" i="22" l="1"/>
  <c r="O41" i="22"/>
  <c r="W31" i="22"/>
  <c r="B11" i="27" s="1"/>
  <c r="W29" i="22"/>
  <c r="B9" i="27" s="1"/>
  <c r="W30" i="22"/>
  <c r="B10" i="27" s="1"/>
  <c r="W33" i="22" l="1"/>
  <c r="B13" i="27" s="1"/>
  <c r="W32" i="22"/>
  <c r="B12" i="27" s="1"/>
  <c r="R42" i="22"/>
  <c r="R41" i="22"/>
  <c r="W35" i="22" l="1"/>
  <c r="B15" i="27" s="1"/>
  <c r="W34" i="22"/>
  <c r="B14" i="27" s="1"/>
  <c r="U42" i="22"/>
  <c r="U41" i="22"/>
  <c r="W37" i="22" l="1"/>
  <c r="B17" i="27" s="1"/>
  <c r="W36" i="22"/>
  <c r="B16" i="27" s="1"/>
  <c r="W38" i="22"/>
  <c r="B18" i="27" s="1"/>
  <c r="C42" i="22" l="1"/>
  <c r="W39" i="22"/>
  <c r="B19" i="27" s="1"/>
  <c r="C41" i="22"/>
</calcChain>
</file>

<file path=xl/sharedStrings.xml><?xml version="1.0" encoding="utf-8"?>
<sst xmlns="http://schemas.openxmlformats.org/spreadsheetml/2006/main" count="661" uniqueCount="211">
  <si>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</si>
  <si>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</si>
  <si>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</si>
  <si>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</si>
  <si>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</si>
  <si>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</si>
  <si>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</si>
  <si>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</si>
  <si>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</si>
  <si>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</si>
  <si>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</si>
  <si>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</si>
  <si>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</si>
  <si>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</si>
  <si>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</si>
  <si>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</si>
  <si>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</si>
  <si>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</si>
  <si>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</si>
  <si>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</si>
  <si>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</si>
  <si>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</si>
  <si>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</si>
  <si>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</si>
  <si>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</si>
  <si>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A2C</t>
  </si>
  <si>
    <t>DQN</t>
  </si>
  <si>
    <t>PPO</t>
  </si>
  <si>
    <t>REINFORCE</t>
  </si>
  <si>
    <t>Precision</t>
  </si>
  <si>
    <t>Mean</t>
  </si>
  <si>
    <t>SD</t>
  </si>
  <si>
    <t>Recall</t>
  </si>
  <si>
    <t>F1-score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</si>
  <si>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</si>
  <si>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</si>
  <si>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</si>
  <si>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</si>
  <si>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</si>
  <si>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</si>
  <si>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</si>
  <si>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</si>
  <si>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</si>
  <si>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</si>
  <si>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</si>
  <si>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</si>
  <si>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</si>
  <si>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</si>
  <si>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</si>
  <si>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</si>
  <si>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</si>
  <si>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</si>
  <si>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</si>
  <si>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F-beta score (0.5)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</si>
  <si>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</si>
  <si>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</si>
  <si>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</si>
  <si>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</si>
  <si>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</si>
  <si>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</si>
  <si>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</si>
  <si>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</si>
  <si>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</si>
  <si>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</si>
  <si>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</si>
  <si>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</si>
  <si>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t>ID</t>
  </si>
  <si>
    <t>LATEX REPORTS</t>
  </si>
  <si>
    <t>std.deviations</t>
  </si>
  <si>
    <t>#</t>
  </si>
  <si>
    <t>SIMULATED  AVERAGES</t>
  </si>
  <si>
    <t>phm ss averages</t>
  </si>
  <si>
    <t>phm MS averages</t>
  </si>
  <si>
    <t>LARGE TABLE</t>
  </si>
  <si>
    <t>Advanced Algorithms (SB-3 implementations)</t>
  </si>
  <si>
    <t>expt_n</t>
  </si>
  <si>
    <t>environment</t>
  </si>
  <si>
    <t>Environment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</si>
  <si>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</si>
  <si>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</si>
  <si>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</si>
  <si>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</si>
  <si>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</si>
  <si>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</si>
  <si>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</si>
  <si>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</si>
  <si>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</si>
  <si>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</si>
  <si>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RF-F1-sd</t>
  </si>
  <si>
    <t>A2C-F1-sd</t>
  </si>
  <si>
    <t>DQN-F1-sd</t>
  </si>
  <si>
    <t>model_file_tested</t>
  </si>
  <si>
    <t>Key</t>
  </si>
  <si>
    <t>SS</t>
  </si>
  <si>
    <t>Simulated Dasic 2006  - No noise</t>
  </si>
  <si>
    <t>data\Simulated_Dasic_2006_Tool_Wear_Model_Train.csv</t>
  </si>
  <si>
    <t>models/RF_Model_Dasic_NoNBD.mdl</t>
  </si>
  <si>
    <t>Dasic_SS_NT</t>
  </si>
  <si>
    <t>Separate test set.</t>
  </si>
  <si>
    <t>results/TrainingTBoard</t>
  </si>
  <si>
    <t>data\Simulated_Dasic_2006_Tool_Wear_Model_Test.csv</t>
  </si>
  <si>
    <t>&gt; 0.70</t>
  </si>
  <si>
    <t>Simulated Dasic 2006  - Low noise/break-down</t>
  </si>
  <si>
    <t>models/RF_Model_Dasic_LowNBD.mdl</t>
  </si>
  <si>
    <t>&lt; 0.05</t>
  </si>
  <si>
    <t>Simulated Dasic 2006  - High noise/break-down</t>
  </si>
  <si>
    <t>models/RF_Model_Dasic_HighNBD.mdl</t>
  </si>
  <si>
    <t>PHM C01 simple - No noise</t>
  </si>
  <si>
    <t>data\PHM_Tool_Wear_Data_C01_0p12.csv</t>
  </si>
  <si>
    <t>models/RF_Model_PHM_C01_SS_NoNBD.mdl</t>
  </si>
  <si>
    <t>PHM_C01_SS_NT</t>
  </si>
  <si>
    <t>PHM C01 simple - Low noise/break-down</t>
  </si>
  <si>
    <t>models/RF_Model_PHM_C01_SS_LowNBD.mdl</t>
  </si>
  <si>
    <t>PHM C01 simple - High noise/break-down</t>
  </si>
  <si>
    <t>models/RF_Model_PHM_C01_SS_HighNBD.mdl</t>
  </si>
  <si>
    <t>PHM C04 simple - No noise</t>
  </si>
  <si>
    <t>data\PHM_Tool_Wear_Data_C04_0p098.csv</t>
  </si>
  <si>
    <t>models/RF_Model_PHM_C04_SS_NoNBD.mdl</t>
  </si>
  <si>
    <t>PHM_C04_SS_NT</t>
  </si>
  <si>
    <t>PHM C04 simple - Low noise/break-down</t>
  </si>
  <si>
    <t>models/RF_Model_PHM_C04_SS_LowNBD.mdl</t>
  </si>
  <si>
    <t>PHM C04 simple - High noise/break-down</t>
  </si>
  <si>
    <t>models/RF_Model_PHM_C04_SS_HighNBD.mdl</t>
  </si>
  <si>
    <t>PHM C06 simple - No noise</t>
  </si>
  <si>
    <t>data\PHM_Tool_Wear_Data_C06_0p13.csv</t>
  </si>
  <si>
    <t>models/RF_Model_PHM_C06_SS_NoNBD.mdl</t>
  </si>
  <si>
    <t>PHM_C06_SS_NT</t>
  </si>
  <si>
    <t>PHM C06 simple - Low noise/break-down</t>
  </si>
  <si>
    <t>models/RF_Model_PHM_C06_SS_LowNBD.mdl</t>
  </si>
  <si>
    <t>PHM C06 simple - High noise/break-down</t>
  </si>
  <si>
    <t>models/RF_Model_PHM_C06_SS_HighNBD.mdl</t>
  </si>
  <si>
    <t>MS</t>
  </si>
  <si>
    <t>PHM C01  multi-variate state - No noise</t>
  </si>
  <si>
    <t>models/RF_Model_PHM_C01_MS_NoNBD.mdl</t>
  </si>
  <si>
    <t>PHM_C01_MS</t>
  </si>
  <si>
    <t>PHM C04  multi-variate state - No noise</t>
  </si>
  <si>
    <t>models/RF_Model_PHM_C04_MS_NoNBD.mdl</t>
  </si>
  <si>
    <t>PHM_C04_MS</t>
  </si>
  <si>
    <t>PHM C06  multi-variate state - No noise</t>
  </si>
  <si>
    <t>models/RF_Model_PHM_C06_MS_NoNBD.mdl</t>
  </si>
  <si>
    <t>PHM_C06_MS</t>
  </si>
  <si>
    <t>Maximum values</t>
  </si>
  <si>
    <t>Max</t>
  </si>
  <si>
    <t>Average values</t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</si>
  <si>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</si>
  <si>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 xml:space="preserve">Simulated env. </t>
  </si>
  <si>
    <t>- Stability study: Does SB-3 show decent performance for lower episodes?</t>
  </si>
  <si>
    <t>PHM-Single-variate state</t>
  </si>
  <si>
    <t>PHM-Multi-variate state</t>
  </si>
  <si>
    <t>Overall-Averages</t>
  </si>
  <si>
    <t>Overall: Average metric over 100 samples, 10 rounds</t>
  </si>
  <si>
    <t>Simulated env.: Average metric over 100 samples, 10 rounds</t>
  </si>
  <si>
    <t>PHM Single-variate env.: Average metric over 100 samples, 10 rounds</t>
  </si>
  <si>
    <t>PHM Multi-variate env.: Average metric over 100 samples, 10 rounds</t>
  </si>
  <si>
    <t>across Pr, Rc, F1: better than best SB3</t>
  </si>
  <si>
    <t>on mean</t>
  </si>
  <si>
    <t>on variance</t>
  </si>
  <si>
    <t>across PRECISION for replacement only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</si>
  <si>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</si>
  <si>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</si>
  <si>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</si>
  <si>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</si>
  <si>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</si>
  <si>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</si>
  <si>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</si>
  <si>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</si>
  <si>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</si>
  <si>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</si>
  <si>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</si>
  <si>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</si>
  <si>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</si>
  <si>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</si>
  <si>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</si>
  <si>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</si>
  <si>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</si>
  <si>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</si>
  <si>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</si>
  <si>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</si>
  <si>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</si>
  <si>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</si>
  <si>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</si>
  <si>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</si>
  <si>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</si>
  <si>
    <r>
      <t xml:space="preserve">RAW DATA - 10 training rounds. One 'training point' = 5 rounds x 40 cases x </t>
    </r>
    <r>
      <rPr>
        <u/>
        <sz val="22"/>
        <color rgb="FF0000FF"/>
        <rFont val="Calibri"/>
        <family val="2"/>
        <scheme val="minor"/>
      </rPr>
      <t>10</t>
    </r>
    <r>
      <rPr>
        <b/>
        <sz val="22"/>
        <color rgb="FF0000FF"/>
        <rFont val="Calibri"/>
        <family val="2"/>
        <scheme val="minor"/>
      </rPr>
      <t xml:space="preserve"> rounds = 2000 cases</t>
    </r>
  </si>
  <si>
    <t>Simulated NBD</t>
  </si>
  <si>
    <t>Simulated LBD</t>
  </si>
  <si>
    <t>Simulated HBD</t>
  </si>
  <si>
    <t>PHM C01 SS NBD</t>
  </si>
  <si>
    <t>PHM C01 SS LBD</t>
  </si>
  <si>
    <t>PHM C01 SS HBD</t>
  </si>
  <si>
    <t>PHM C04 SS NBD</t>
  </si>
  <si>
    <t>PHM C04 SS LBD</t>
  </si>
  <si>
    <t>PHM C04 SS HBD</t>
  </si>
  <si>
    <t>PHM C06 SS NBD</t>
  </si>
  <si>
    <t>PHM C06 SS LBD</t>
  </si>
  <si>
    <t>PHM C06 SS HBD</t>
  </si>
  <si>
    <t>PHM C01 MS NBD</t>
  </si>
  <si>
    <t>PHM C04 MS NBD</t>
  </si>
  <si>
    <t>PHM C06 MS NBD</t>
  </si>
  <si>
    <t>Overall Performance</t>
  </si>
  <si>
    <t>Pr_mean</t>
  </si>
  <si>
    <t>Pr_sd</t>
  </si>
  <si>
    <t>Rc_mean</t>
  </si>
  <si>
    <t>Rc_sd</t>
  </si>
  <si>
    <t>F1_mean</t>
  </si>
  <si>
    <t>F1_sd</t>
  </si>
  <si>
    <t>F05_mean</t>
  </si>
  <si>
    <t>F05_sd</t>
  </si>
  <si>
    <t>Simulated Environment Performance</t>
  </si>
  <si>
    <t>PHM Real Data - Simple uni-variate state</t>
  </si>
  <si>
    <t>PHM Real Data - Multi-variate state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</si>
</sst>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2"/>
      <color rgb="FF0000FF"/>
      <name val="Bahnschrift Light"/>
      <family val="2"/>
    </font>
    <font>
      <u/>
      <sz val="22"/>
      <color rgb="FF0000FF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19" fillId="0" borderId="0" xfId="0" applyFont="1"/>
    <xf numFmtId="0" fontId="21" fillId="33" borderId="0" xfId="0" applyFont="1" applyFill="1"/>
    <xf numFmtId="0" fontId="20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5" borderId="0" xfId="0" applyFont="1" applyFill="1"/>
    <xf numFmtId="0" fontId="0" fillId="36" borderId="0" xfId="0" applyFill="1"/>
    <xf numFmtId="0" fontId="0" fillId="36" borderId="11" xfId="0" applyFill="1" applyBorder="1"/>
    <xf numFmtId="0" fontId="0" fillId="0" borderId="0" xfId="0" applyAlignment="1">
      <alignment horizontal="left" inden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vertical="center"/>
    </xf>
    <xf numFmtId="0" fontId="0" fillId="0" borderId="17" xfId="0" applyBorder="1" applyAlignment="1">
      <alignment horizontal="left" vertical="center" indent="1"/>
    </xf>
    <xf numFmtId="0" fontId="0" fillId="0" borderId="0" xfId="0" applyAlignment="1">
      <alignment vertical="center"/>
    </xf>
    <xf numFmtId="0" fontId="22" fillId="37" borderId="0" xfId="0" applyFont="1" applyFill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inden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6" fillId="0" borderId="21" xfId="0" applyFont="1" applyBorder="1" applyAlignment="1">
      <alignment horizontal="right" vertical="center"/>
    </xf>
    <xf numFmtId="0" fontId="16" fillId="0" borderId="22" xfId="0" applyFont="1" applyBorder="1" applyAlignment="1">
      <alignment horizontal="right" vertical="center"/>
    </xf>
    <xf numFmtId="164" fontId="18" fillId="37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23" fillId="38" borderId="0" xfId="0" applyNumberFormat="1" applyFont="1" applyFill="1" applyAlignment="1">
      <alignment vertical="center"/>
    </xf>
    <xf numFmtId="0" fontId="0" fillId="0" borderId="0" xfId="0" applyAlignment="1">
      <alignment horizontal="left" vertical="center" indent="1"/>
    </xf>
    <xf numFmtId="164" fontId="0" fillId="39" borderId="0" xfId="0" applyNumberFormat="1" applyFill="1" applyAlignment="1">
      <alignment vertical="center"/>
    </xf>
    <xf numFmtId="164" fontId="0" fillId="39" borderId="21" xfId="0" applyNumberFormat="1" applyFill="1" applyBorder="1" applyAlignment="1">
      <alignment vertical="center"/>
    </xf>
    <xf numFmtId="164" fontId="0" fillId="39" borderId="22" xfId="0" applyNumberFormat="1" applyFill="1" applyBorder="1" applyAlignment="1">
      <alignment vertical="center"/>
    </xf>
    <xf numFmtId="164" fontId="24" fillId="39" borderId="23" xfId="0" applyNumberFormat="1" applyFont="1" applyFill="1" applyBorder="1" applyAlignment="1">
      <alignment vertical="center"/>
    </xf>
    <xf numFmtId="0" fontId="0" fillId="0" borderId="11" xfId="0" applyBorder="1"/>
    <xf numFmtId="0" fontId="0" fillId="0" borderId="24" xfId="0" applyBorder="1" applyAlignment="1">
      <alignment horizontal="left" vertical="center" indent="1"/>
    </xf>
    <xf numFmtId="0" fontId="0" fillId="0" borderId="11" xfId="0" applyBorder="1" applyAlignment="1">
      <alignment vertical="center"/>
    </xf>
    <xf numFmtId="164" fontId="18" fillId="37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39" borderId="11" xfId="0" applyNumberFormat="1" applyFill="1" applyBorder="1" applyAlignment="1">
      <alignment vertical="center"/>
    </xf>
    <xf numFmtId="164" fontId="0" fillId="0" borderId="11" xfId="0" applyNumberFormat="1" applyBorder="1"/>
    <xf numFmtId="164" fontId="0" fillId="39" borderId="26" xfId="0" applyNumberFormat="1" applyFill="1" applyBorder="1" applyAlignment="1">
      <alignment vertical="center"/>
    </xf>
    <xf numFmtId="0" fontId="0" fillId="0" borderId="27" xfId="0" applyBorder="1" applyAlignment="1">
      <alignment horizontal="left" vertical="center" indent="1"/>
    </xf>
    <xf numFmtId="0" fontId="0" fillId="0" borderId="10" xfId="0" applyBorder="1" applyAlignment="1">
      <alignment vertical="center"/>
    </xf>
    <xf numFmtId="164" fontId="18" fillId="37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0" fontId="16" fillId="0" borderId="17" xfId="0" applyFont="1" applyBorder="1" applyAlignment="1">
      <alignment horizontal="right" vertical="center" indent="1"/>
    </xf>
    <xf numFmtId="164" fontId="22" fillId="37" borderId="0" xfId="0" applyNumberFormat="1" applyFont="1" applyFill="1" applyAlignment="1">
      <alignment vertical="center"/>
    </xf>
    <xf numFmtId="0" fontId="22" fillId="37" borderId="0" xfId="0" applyFont="1" applyFill="1" applyAlignment="1">
      <alignment vertical="center"/>
    </xf>
    <xf numFmtId="164" fontId="0" fillId="40" borderId="21" xfId="0" applyNumberFormat="1" applyFill="1" applyBorder="1" applyAlignment="1">
      <alignment vertical="center"/>
    </xf>
    <xf numFmtId="164" fontId="0" fillId="40" borderId="0" xfId="0" applyNumberFormat="1" applyFill="1" applyAlignment="1">
      <alignment vertical="center"/>
    </xf>
    <xf numFmtId="164" fontId="0" fillId="40" borderId="22" xfId="0" applyNumberFormat="1" applyFill="1" applyBorder="1" applyAlignment="1">
      <alignment vertical="center"/>
    </xf>
    <xf numFmtId="0" fontId="16" fillId="0" borderId="30" xfId="0" applyFont="1" applyBorder="1" applyAlignment="1">
      <alignment horizontal="right" vertical="center" indent="1"/>
    </xf>
    <xf numFmtId="0" fontId="0" fillId="0" borderId="23" xfId="0" applyBorder="1" applyAlignment="1">
      <alignment vertical="center"/>
    </xf>
    <xf numFmtId="164" fontId="22" fillId="37" borderId="23" xfId="0" applyNumberFormat="1" applyFont="1" applyFill="1" applyBorder="1" applyAlignment="1">
      <alignment vertical="center"/>
    </xf>
    <xf numFmtId="0" fontId="22" fillId="37" borderId="23" xfId="0" applyFont="1" applyFill="1" applyBorder="1" applyAlignment="1">
      <alignment vertical="center"/>
    </xf>
    <xf numFmtId="164" fontId="24" fillId="39" borderId="31" xfId="0" applyNumberFormat="1" applyFont="1" applyFill="1" applyBorder="1" applyAlignment="1">
      <alignment vertical="center"/>
    </xf>
    <xf numFmtId="0" fontId="24" fillId="39" borderId="23" xfId="0" applyFont="1" applyFill="1" applyBorder="1" applyAlignment="1">
      <alignment vertical="center"/>
    </xf>
    <xf numFmtId="164" fontId="24" fillId="39" borderId="32" xfId="0" applyNumberFormat="1" applyFont="1" applyFill="1" applyBorder="1" applyAlignment="1">
      <alignment vertical="center"/>
    </xf>
    <xf numFmtId="0" fontId="0" fillId="0" borderId="10" xfId="0" applyBorder="1" applyAlignment="1">
      <alignment horizontal="left" indent="1"/>
    </xf>
    <xf numFmtId="0" fontId="25" fillId="41" borderId="0" xfId="0" applyFont="1" applyFill="1" applyAlignment="1">
      <alignment horizontal="left" indent="2"/>
    </xf>
    <xf numFmtId="165" fontId="0" fillId="0" borderId="0" xfId="0" applyNumberFormat="1"/>
    <xf numFmtId="0" fontId="16" fillId="0" borderId="0" xfId="0" applyFont="1" applyAlignment="1">
      <alignment horizontal="center"/>
    </xf>
    <xf numFmtId="164" fontId="0" fillId="40" borderId="0" xfId="0" applyNumberFormat="1" applyFill="1"/>
    <xf numFmtId="164" fontId="16" fillId="34" borderId="0" xfId="0" applyNumberFormat="1" applyFont="1" applyFill="1" applyAlignment="1">
      <alignment horizontal="right"/>
    </xf>
    <xf numFmtId="11" fontId="0" fillId="0" borderId="0" xfId="0" applyNumberFormat="1"/>
    <xf numFmtId="0" fontId="16" fillId="42" borderId="0" xfId="0" applyFont="1" applyFill="1" applyAlignment="1">
      <alignment horizontal="left" indent="1"/>
    </xf>
    <xf numFmtId="2" fontId="16" fillId="43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  <xf numFmtId="2" fontId="0" fillId="0" borderId="0" xfId="0" applyNumberFormat="1"/>
    <xf numFmtId="0" fontId="27" fillId="0" borderId="0" xfId="0" applyFont="1"/>
    <xf numFmtId="0" fontId="28" fillId="0" borderId="0" xfId="0" applyFont="1"/>
    <xf numFmtId="0" fontId="27" fillId="38" borderId="0" xfId="0" applyFont="1" applyFill="1"/>
    <xf numFmtId="0" fontId="0" fillId="38" borderId="0" xfId="0" applyFill="1"/>
    <xf numFmtId="0" fontId="17" fillId="33" borderId="0" xfId="0" quotePrefix="1" applyFont="1" applyFill="1" applyAlignment="1">
      <alignment horizontal="left" vertical="top" wrapText="1" indent="2"/>
    </xf>
    <xf numFmtId="0" fontId="22" fillId="37" borderId="14" xfId="0" applyFont="1" applyFill="1" applyBorder="1" applyAlignment="1">
      <alignment horizontal="center" vertical="center"/>
    </xf>
    <xf numFmtId="0" fontId="22" fillId="37" borderId="15" xfId="0" applyFont="1" applyFill="1" applyBorder="1" applyAlignment="1">
      <alignment horizontal="center" vertical="center"/>
    </xf>
    <xf numFmtId="0" fontId="22" fillId="37" borderId="16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7" borderId="0" xfId="0" applyFont="1" applyFill="1" applyAlignment="1">
      <alignment horizontal="center" vertical="center"/>
    </xf>
    <xf numFmtId="0" fontId="0" fillId="0" borderId="0" xfId="0" applyFill="1"/>
    <xf numFmtId="0" fontId="31" fillId="0" borderId="0" xfId="0" applyFont="1"/>
    <xf numFmtId="164" fontId="3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00FF"/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M56"/>
  <sheetViews>
    <sheetView topLeftCell="A3" workbookViewId="0">
      <selection activeCell="M22" sqref="M22"/>
    </sheetView>
  </sheetViews>
  <sheetFormatPr defaultRowHeight="15" x14ac:dyDescent="0.25"/>
  <sheetData>
    <row r="1" spans="2:3" ht="18.75" x14ac:dyDescent="0.3">
      <c r="B1" s="84" t="s">
        <v>73</v>
      </c>
      <c r="C1" s="85"/>
    </row>
    <row r="3" spans="2:3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3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3" x14ac:dyDescent="0.25">
      <c r="B5" s="98" t="str">
        <f>Large_table!W25</f>
        <v>Simulated  - No noise &amp;0.923 &amp;0.869 &amp;0.878 &amp; 0.899 &amp; &amp; 0.431 &amp;0.369 &amp;0.369 &amp;0.385 &amp; &amp;0.436 &amp;0.417 &amp;0.306 &amp;0.293 &amp; &amp;0.410 &amp;0.134 &amp;0.193&amp;0.273\\</v>
      </c>
    </row>
    <row r="6" spans="2:3" x14ac:dyDescent="0.25">
      <c r="B6" s="98" t="str">
        <f>Large_table!W26</f>
        <v>Simulated  - Low noise &amp;0.918 &amp;0.872 &amp;0.880 &amp; 0.898 &amp; &amp; 0.488 &amp;0.368 &amp;0.385 &amp;0.411 &amp; &amp;0.469 &amp;0.354 &amp;0.303 &amp;0.329 &amp; &amp;0.316 &amp;0.094 &amp;0.138&amp;0.201\\</v>
      </c>
    </row>
    <row r="7" spans="2:3" x14ac:dyDescent="0.25">
      <c r="B7" s="98" t="str">
        <f>Large_table!W27</f>
        <v>Simulated  - High noise &amp;0.959 &amp;0.728 &amp;0.806 &amp; 0.880 &amp; &amp; 0.500 &amp;0.423 &amp;0.444 &amp;0.468 &amp; &amp;0.492 &amp;0.472 &amp;0.384 &amp;0.378 &amp; &amp;0.374 &amp;0.193 &amp;0.229&amp;0.278\\</v>
      </c>
    </row>
    <row r="8" spans="2:3" x14ac:dyDescent="0.25">
      <c r="B8" s="98" t="str">
        <f>Large_table!W28</f>
        <v>PHM C01 SS - No noise &amp;0.892 &amp;0.905 &amp;0.882 &amp; 0.883 &amp; &amp; 0.505 &amp;0.557 &amp;0.524 &amp;0.511 &amp; &amp;0.459 &amp;0.598 &amp;0.445 &amp;0.406 &amp; &amp;0.469 &amp;0.365 &amp;0.375&amp;0.409\\</v>
      </c>
    </row>
    <row r="9" spans="2:3" x14ac:dyDescent="0.25">
      <c r="B9" s="98" t="str">
        <f>Large_table!W29</f>
        <v>PHM C01 SS - Low noise &amp;0.538 &amp;0.329 &amp;0.367 &amp; 0.420 &amp; &amp; 0.332 &amp;0.280 &amp;0.298 &amp;0.315 &amp; &amp;0.350 &amp;0.300 &amp;0.239 &amp;0.239 &amp; &amp;0.511 &amp;0.381 &amp;0.399&amp;0.440\\</v>
      </c>
    </row>
    <row r="10" spans="2:3" x14ac:dyDescent="0.25">
      <c r="B10" s="98" t="str">
        <f>Large_table!W30</f>
        <v>PHM C01 SS - High noise &amp;0.676 &amp;0.549 &amp;0.529 &amp; 0.561 &amp; &amp; 0.338 &amp;0.345 &amp;0.332 &amp;0.331 &amp; &amp;0.548 &amp;0.796 &amp;0.565 &amp;0.505 &amp; &amp;0.421 &amp;0.295 &amp;0.315&amp;0.352\\</v>
      </c>
    </row>
    <row r="11" spans="2:3" x14ac:dyDescent="0.25">
      <c r="B11" s="98" t="str">
        <f>Large_table!W31</f>
        <v>PHM C04 SS - No noise &amp;0.750 &amp;0.984 &amp;0.845 &amp; 0.784 &amp; &amp; 0.437 &amp;0.489 &amp;0.446 &amp;0.436 &amp; &amp;0.396 &amp;0.467 &amp;0.381 &amp;0.360 &amp; &amp;0.503 &amp;0.442 &amp;0.447&amp;0.472\\</v>
      </c>
    </row>
    <row r="12" spans="2:3" x14ac:dyDescent="0.25">
      <c r="B12" s="98" t="str">
        <f>Large_table!W32</f>
        <v>PHM C04 SS - Low noise &amp;0.707 &amp;0.898 &amp;0.785 &amp; 0.735 &amp; &amp; 0.464 &amp;0.486 &amp;0.469 &amp;0.465 &amp; &amp;0.386 &amp;0.591 &amp;0.410 &amp;0.359 &amp; &amp;0.453 &amp;0.344 &amp;0.349&amp;0.379\\</v>
      </c>
    </row>
    <row r="13" spans="2:3" x14ac:dyDescent="0.25">
      <c r="B13" s="98" t="str">
        <f>Large_table!W33</f>
        <v>PHM C04 SS - High noise &amp;0.665 &amp;0.776 &amp;0.695 &amp; 0.671 &amp; &amp; 0.410 &amp;0.457 &amp;0.399 &amp;0.386 &amp; &amp;0.273 &amp;0.119 &amp;0.102 &amp;0.124 &amp; &amp;0.433 &amp;0.241 &amp;0.288&amp;0.349\\</v>
      </c>
    </row>
    <row r="14" spans="2:3" x14ac:dyDescent="0.25">
      <c r="B14" s="98" t="str">
        <f>Large_table!W34</f>
        <v>PHM C06 SS - No noise &amp;0.738 &amp;0.750 &amp;0.705 &amp; 0.715 &amp; &amp; 0.500 &amp;0.488 &amp;0.485 &amp;0.491 &amp; &amp;0.415 &amp;0.527 &amp;0.386 &amp;0.359 &amp; &amp;0.489 &amp;0.392 &amp;0.410&amp;0.437\\</v>
      </c>
    </row>
    <row r="15" spans="2:3" x14ac:dyDescent="0.25">
      <c r="B15" s="98" t="str">
        <f>Large_table!W35</f>
        <v>PHM C06 SS - Low noise &amp;0.725 &amp;0.714 &amp;0.665 &amp; 0.677 &amp; &amp; 0.450 &amp;0.446 &amp;0.442 &amp;0.445 &amp; &amp;0.399 &amp;0.505 &amp;0.357 &amp;0.325 &amp; &amp;0.452 &amp;0.286 &amp;0.324&amp;0.376\\</v>
      </c>
    </row>
    <row r="16" spans="2:3" x14ac:dyDescent="0.25">
      <c r="B16" s="98" t="str">
        <f>Large_table!W36</f>
        <v>PHM C06 SS - High noise &amp;0.741 &amp;0.875 &amp;0.788 &amp; 0.756 &amp; &amp; 0.436 &amp;0.438 &amp;0.429 &amp;0.430 &amp; &amp;0.447 &amp;0.564 &amp;0.405 &amp;0.369 &amp; &amp;0.477 &amp;0.268 &amp;0.323&amp;0.386\\</v>
      </c>
    </row>
    <row r="17" spans="2:13" x14ac:dyDescent="0.25">
      <c r="B17" s="98" t="str">
        <f>Large_table!W37</f>
        <v>PHM C01 MS - No noise &amp;0.809 &amp;0.730 &amp;0.699 &amp; 0.741 &amp; &amp; 0.493 &amp;0.629 &amp;0.517 &amp;0.484 &amp; &amp;0.528 &amp;0.239 &amp;0.259 &amp;0.321 &amp; &amp;0.488 &amp;0.344 &amp;0.395&amp;0.442\\</v>
      </c>
    </row>
    <row r="18" spans="2:13" x14ac:dyDescent="0.25">
      <c r="B18" s="98" t="str">
        <f>Large_table!W38</f>
        <v>PHM C04 MS - No noise &amp;0.702 &amp;0.180 &amp;0.272 &amp; 0.406 &amp; &amp; 0.481 &amp;0.426 &amp;0.385 &amp;0.404 &amp; &amp;0.371 &amp;0.404 &amp;0.289 &amp;0.271 &amp; &amp;0.495 &amp;0.340 &amp;0.390&amp;0.441\\</v>
      </c>
    </row>
    <row r="19" spans="2:13" x14ac:dyDescent="0.25">
      <c r="B19" s="98" t="str">
        <f>Large_table!W39</f>
        <v>PHM C06 MS - No noise &amp;0.745 &amp;0.285 &amp;0.385 &amp; 0.518 &amp; &amp; 0.511 &amp;0.731 &amp;0.581 &amp;0.533 &amp; &amp;0.480 &amp;0.618 &amp;0.481 &amp;0.448 &amp; &amp;0.500 &amp;0.429 &amp;0.447&amp;0.473\\</v>
      </c>
    </row>
    <row r="22" spans="2:13" ht="18.75" x14ac:dyDescent="0.3">
      <c r="B22" s="84" t="s">
        <v>65</v>
      </c>
      <c r="C22" s="85"/>
      <c r="D22" s="85"/>
      <c r="K22" s="84" t="s">
        <v>176</v>
      </c>
      <c r="L22" s="85"/>
      <c r="M22" s="85"/>
    </row>
    <row r="23" spans="2:13" x14ac:dyDescent="0.25">
      <c r="B23" t="str">
        <f>Overall_Avg!P4</f>
        <v xml:space="preserve"> &amp;Precision &amp; &amp;Recall &amp; &amp; &amp;F1-score&amp; &amp;F-beta score (0.5) &amp; \\</v>
      </c>
      <c r="K23" t="str">
        <f>Sim_Avg!P4</f>
        <v xml:space="preserve"> &amp;Precision &amp; &amp;Recall &amp; &amp; &amp;F1-score&amp; &amp;F-beta score (0.5) &amp; \\</v>
      </c>
    </row>
    <row r="24" spans="2:13" x14ac:dyDescent="0.25">
      <c r="B24" t="str">
        <f>Overall_Avg!P5</f>
        <v xml:space="preserve"> &amp;Mean &amp;SD &amp;Mean &amp;SD &amp; &amp;Mean&amp; &amp;Mean &amp; \\</v>
      </c>
      <c r="K24" t="str">
        <f>Sim_Avg!P5</f>
        <v xml:space="preserve"> &amp;Mean &amp;SD &amp;Mean &amp;SD &amp; &amp;Mean&amp; &amp;Mean &amp; \\</v>
      </c>
    </row>
    <row r="25" spans="2:13" x14ac:dyDescent="0.25">
      <c r="B25" t="str">
        <f>'Env.-wise-tables'!O5</f>
        <v>A2C &amp; 0.452 &amp; 0.087 &amp; &amp;0.462 &amp; 0.086 &amp; &amp; 0.434 &amp; 0.072 &amp; &amp;0.433 &amp;0.071 \\</v>
      </c>
      <c r="K25" t="str">
        <f>'Env.-wise-tables'!O16</f>
        <v>A2C &amp; 0.473 &amp; 0.121 &amp; &amp;0.387 &amp; 0.089 &amp; &amp; 0.399 &amp; 0.082 &amp; &amp;0.421 &amp;0.086 \\</v>
      </c>
    </row>
    <row r="26" spans="2:13" x14ac:dyDescent="0.25">
      <c r="B26" t="str">
        <f>'Env.-wise-tables'!O6</f>
        <v>DQN &amp; 0.430 &amp; 0.194 &amp; &amp;0.465 &amp; 0.034 &amp; &amp; 0.354 &amp; 0.040 &amp; &amp;0.339 &amp;0.064 \\</v>
      </c>
      <c r="K26" t="str">
        <f>'Env.-wise-tables'!O17</f>
        <v>DQN &amp; 0.465 &amp; 0.229 &amp; &amp;0.414 &amp; 0.035 &amp; &amp; 0.331 &amp; 0.043 &amp; &amp;0.333 &amp;0.073 \\</v>
      </c>
    </row>
    <row r="27" spans="2:13" x14ac:dyDescent="0.25">
      <c r="B27" t="str">
        <f>'Env.-wise-tables'!O7</f>
        <v>PPO &amp; 0.453 &amp; 0.144 &amp; &amp;0.303 &amp; 0.088 &amp; &amp; 0.335 &amp; 0.092 &amp; &amp;0.381 &amp;0.107 \\</v>
      </c>
      <c r="K27" t="str">
        <f>'Env.-wise-tables'!O18</f>
        <v>PPO &amp; 0.367 &amp; 0.204 &amp; &amp;0.140 &amp; 0.069 &amp; &amp; 0.187 &amp; 0.090 &amp; &amp;0.251 &amp;0.124 \\</v>
      </c>
    </row>
    <row r="28" spans="2:13" x14ac:dyDescent="0.25">
      <c r="B28" t="str">
        <f>'Env.-wise-tables'!O8</f>
        <v>REINFORCE &amp; 0.766 &amp; 0.071 &amp; &amp;0.696 &amp; 0.049 &amp; &amp; 0.679 &amp; 0.049 &amp; &amp;0.703 &amp;0.054 \\</v>
      </c>
      <c r="K28" t="str">
        <f>'Env.-wise-tables'!O19</f>
        <v>REINFORCE &amp; 0.933 &amp; 0.028 &amp; &amp;0.823 &amp; 0.047 &amp; &amp; 0.855 &amp; 0.038 &amp; &amp;0.892 &amp;0.032 \\</v>
      </c>
    </row>
    <row r="31" spans="2:13" ht="18.75" x14ac:dyDescent="0.3">
      <c r="B31" s="84" t="s">
        <v>178</v>
      </c>
      <c r="C31" s="85"/>
      <c r="D31" s="85"/>
      <c r="K31" s="84" t="s">
        <v>177</v>
      </c>
      <c r="L31" s="85"/>
      <c r="M31" s="85"/>
    </row>
    <row r="32" spans="2:13" x14ac:dyDescent="0.25">
      <c r="B32" t="str">
        <f>PHM_SS_Avg!P4</f>
        <v xml:space="preserve"> &amp;Precision &amp; &amp;Recall &amp; &amp; &amp;F1-score&amp; &amp;F-beta score (0.5) &amp; \\</v>
      </c>
      <c r="K32" t="str">
        <f>PHM_MS_Avg!P4</f>
        <v xml:space="preserve"> &amp;Precision &amp; &amp;Recall &amp; &amp; &amp;F1-score&amp; &amp;F-beta score (0.5) &amp; \\</v>
      </c>
    </row>
    <row r="33" spans="2:11" x14ac:dyDescent="0.25">
      <c r="B33" t="str">
        <f>PHM_SS_Avg!P5</f>
        <v xml:space="preserve"> &amp;Mean &amp;SD &amp;Mean &amp;SD &amp; &amp;Mean&amp; &amp;Mean &amp; \\</v>
      </c>
      <c r="K33" t="str">
        <f>PHM_MS_Avg!P5</f>
        <v xml:space="preserve"> &amp;Mean &amp;SD &amp;Mean &amp;SD &amp; &amp;Mean&amp; &amp;Mean &amp; \\</v>
      </c>
    </row>
    <row r="34" spans="2:11" x14ac:dyDescent="0.25">
      <c r="B34" t="str">
        <f>'Env.-wise-tables'!O28</f>
        <v>A2C &amp; 0.430 &amp; 0.073 &amp; &amp;0.443 &amp; 0.089 &amp; &amp; 0.425 &amp; 0.072 &amp; &amp;0.423 &amp;0.068 \\</v>
      </c>
      <c r="K34" t="str">
        <f>'Env.-wise-tables'!O37</f>
        <v>A2C &amp; 0.495 &amp; 0.094 &amp; &amp;0.595 &amp; 0.072 &amp; &amp; 0.494 &amp; 0.062 &amp; &amp;0.474 &amp;0.065 \\</v>
      </c>
    </row>
    <row r="35" spans="2:11" x14ac:dyDescent="0.25">
      <c r="B35" t="str">
        <f>'Env.-wise-tables'!O29</f>
        <v>DQN &amp; 0.408 &amp; 0.185 &amp; &amp;0.496 &amp; 0.035 &amp; &amp; 0.366 &amp; 0.040 &amp; &amp;0.338 &amp;0.064 \\</v>
      </c>
      <c r="K35" t="str">
        <f>'Env.-wise-tables'!O38</f>
        <v>DQN &amp; 0.460 &amp; 0.188 &amp; &amp;0.420 &amp; 0.031 &amp; &amp; 0.343 &amp; 0.035 &amp; &amp;0.347 &amp;0.057 \\</v>
      </c>
    </row>
    <row r="36" spans="2:11" x14ac:dyDescent="0.25">
      <c r="B36" t="str">
        <f>'Env.-wise-tables'!O30</f>
        <v>PPO &amp; 0.467 &amp; 0.136 &amp; &amp;0.335 &amp; 0.088 &amp; &amp; 0.359 &amp; 0.091 &amp; &amp;0.400 &amp;0.103 \\</v>
      </c>
      <c r="K36" t="str">
        <f>'Env.-wise-tables'!O39</f>
        <v>PPO &amp; 0.495 &amp; 0.107 &amp; &amp;0.371 &amp; 0.105 &amp; &amp; 0.411 &amp; 0.098 &amp; &amp;0.452 &amp;0.099 \\</v>
      </c>
    </row>
    <row r="37" spans="2:11" x14ac:dyDescent="0.25">
      <c r="B37" t="str">
        <f>'Env.-wise-tables'!O31</f>
        <v>REINFORCE &amp; 0.715 &amp; 0.057 &amp; &amp;0.753 &amp; 0.044 &amp; &amp; 0.696 &amp; 0.042 &amp; &amp;0.689 &amp;0.045 \\</v>
      </c>
      <c r="K37" t="str">
        <f>'Env.-wise-tables'!O40</f>
        <v>REINFORCE &amp; 0.752 &amp; 0.152 &amp; &amp;0.398 &amp; 0.069 &amp; &amp; 0.452 &amp; 0.083 &amp; &amp;0.555 &amp;0.102 \\</v>
      </c>
    </row>
    <row r="39" spans="2:11" ht="18.75" x14ac:dyDescent="0.3">
      <c r="B39" s="82" t="s">
        <v>179</v>
      </c>
    </row>
    <row r="40" spans="2:11" x14ac:dyDescent="0.25">
      <c r="B40" t="str">
        <f>Training_times!F1</f>
        <v>Environment &amp;REINFORCE &amp;A2C&amp;DQN&amp;PPO\\</v>
      </c>
    </row>
    <row r="41" spans="2:11" x14ac:dyDescent="0.25">
      <c r="B41" t="str">
        <f>Training_times!F2</f>
        <v>Simulated  - No noise &amp;214.23 &amp;41.19&amp;4.03&amp;41.13\\</v>
      </c>
    </row>
    <row r="42" spans="2:11" x14ac:dyDescent="0.25">
      <c r="B42" t="str">
        <f>Training_times!F3</f>
        <v>Simulated  - Low noise &amp;199.89 &amp;41.52&amp;3.55&amp;40.66\\</v>
      </c>
    </row>
    <row r="43" spans="2:11" x14ac:dyDescent="0.25">
      <c r="B43" t="str">
        <f>Training_times!F4</f>
        <v>Simulated  - High noise &amp;134.16 &amp;17.88&amp;1.53&amp;20.90\\</v>
      </c>
    </row>
    <row r="44" spans="2:11" x14ac:dyDescent="0.25">
      <c r="B44" t="str">
        <f>Training_times!F5</f>
        <v>PHM C01 SS - No noise &amp;330.54 &amp;18.85&amp;2.08&amp;32.65\\</v>
      </c>
    </row>
    <row r="45" spans="2:11" x14ac:dyDescent="0.25">
      <c r="B45" t="str">
        <f>Training_times!F6</f>
        <v>PHM C01 SS - Low noise &amp;426.79 &amp;30.66&amp;3.69&amp;38.59\\</v>
      </c>
    </row>
    <row r="46" spans="2:11" x14ac:dyDescent="0.25">
      <c r="B46" t="str">
        <f>Training_times!F7</f>
        <v>PHM C01 SS - High noise &amp;333.13 &amp;17.58&amp;1.80&amp;19.16\\</v>
      </c>
    </row>
    <row r="47" spans="2:11" x14ac:dyDescent="0.25">
      <c r="B47" t="str">
        <f>Training_times!F8</f>
        <v>PHM C04 SS - No noise &amp;299.31 &amp;19.56&amp;1.86&amp;19.64\\</v>
      </c>
    </row>
    <row r="48" spans="2:11" x14ac:dyDescent="0.25">
      <c r="B48" t="str">
        <f>Training_times!F9</f>
        <v>PHM C04 SS - Low noise &amp;264.90 &amp;18.27&amp;2.00&amp;19.69\\</v>
      </c>
    </row>
    <row r="49" spans="2:2" x14ac:dyDescent="0.25">
      <c r="B49" t="str">
        <f>Training_times!F10</f>
        <v>PHM C04 SS - High noise &amp;256.44 &amp;17.65&amp;1.58&amp;19.11\\</v>
      </c>
    </row>
    <row r="50" spans="2:2" x14ac:dyDescent="0.25">
      <c r="B50" t="str">
        <f>Training_times!F11</f>
        <v>PHM C06 SS - No noise &amp;339.65 &amp;17.64&amp;2.26&amp;19.50\\</v>
      </c>
    </row>
    <row r="51" spans="2:2" x14ac:dyDescent="0.25">
      <c r="B51" t="str">
        <f>Training_times!F12</f>
        <v>PHM C06 SS - Low noise &amp;266.98 &amp;19.33&amp;1.84&amp;19.19\\</v>
      </c>
    </row>
    <row r="52" spans="2:2" x14ac:dyDescent="0.25">
      <c r="B52" t="str">
        <f>Training_times!F13</f>
        <v>PHM C06 SS - High noise &amp;308.20 &amp;34.21&amp;4.18&amp;30.94\\</v>
      </c>
    </row>
    <row r="53" spans="2:2" x14ac:dyDescent="0.25">
      <c r="B53" t="str">
        <f>Training_times!F14</f>
        <v>PHM C01 MS - No noise &amp;655.21 &amp;38.55&amp;4.96&amp;42.21\\</v>
      </c>
    </row>
    <row r="54" spans="2:2" x14ac:dyDescent="0.25">
      <c r="B54" t="str">
        <f>Training_times!F15</f>
        <v>PHM C04 MS - No noise &amp;615.58 &amp;33.85&amp;7.36&amp;43.49\\</v>
      </c>
    </row>
    <row r="55" spans="2:2" x14ac:dyDescent="0.25">
      <c r="B55" t="str">
        <f>Training_times!F16</f>
        <v>PHM C06 MS - No noise &amp;625.37 &amp;39.30&amp;5.85&amp;41.68\\</v>
      </c>
    </row>
    <row r="56" spans="2:2" x14ac:dyDescent="0.25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056E-25EA-450D-B785-B0A7D3A97CBB}">
  <dimension ref="B2:R37"/>
  <sheetViews>
    <sheetView showGridLines="0" topLeftCell="B1" zoomScale="115" zoomScaleNormal="115" workbookViewId="0">
      <selection activeCell="I26" sqref="I26"/>
    </sheetView>
  </sheetViews>
  <sheetFormatPr defaultRowHeight="19.149999999999999" customHeight="1" x14ac:dyDescent="0.25"/>
  <cols>
    <col min="2" max="2" width="31.85546875" style="17" customWidth="1"/>
    <col min="3" max="5" width="9.7109375" style="8" customWidth="1"/>
    <col min="6" max="6" width="2" style="8" customWidth="1"/>
    <col min="7" max="9" width="9.7109375" style="8" customWidth="1"/>
    <col min="10" max="10" width="2.7109375" style="8" customWidth="1"/>
    <col min="11" max="13" width="9.7109375" style="8" customWidth="1"/>
    <col min="14" max="14" width="2" style="8" customWidth="1"/>
    <col min="15" max="17" width="9.7109375" style="8" customWidth="1"/>
    <col min="18" max="18" width="2.140625" style="8" customWidth="1"/>
  </cols>
  <sheetData>
    <row r="2" spans="2:18" ht="19.149999999999999" customHeight="1" x14ac:dyDescent="0.25">
      <c r="C2" s="97" t="s">
        <v>28</v>
      </c>
      <c r="D2" s="97"/>
      <c r="E2" s="97"/>
      <c r="F2" s="26"/>
      <c r="G2" s="97" t="s">
        <v>34</v>
      </c>
      <c r="H2" s="97"/>
      <c r="I2" s="97"/>
      <c r="J2" s="26"/>
      <c r="K2" s="97" t="s">
        <v>35</v>
      </c>
      <c r="L2" s="97"/>
      <c r="M2" s="97"/>
      <c r="O2" s="97" t="s">
        <v>36</v>
      </c>
      <c r="P2" s="97"/>
      <c r="Q2" s="97"/>
    </row>
    <row r="3" spans="2:18" ht="19.149999999999999" customHeight="1" x14ac:dyDescent="0.25">
      <c r="B3" s="75" t="s">
        <v>37</v>
      </c>
      <c r="C3" s="76" t="s">
        <v>29</v>
      </c>
      <c r="D3" s="76" t="s">
        <v>32</v>
      </c>
      <c r="E3" s="76" t="s">
        <v>158</v>
      </c>
      <c r="F3" s="26"/>
      <c r="G3" s="76" t="s">
        <v>29</v>
      </c>
      <c r="H3" s="76" t="s">
        <v>32</v>
      </c>
      <c r="I3" s="76" t="s">
        <v>158</v>
      </c>
      <c r="J3" s="26"/>
      <c r="K3" s="76" t="s">
        <v>29</v>
      </c>
      <c r="L3" s="76" t="s">
        <v>32</v>
      </c>
      <c r="M3" s="76" t="s">
        <v>158</v>
      </c>
      <c r="O3" s="76" t="s">
        <v>29</v>
      </c>
      <c r="P3" s="76" t="s">
        <v>32</v>
      </c>
      <c r="Q3" s="76" t="s">
        <v>158</v>
      </c>
      <c r="R3" s="77"/>
    </row>
    <row r="4" spans="2:18" ht="19.149999999999999" customHeight="1" x14ac:dyDescent="0.25">
      <c r="B4" s="17" t="s">
        <v>159</v>
      </c>
      <c r="C4" s="78">
        <v>1</v>
      </c>
      <c r="D4" s="78">
        <v>0.7</v>
      </c>
      <c r="E4" s="78">
        <v>0.82271454036159897</v>
      </c>
      <c r="F4" s="26"/>
      <c r="G4" s="78">
        <v>0.48735072976559002</v>
      </c>
      <c r="H4" s="78">
        <v>0.44</v>
      </c>
      <c r="I4" s="78">
        <v>0.460271572753638</v>
      </c>
      <c r="J4" s="26"/>
      <c r="K4" s="78">
        <v>6.6666666666666596E-2</v>
      </c>
      <c r="L4" s="78">
        <v>0.01</v>
      </c>
      <c r="M4" s="78">
        <v>1.7391304347826E-2</v>
      </c>
      <c r="O4" s="78">
        <v>0.45670163170163097</v>
      </c>
      <c r="P4" s="78">
        <v>0.27999999999999903</v>
      </c>
      <c r="Q4" s="78">
        <v>0.34349726407568398</v>
      </c>
      <c r="R4" s="77"/>
    </row>
    <row r="5" spans="2:18" ht="19.149999999999999" customHeight="1" x14ac:dyDescent="0.25">
      <c r="B5" s="17" t="s">
        <v>160</v>
      </c>
      <c r="C5" s="78">
        <v>0.93820384294068504</v>
      </c>
      <c r="D5" s="78">
        <v>0.9</v>
      </c>
      <c r="E5" s="78">
        <v>0.91787597511602603</v>
      </c>
      <c r="F5" s="26"/>
      <c r="G5" s="78">
        <v>0</v>
      </c>
      <c r="H5" s="78">
        <v>0</v>
      </c>
      <c r="I5" s="78">
        <v>0</v>
      </c>
      <c r="J5" s="26"/>
      <c r="K5" s="78">
        <v>0.45</v>
      </c>
      <c r="L5" s="78">
        <v>0.03</v>
      </c>
      <c r="M5" s="78">
        <v>5.4761904761904699E-2</v>
      </c>
      <c r="O5" s="78">
        <v>0.36666666666666597</v>
      </c>
      <c r="P5" s="78">
        <v>0.06</v>
      </c>
      <c r="Q5" s="78">
        <v>0.10289855072463699</v>
      </c>
      <c r="R5" s="77"/>
    </row>
    <row r="6" spans="2:18" ht="19.149999999999999" customHeight="1" x14ac:dyDescent="0.25">
      <c r="B6" s="79" t="s">
        <v>161</v>
      </c>
      <c r="C6" s="80">
        <v>0.89544513457556896</v>
      </c>
      <c r="D6" s="80">
        <v>1</v>
      </c>
      <c r="E6" s="80">
        <v>0.94415510751302001</v>
      </c>
      <c r="F6" s="26"/>
      <c r="G6" s="80">
        <v>0.49757085020242903</v>
      </c>
      <c r="H6" s="80">
        <v>0.53</v>
      </c>
      <c r="I6" s="80">
        <v>0.51073967984723101</v>
      </c>
      <c r="J6" s="26"/>
      <c r="K6" s="80">
        <v>0.49729729729729699</v>
      </c>
      <c r="L6" s="80">
        <v>0.96</v>
      </c>
      <c r="M6" s="80">
        <v>0.65509038522665497</v>
      </c>
      <c r="O6" s="80">
        <v>0.58428571428571396</v>
      </c>
      <c r="P6" s="80">
        <v>0.15</v>
      </c>
      <c r="Q6" s="80">
        <v>0.237259259259259</v>
      </c>
      <c r="R6" s="77"/>
    </row>
    <row r="7" spans="2:18" ht="19.149999999999999" customHeight="1" x14ac:dyDescent="0.25">
      <c r="B7" s="17" t="s">
        <v>107</v>
      </c>
      <c r="C7" s="78">
        <v>0.90724637681159404</v>
      </c>
      <c r="D7" s="78">
        <v>0.96</v>
      </c>
      <c r="E7" s="78">
        <v>0.93238797504254101</v>
      </c>
      <c r="F7" s="26"/>
      <c r="G7" s="78">
        <v>0.52295195001077299</v>
      </c>
      <c r="H7" s="78">
        <v>0.55999999999999905</v>
      </c>
      <c r="I7" s="78">
        <v>0.53805310564589404</v>
      </c>
      <c r="J7" s="26"/>
      <c r="K7" s="78">
        <v>0.36666666666666597</v>
      </c>
      <c r="L7" s="78">
        <v>0.03</v>
      </c>
      <c r="M7" s="78">
        <v>5.46207415772633E-2</v>
      </c>
      <c r="O7" s="78">
        <v>0.498181818181818</v>
      </c>
      <c r="P7" s="78">
        <v>0.25</v>
      </c>
      <c r="Q7" s="78">
        <v>0.33198156682027602</v>
      </c>
      <c r="R7" s="77"/>
    </row>
    <row r="8" spans="2:18" ht="19.149999999999999" customHeight="1" x14ac:dyDescent="0.25">
      <c r="B8" s="17" t="s">
        <v>162</v>
      </c>
      <c r="C8" s="78">
        <v>0.88616768370200805</v>
      </c>
      <c r="D8" s="78">
        <v>0.8</v>
      </c>
      <c r="E8" s="78">
        <v>0.83620437498038402</v>
      </c>
      <c r="F8" s="26"/>
      <c r="G8" s="78">
        <v>0.38</v>
      </c>
      <c r="H8" s="78">
        <v>0.13</v>
      </c>
      <c r="I8" s="78">
        <v>0.19152380952380901</v>
      </c>
      <c r="J8" s="26"/>
      <c r="K8" s="78">
        <v>0.4</v>
      </c>
      <c r="L8" s="78">
        <v>0.02</v>
      </c>
      <c r="M8" s="78">
        <v>3.8095238095238002E-2</v>
      </c>
      <c r="O8" s="78">
        <v>0.46333333333333299</v>
      </c>
      <c r="P8" s="78">
        <v>0.14000000000000001</v>
      </c>
      <c r="Q8" s="78">
        <v>0.20695837495837399</v>
      </c>
      <c r="R8" s="77"/>
    </row>
    <row r="9" spans="2:18" ht="19.149999999999999" customHeight="1" x14ac:dyDescent="0.25">
      <c r="B9" s="79" t="s">
        <v>163</v>
      </c>
      <c r="C9" s="80">
        <v>0.78345221445221402</v>
      </c>
      <c r="D9" s="80">
        <v>0.93</v>
      </c>
      <c r="E9" s="80">
        <v>0.84949745906267604</v>
      </c>
      <c r="F9" s="26"/>
      <c r="G9" s="80">
        <v>0</v>
      </c>
      <c r="H9" s="80">
        <v>0</v>
      </c>
      <c r="I9" s="80">
        <v>0</v>
      </c>
      <c r="J9" s="26"/>
      <c r="K9" s="80">
        <v>0.507538510170089</v>
      </c>
      <c r="L9" s="80">
        <v>0.96</v>
      </c>
      <c r="M9" s="80">
        <v>0.66387937992262902</v>
      </c>
      <c r="O9" s="80">
        <v>0.51861111111111102</v>
      </c>
      <c r="P9" s="80">
        <v>0.21</v>
      </c>
      <c r="Q9" s="80">
        <v>0.28705098732684903</v>
      </c>
      <c r="R9" s="77"/>
    </row>
    <row r="10" spans="2:18" ht="19.149999999999999" customHeight="1" x14ac:dyDescent="0.25">
      <c r="B10" s="17" t="s">
        <v>115</v>
      </c>
      <c r="C10" s="78">
        <v>0.82136363636363596</v>
      </c>
      <c r="D10" s="78">
        <v>0.96</v>
      </c>
      <c r="E10" s="78">
        <v>0.88470418470418399</v>
      </c>
      <c r="F10" s="26"/>
      <c r="G10" s="78">
        <v>0.51333333333333298</v>
      </c>
      <c r="H10" s="78">
        <v>0.09</v>
      </c>
      <c r="I10" s="78">
        <v>0.14930009121313401</v>
      </c>
      <c r="J10" s="26"/>
      <c r="K10" s="78">
        <v>0.49729729729729699</v>
      </c>
      <c r="L10" s="78">
        <v>0.97</v>
      </c>
      <c r="M10" s="78">
        <v>0.65738923580136699</v>
      </c>
      <c r="O10" s="78">
        <v>0.488533633549113</v>
      </c>
      <c r="P10" s="78">
        <v>0.47</v>
      </c>
      <c r="Q10" s="78">
        <v>0.47794475794475699</v>
      </c>
      <c r="R10" s="77"/>
    </row>
    <row r="11" spans="2:18" ht="19.149999999999999" customHeight="1" x14ac:dyDescent="0.25">
      <c r="B11" s="17" t="s">
        <v>164</v>
      </c>
      <c r="C11" s="78">
        <v>0.73915343915343901</v>
      </c>
      <c r="D11" s="78">
        <v>0.99</v>
      </c>
      <c r="E11" s="78">
        <v>0.84622263336416803</v>
      </c>
      <c r="F11" s="26"/>
      <c r="G11" s="78">
        <v>0.47445378151260498</v>
      </c>
      <c r="H11" s="78">
        <v>0.51</v>
      </c>
      <c r="I11" s="78">
        <v>0.48685827290705302</v>
      </c>
      <c r="J11" s="26"/>
      <c r="K11" s="78">
        <v>0.70628844839371097</v>
      </c>
      <c r="L11" s="78">
        <v>0.72</v>
      </c>
      <c r="M11" s="78">
        <v>0.71246314660948795</v>
      </c>
      <c r="O11" s="78">
        <v>0.53242424242424202</v>
      </c>
      <c r="P11" s="78">
        <v>0.27999999999999903</v>
      </c>
      <c r="Q11" s="78">
        <v>0.36601130886169803</v>
      </c>
      <c r="R11" s="77"/>
    </row>
    <row r="12" spans="2:18" ht="19.149999999999999" customHeight="1" x14ac:dyDescent="0.25">
      <c r="B12" s="79" t="s">
        <v>165</v>
      </c>
      <c r="C12" s="80">
        <v>0.67061087061086999</v>
      </c>
      <c r="D12" s="80">
        <v>0.78</v>
      </c>
      <c r="E12" s="80">
        <v>0.71970022712108805</v>
      </c>
      <c r="F12" s="26"/>
      <c r="G12" s="80">
        <v>0.52182327476445101</v>
      </c>
      <c r="H12" s="80">
        <v>0.55000000000000004</v>
      </c>
      <c r="I12" s="80">
        <v>0.53402106572838204</v>
      </c>
      <c r="J12" s="26"/>
      <c r="K12" s="80">
        <v>0.5</v>
      </c>
      <c r="L12" s="80">
        <v>0.98</v>
      </c>
      <c r="M12" s="80">
        <v>0.662107929086304</v>
      </c>
      <c r="O12" s="80">
        <v>0.47212509712509698</v>
      </c>
      <c r="P12" s="80">
        <v>0.25</v>
      </c>
      <c r="Q12" s="80">
        <v>0.32454019376989302</v>
      </c>
      <c r="R12" s="77"/>
    </row>
    <row r="13" spans="2:18" ht="19.149999999999999" customHeight="1" x14ac:dyDescent="0.25">
      <c r="B13" s="17" t="s">
        <v>123</v>
      </c>
      <c r="C13" s="78">
        <v>1</v>
      </c>
      <c r="D13" s="78">
        <v>0.65</v>
      </c>
      <c r="E13" s="78">
        <v>0.78461930226636101</v>
      </c>
      <c r="F13" s="26"/>
      <c r="G13" s="78">
        <v>0.46507316885564198</v>
      </c>
      <c r="H13" s="78">
        <v>0.45999999999999902</v>
      </c>
      <c r="I13" s="78">
        <v>0.46099491000228299</v>
      </c>
      <c r="J13" s="26"/>
      <c r="K13" s="78">
        <v>0.51066491592807295</v>
      </c>
      <c r="L13" s="78">
        <v>0.98</v>
      </c>
      <c r="M13" s="78">
        <v>0.67134229495421704</v>
      </c>
      <c r="O13" s="78">
        <v>0.37886002886002801</v>
      </c>
      <c r="P13" s="78">
        <v>0.13999999999999899</v>
      </c>
      <c r="Q13" s="78">
        <v>0.19753841717134199</v>
      </c>
      <c r="R13" s="77"/>
    </row>
    <row r="14" spans="2:18" ht="19.149999999999999" customHeight="1" x14ac:dyDescent="0.25">
      <c r="B14" s="17" t="s">
        <v>166</v>
      </c>
      <c r="C14" s="78">
        <v>0.97770897832817305</v>
      </c>
      <c r="D14" s="78">
        <v>0.84</v>
      </c>
      <c r="E14" s="78">
        <v>0.90227439701123902</v>
      </c>
      <c r="F14" s="26"/>
      <c r="G14" s="78">
        <v>0.49346220701719401</v>
      </c>
      <c r="H14" s="78">
        <v>0.53</v>
      </c>
      <c r="I14" s="78">
        <v>0.50827171841253505</v>
      </c>
      <c r="J14" s="26"/>
      <c r="K14" s="78">
        <v>0.95128205128205101</v>
      </c>
      <c r="L14" s="78">
        <v>0.57999999999999996</v>
      </c>
      <c r="M14" s="78">
        <v>0.72045454545454501</v>
      </c>
      <c r="O14" s="78">
        <v>0.49988095238095198</v>
      </c>
      <c r="P14" s="78">
        <v>0.38</v>
      </c>
      <c r="Q14" s="78">
        <v>0.43154061624649798</v>
      </c>
      <c r="R14" s="77"/>
    </row>
    <row r="15" spans="2:18" ht="19.149999999999999" customHeight="1" x14ac:dyDescent="0.25">
      <c r="B15" s="79" t="s">
        <v>167</v>
      </c>
      <c r="C15" s="80">
        <v>0.71548717948717899</v>
      </c>
      <c r="D15" s="80">
        <v>0.88</v>
      </c>
      <c r="E15" s="80">
        <v>0.78905577514273095</v>
      </c>
      <c r="F15" s="26"/>
      <c r="G15" s="80">
        <v>0.50476315789473603</v>
      </c>
      <c r="H15" s="80">
        <v>0.46999999999999897</v>
      </c>
      <c r="I15" s="80">
        <v>0.48222993380888102</v>
      </c>
      <c r="J15" s="26"/>
      <c r="K15" s="80">
        <v>0.50526315789473597</v>
      </c>
      <c r="L15" s="80">
        <v>0.98</v>
      </c>
      <c r="M15" s="80">
        <v>0.66670563023572904</v>
      </c>
      <c r="O15" s="80">
        <v>0.36904761904761901</v>
      </c>
      <c r="P15" s="80">
        <v>0.11</v>
      </c>
      <c r="Q15" s="80">
        <v>0.16880341880341801</v>
      </c>
      <c r="R15" s="77"/>
    </row>
    <row r="16" spans="2:18" ht="19.149999999999999" customHeight="1" x14ac:dyDescent="0.25">
      <c r="B16" s="17" t="s">
        <v>168</v>
      </c>
      <c r="C16" s="78">
        <v>0.79847232816340297</v>
      </c>
      <c r="D16" s="78">
        <v>0.91999999999999904</v>
      </c>
      <c r="E16" s="78">
        <v>0.85218273397392597</v>
      </c>
      <c r="F16" s="26"/>
      <c r="G16" s="78">
        <v>0.51369169960474304</v>
      </c>
      <c r="H16" s="78">
        <v>0.59</v>
      </c>
      <c r="I16" s="78">
        <v>0.54894056847545203</v>
      </c>
      <c r="J16" s="26"/>
      <c r="K16" s="78">
        <v>0.58419117647058805</v>
      </c>
      <c r="L16" s="78">
        <v>0.97</v>
      </c>
      <c r="M16" s="78">
        <v>0.72905982905982902</v>
      </c>
      <c r="O16" s="78">
        <v>0.48619047619047601</v>
      </c>
      <c r="P16" s="78">
        <v>0.24</v>
      </c>
      <c r="Q16" s="78">
        <v>0.31270697167755901</v>
      </c>
      <c r="R16" s="77"/>
    </row>
    <row r="17" spans="2:18" ht="19.149999999999999" customHeight="1" x14ac:dyDescent="0.25">
      <c r="B17" s="17" t="s">
        <v>169</v>
      </c>
      <c r="C17" s="78">
        <v>0.77421126345274904</v>
      </c>
      <c r="D17" s="78">
        <v>0.69</v>
      </c>
      <c r="E17" s="78">
        <v>0.72750762019054704</v>
      </c>
      <c r="F17" s="26"/>
      <c r="G17" s="78">
        <v>0.47610413994853301</v>
      </c>
      <c r="H17" s="78">
        <v>0.53</v>
      </c>
      <c r="I17" s="78">
        <v>0.50034989548664299</v>
      </c>
      <c r="J17" s="26"/>
      <c r="K17" s="78">
        <v>0.50555555555555498</v>
      </c>
      <c r="L17" s="78">
        <v>0.97</v>
      </c>
      <c r="M17" s="78">
        <v>0.66448888146725604</v>
      </c>
      <c r="O17" s="78">
        <v>0.49499750249750202</v>
      </c>
      <c r="P17" s="78">
        <v>0.33999999999999903</v>
      </c>
      <c r="Q17" s="78">
        <v>0.40142750355273998</v>
      </c>
      <c r="R17" s="77"/>
    </row>
    <row r="18" spans="2:18" ht="19.149999999999999" customHeight="1" x14ac:dyDescent="0.25">
      <c r="B18" s="17" t="s">
        <v>170</v>
      </c>
      <c r="C18" s="78">
        <v>1</v>
      </c>
      <c r="D18" s="78">
        <v>0.56999999999999995</v>
      </c>
      <c r="E18" s="78">
        <v>0.72526881720430103</v>
      </c>
      <c r="F18" s="78"/>
      <c r="G18" s="78">
        <v>0.49119480519480502</v>
      </c>
      <c r="H18" s="78">
        <v>0.6</v>
      </c>
      <c r="I18" s="78">
        <v>0.53583627345707396</v>
      </c>
      <c r="J18" s="26"/>
      <c r="K18" s="78">
        <v>0.49216909216909199</v>
      </c>
      <c r="L18" s="78">
        <v>0.96</v>
      </c>
      <c r="M18" s="78">
        <v>0.65060957478441805</v>
      </c>
      <c r="N18" s="78"/>
      <c r="O18" s="78">
        <v>0.44648033126293901</v>
      </c>
      <c r="P18" s="78">
        <v>0.48</v>
      </c>
      <c r="Q18" s="78">
        <v>0.46024952547924702</v>
      </c>
      <c r="R18" s="77"/>
    </row>
    <row r="21" spans="2:18" ht="19.149999999999999" customHeight="1" x14ac:dyDescent="0.25">
      <c r="B21" s="17" t="s">
        <v>171</v>
      </c>
      <c r="C21" s="8" t="s">
        <v>172</v>
      </c>
      <c r="D21" s="8" t="s">
        <v>173</v>
      </c>
      <c r="E21" s="8" t="s">
        <v>158</v>
      </c>
    </row>
    <row r="22" spans="2:18" ht="19.149999999999999" customHeight="1" x14ac:dyDescent="0.25">
      <c r="B22" s="17" t="s">
        <v>28</v>
      </c>
      <c r="C22" s="77">
        <f>AVERAGE(C4:C6)</f>
        <v>0.94454965917208467</v>
      </c>
      <c r="D22" s="77">
        <f>AVERAGE(D4:D6)</f>
        <v>0.8666666666666667</v>
      </c>
      <c r="E22" s="77">
        <f>AVERAGE(E4:E6)</f>
        <v>0.89491520766354837</v>
      </c>
    </row>
    <row r="23" spans="2:18" ht="19.149999999999999" customHeight="1" x14ac:dyDescent="0.25">
      <c r="B23" s="17" t="s">
        <v>25</v>
      </c>
      <c r="C23" s="77">
        <f>AVERAGE(G4:G6)</f>
        <v>0.32830719332267305</v>
      </c>
      <c r="D23" s="77">
        <f>AVERAGE(H4:H6)</f>
        <v>0.32333333333333331</v>
      </c>
      <c r="E23" s="77">
        <f>AVERAGE(I4:I6)</f>
        <v>0.32367041753362297</v>
      </c>
    </row>
    <row r="24" spans="2:18" ht="19.149999999999999" customHeight="1" x14ac:dyDescent="0.25">
      <c r="B24" s="17" t="s">
        <v>26</v>
      </c>
      <c r="C24" s="77">
        <f>AVERAGE(K4:K6)</f>
        <v>0.3379879879879879</v>
      </c>
      <c r="D24" s="77">
        <f>AVERAGE(L4:L6)</f>
        <v>0.33333333333333331</v>
      </c>
      <c r="E24" s="77">
        <f>AVERAGE(M4:M6)</f>
        <v>0.24241453144546188</v>
      </c>
    </row>
    <row r="25" spans="2:18" ht="19.149999999999999" customHeight="1" x14ac:dyDescent="0.25">
      <c r="B25" s="17" t="s">
        <v>27</v>
      </c>
      <c r="C25" s="77">
        <f>AVERAGE(O4:O6)</f>
        <v>0.46921800421800364</v>
      </c>
      <c r="D25" s="77">
        <f>AVERAGE(P4:P6)</f>
        <v>0.163333333333333</v>
      </c>
      <c r="E25" s="77">
        <f>AVERAGE(Q4:Q6)</f>
        <v>0.22788502468652663</v>
      </c>
    </row>
    <row r="27" spans="2:18" ht="19.149999999999999" customHeight="1" x14ac:dyDescent="0.25">
      <c r="B27" s="17" t="s">
        <v>174</v>
      </c>
      <c r="C27" s="8" t="s">
        <v>172</v>
      </c>
      <c r="D27" s="8" t="s">
        <v>173</v>
      </c>
      <c r="E27" s="8" t="s">
        <v>158</v>
      </c>
    </row>
    <row r="28" spans="2:18" ht="19.149999999999999" customHeight="1" x14ac:dyDescent="0.25">
      <c r="B28" s="17" t="s">
        <v>28</v>
      </c>
      <c r="C28" s="77">
        <f>AVERAGE(C7:C15)</f>
        <v>0.83346559765656814</v>
      </c>
      <c r="D28" s="77">
        <f>AVERAGE(D7:D15)</f>
        <v>0.86555555555555552</v>
      </c>
      <c r="E28" s="77">
        <f>AVERAGE(E7:E15)</f>
        <v>0.83829625874393032</v>
      </c>
    </row>
    <row r="29" spans="2:18" ht="19.149999999999999" customHeight="1" x14ac:dyDescent="0.25">
      <c r="B29" s="17" t="s">
        <v>25</v>
      </c>
      <c r="C29" s="77">
        <f>AVERAGE(G7:G15)</f>
        <v>0.43065120815430386</v>
      </c>
      <c r="D29" s="77">
        <f>AVERAGE(H7:H15)</f>
        <v>0.36666666666666636</v>
      </c>
      <c r="E29" s="77">
        <f>AVERAGE(I7:I15)</f>
        <v>0.37236143413799683</v>
      </c>
    </row>
    <row r="30" spans="2:18" ht="19.149999999999999" customHeight="1" x14ac:dyDescent="0.25">
      <c r="B30" s="17" t="s">
        <v>26</v>
      </c>
      <c r="C30" s="77">
        <f>AVERAGE(K7:K15)</f>
        <v>0.54944456084806914</v>
      </c>
      <c r="D30" s="77">
        <f>AVERAGE(L7:L15)</f>
        <v>0.69111111111111123</v>
      </c>
      <c r="E30" s="77">
        <f>AVERAGE(M7:M15)</f>
        <v>0.53856201574853113</v>
      </c>
    </row>
    <row r="31" spans="2:18" ht="19.149999999999999" customHeight="1" x14ac:dyDescent="0.25">
      <c r="B31" s="17" t="s">
        <v>27</v>
      </c>
      <c r="C31" s="77">
        <f>AVERAGE(O7:O15)</f>
        <v>0.46899975955703471</v>
      </c>
      <c r="D31" s="77">
        <f>AVERAGE(P7:P15)</f>
        <v>0.24777777777777754</v>
      </c>
      <c r="E31" s="77">
        <f>AVERAGE(Q7:Q15)</f>
        <v>0.31026329354478949</v>
      </c>
    </row>
    <row r="33" spans="2:5" ht="19.149999999999999" customHeight="1" x14ac:dyDescent="0.25">
      <c r="B33" s="17" t="s">
        <v>175</v>
      </c>
      <c r="C33" s="8" t="s">
        <v>172</v>
      </c>
      <c r="D33" s="8" t="s">
        <v>173</v>
      </c>
      <c r="E33" s="8" t="s">
        <v>158</v>
      </c>
    </row>
    <row r="34" spans="2:5" ht="19.149999999999999" customHeight="1" x14ac:dyDescent="0.25">
      <c r="B34" s="17" t="s">
        <v>28</v>
      </c>
      <c r="C34" s="77">
        <f>AVERAGE(C16:C18)</f>
        <v>0.85756119720538404</v>
      </c>
      <c r="D34" s="77">
        <f>AVERAGE(D16:D18)</f>
        <v>0.72666666666666624</v>
      </c>
      <c r="E34" s="77">
        <f>AVERAGE(E16:E18)</f>
        <v>0.76831972378959135</v>
      </c>
    </row>
    <row r="35" spans="2:5" ht="19.149999999999999" customHeight="1" x14ac:dyDescent="0.25">
      <c r="B35" s="17" t="s">
        <v>25</v>
      </c>
      <c r="C35" s="77">
        <f>AVERAGE(G16:G18)</f>
        <v>0.49366354824936032</v>
      </c>
      <c r="D35" s="77">
        <f>AVERAGE(H16:H18)</f>
        <v>0.57333333333333336</v>
      </c>
      <c r="E35" s="77">
        <f>AVERAGE(I16:I18)</f>
        <v>0.528375579139723</v>
      </c>
    </row>
    <row r="36" spans="2:5" ht="19.149999999999999" customHeight="1" x14ac:dyDescent="0.25">
      <c r="B36" s="17" t="s">
        <v>26</v>
      </c>
      <c r="C36" s="77">
        <f>AVERAGE(K16:K18)</f>
        <v>0.52730527473174504</v>
      </c>
      <c r="D36" s="77">
        <f>AVERAGE(L16:L18)</f>
        <v>0.96666666666666667</v>
      </c>
      <c r="E36" s="77">
        <f>AVERAGE(M16:M18)</f>
        <v>0.68138609510383441</v>
      </c>
    </row>
    <row r="37" spans="2:5" ht="19.149999999999999" customHeight="1" x14ac:dyDescent="0.25">
      <c r="B37" s="17" t="s">
        <v>27</v>
      </c>
      <c r="C37" s="77">
        <f>AVERAGE(O16:O18)</f>
        <v>0.4758894366503057</v>
      </c>
      <c r="D37" s="77">
        <f>AVERAGE(P16:P18)</f>
        <v>0.353333333333333</v>
      </c>
      <c r="E37" s="77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19" activePane="bottomLeft" state="frozen"/>
      <selection pane="bottomLeft" activeCell="C41" sqref="C41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8.5" x14ac:dyDescent="0.45">
      <c r="B1" s="83" t="s">
        <v>183</v>
      </c>
    </row>
    <row r="2" spans="1:34" ht="18.75" x14ac:dyDescent="0.3">
      <c r="B2" s="9"/>
      <c r="S2" s="14" t="s">
        <v>68</v>
      </c>
      <c r="T2" s="14"/>
      <c r="U2" s="14"/>
      <c r="V2" s="14"/>
      <c r="W2" s="14"/>
      <c r="X2" s="14"/>
      <c r="Y2" s="14"/>
      <c r="Z2" s="14"/>
    </row>
    <row r="3" spans="1:34" x14ac:dyDescent="0.25">
      <c r="A3" s="8" t="s">
        <v>66</v>
      </c>
      <c r="B3" t="s">
        <v>0</v>
      </c>
      <c r="C3" t="s">
        <v>1</v>
      </c>
      <c r="D3" t="s">
        <v>3</v>
      </c>
      <c r="E3" t="s">
        <v>5</v>
      </c>
      <c r="F3" t="s">
        <v>54</v>
      </c>
      <c r="G3" t="s">
        <v>7</v>
      </c>
      <c r="H3" t="s">
        <v>9</v>
      </c>
      <c r="I3" t="s">
        <v>11</v>
      </c>
      <c r="J3" t="s">
        <v>56</v>
      </c>
      <c r="K3" t="s">
        <v>13</v>
      </c>
      <c r="L3" t="s">
        <v>15</v>
      </c>
      <c r="M3" t="s">
        <v>17</v>
      </c>
      <c r="N3" t="s">
        <v>58</v>
      </c>
      <c r="O3" t="s">
        <v>19</v>
      </c>
      <c r="P3" t="s">
        <v>21</v>
      </c>
      <c r="Q3" t="s">
        <v>23</v>
      </c>
      <c r="R3" t="s">
        <v>60</v>
      </c>
      <c r="S3" t="s">
        <v>2</v>
      </c>
      <c r="T3" t="s">
        <v>4</v>
      </c>
      <c r="U3" t="s">
        <v>6</v>
      </c>
      <c r="V3" t="s">
        <v>55</v>
      </c>
      <c r="W3" t="s">
        <v>8</v>
      </c>
      <c r="X3" t="s">
        <v>10</v>
      </c>
      <c r="Y3" t="s">
        <v>12</v>
      </c>
      <c r="Z3" t="s">
        <v>57</v>
      </c>
      <c r="AA3" t="s">
        <v>14</v>
      </c>
      <c r="AB3" t="s">
        <v>16</v>
      </c>
      <c r="AC3" t="s">
        <v>18</v>
      </c>
      <c r="AD3" t="s">
        <v>59</v>
      </c>
      <c r="AE3" t="s">
        <v>20</v>
      </c>
      <c r="AF3" t="s">
        <v>22</v>
      </c>
      <c r="AG3" t="s">
        <v>24</v>
      </c>
      <c r="AH3" t="s">
        <v>61</v>
      </c>
    </row>
    <row r="4" spans="1:34" x14ac:dyDescent="0.25">
      <c r="A4">
        <v>1</v>
      </c>
      <c r="B4" t="s">
        <v>184</v>
      </c>
      <c r="C4" s="1">
        <v>0.922732651822606</v>
      </c>
      <c r="D4" s="1">
        <v>0.86899999999999999</v>
      </c>
      <c r="E4" s="1">
        <v>0.87755390062207705</v>
      </c>
      <c r="F4" s="1">
        <v>0.89890248933513694</v>
      </c>
      <c r="G4" s="1">
        <v>0.43058161054521199</v>
      </c>
      <c r="H4" s="1">
        <v>0.36849999999999999</v>
      </c>
      <c r="I4" s="1">
        <v>0.36898944055171701</v>
      </c>
      <c r="J4" s="1">
        <v>0.38477395995925701</v>
      </c>
      <c r="K4" s="1">
        <v>0.43562838405332599</v>
      </c>
      <c r="L4" s="1">
        <v>0.41699999999999998</v>
      </c>
      <c r="M4" s="1">
        <v>0.30643253213778099</v>
      </c>
      <c r="N4" s="1">
        <v>0.29266332877946999</v>
      </c>
      <c r="O4" s="1">
        <v>0.40985157979275599</v>
      </c>
      <c r="P4" s="1">
        <v>0.13350000000000001</v>
      </c>
      <c r="Q4" s="1">
        <v>0.19280094344860901</v>
      </c>
      <c r="R4" s="1">
        <v>0.27346781234116702</v>
      </c>
      <c r="S4" s="1">
        <v>1.78504529830576E-2</v>
      </c>
      <c r="T4" s="1">
        <v>2.9462620679978801E-2</v>
      </c>
      <c r="U4" s="1">
        <v>2.7556001976629801E-2</v>
      </c>
      <c r="V4" s="1">
        <v>2.37125801980194E-2</v>
      </c>
      <c r="W4" s="1">
        <v>0.11313728001334999</v>
      </c>
      <c r="X4" s="1">
        <v>8.5935975573769599E-2</v>
      </c>
      <c r="Y4" s="1">
        <v>7.6102453015573099E-2</v>
      </c>
      <c r="Z4" s="1">
        <v>7.7826014283578299E-2</v>
      </c>
      <c r="AA4" s="1">
        <v>0.24177667348759299</v>
      </c>
      <c r="AB4" s="1">
        <v>3.47221491037265E-2</v>
      </c>
      <c r="AC4" s="1">
        <v>3.9276825474242202E-2</v>
      </c>
      <c r="AD4" s="1">
        <v>6.6555986805421199E-2</v>
      </c>
      <c r="AE4" s="1">
        <v>0.21429569128915499</v>
      </c>
      <c r="AF4" s="1">
        <v>7.3558970097432702E-2</v>
      </c>
      <c r="AG4" s="1">
        <v>9.9623380352555899E-2</v>
      </c>
      <c r="AH4" s="1">
        <v>0.136296642928012</v>
      </c>
    </row>
    <row r="5" spans="1:34" x14ac:dyDescent="0.25">
      <c r="A5">
        <v>2</v>
      </c>
      <c r="B5" t="s">
        <v>185</v>
      </c>
      <c r="C5" s="1">
        <v>0.91754075555052605</v>
      </c>
      <c r="D5" s="1">
        <v>0.872</v>
      </c>
      <c r="E5" s="1">
        <v>0.88018744101959501</v>
      </c>
      <c r="F5" s="1">
        <v>0.89808763939084102</v>
      </c>
      <c r="G5" s="1">
        <v>0.488309890789352</v>
      </c>
      <c r="H5" s="1">
        <v>0.36799999999999999</v>
      </c>
      <c r="I5" s="1">
        <v>0.38538100286890498</v>
      </c>
      <c r="J5" s="1">
        <v>0.41134173953201097</v>
      </c>
      <c r="K5" s="1">
        <v>0.46868234428760702</v>
      </c>
      <c r="L5" s="1">
        <v>0.35349999999999998</v>
      </c>
      <c r="M5" s="1">
        <v>0.30256742193186398</v>
      </c>
      <c r="N5" s="1">
        <v>0.32885577728583198</v>
      </c>
      <c r="O5" s="1">
        <v>0.31629323944029802</v>
      </c>
      <c r="P5" s="1">
        <v>9.3999999999999903E-2</v>
      </c>
      <c r="Q5" s="1">
        <v>0.13822112846356199</v>
      </c>
      <c r="R5" s="1">
        <v>0.20126969113617699</v>
      </c>
      <c r="S5" s="1">
        <v>3.5047674814907101E-2</v>
      </c>
      <c r="T5" s="1">
        <v>3.6491646856803103E-2</v>
      </c>
      <c r="U5" s="1">
        <v>3.2657628558281103E-2</v>
      </c>
      <c r="V5" s="1">
        <v>3.3379355387509801E-2</v>
      </c>
      <c r="W5" s="1">
        <v>0.15667473145466801</v>
      </c>
      <c r="X5" s="1">
        <v>7.5600917679554597E-2</v>
      </c>
      <c r="Y5" s="1">
        <v>7.8392167505250104E-2</v>
      </c>
      <c r="Z5" s="1">
        <v>9.1894565846918602E-2</v>
      </c>
      <c r="AA5" s="1">
        <v>0.23892789906077899</v>
      </c>
      <c r="AB5" s="1">
        <v>3.4859909542889297E-2</v>
      </c>
      <c r="AC5" s="1">
        <v>4.4600832924123798E-2</v>
      </c>
      <c r="AD5" s="1">
        <v>7.7561682933221396E-2</v>
      </c>
      <c r="AE5" s="1">
        <v>0.20821964680594199</v>
      </c>
      <c r="AF5" s="1">
        <v>5.5581966143520303E-2</v>
      </c>
      <c r="AG5" s="1">
        <v>8.1322193527591E-2</v>
      </c>
      <c r="AH5" s="1">
        <v>0.12089240372030299</v>
      </c>
    </row>
    <row r="6" spans="1:34" x14ac:dyDescent="0.25">
      <c r="A6">
        <v>3</v>
      </c>
      <c r="B6" t="s">
        <v>186</v>
      </c>
      <c r="C6" s="1">
        <v>0.95884843223213101</v>
      </c>
      <c r="D6" s="1">
        <v>0.72750000000000004</v>
      </c>
      <c r="E6" s="1">
        <v>0.80595149568096902</v>
      </c>
      <c r="F6" s="1">
        <v>0.87991075560565202</v>
      </c>
      <c r="G6" s="1">
        <v>0.49978675298953601</v>
      </c>
      <c r="H6" s="1">
        <v>0.42299999999999999</v>
      </c>
      <c r="I6" s="1">
        <v>0.44350544963871502</v>
      </c>
      <c r="J6" s="1">
        <v>0.46773465567699901</v>
      </c>
      <c r="K6" s="1">
        <v>0.49192681958864798</v>
      </c>
      <c r="L6" s="1">
        <v>0.47199999999999998</v>
      </c>
      <c r="M6" s="1">
        <v>0.38399639405809299</v>
      </c>
      <c r="N6" s="1">
        <v>0.377662088518401</v>
      </c>
      <c r="O6" s="1">
        <v>0.37392380153722499</v>
      </c>
      <c r="P6" s="1">
        <v>0.193</v>
      </c>
      <c r="Q6" s="1">
        <v>0.22890582485196201</v>
      </c>
      <c r="R6" s="1">
        <v>0.27810966792276198</v>
      </c>
      <c r="S6" s="1">
        <v>3.1776823147046801E-2</v>
      </c>
      <c r="T6" s="1">
        <v>7.40391204599362E-2</v>
      </c>
      <c r="U6" s="1">
        <v>5.3496433500110997E-2</v>
      </c>
      <c r="V6" s="1">
        <v>3.7672099817749202E-2</v>
      </c>
      <c r="W6" s="1">
        <v>9.3968590187332196E-2</v>
      </c>
      <c r="X6" s="1">
        <v>0.106302267699334</v>
      </c>
      <c r="Y6" s="1">
        <v>9.18221874130912E-2</v>
      </c>
      <c r="Z6" s="1">
        <v>8.8482141901573094E-2</v>
      </c>
      <c r="AA6" s="1">
        <v>0.206564457635277</v>
      </c>
      <c r="AB6" s="1">
        <v>3.6508918147211897E-2</v>
      </c>
      <c r="AC6" s="1">
        <v>4.4816119783903999E-2</v>
      </c>
      <c r="AD6" s="1">
        <v>7.3400280860909495E-2</v>
      </c>
      <c r="AE6" s="1">
        <v>0.19055211426898799</v>
      </c>
      <c r="AF6" s="1">
        <v>7.7005880081172901E-2</v>
      </c>
      <c r="AG6" s="1">
        <v>9.0063100264842197E-2</v>
      </c>
      <c r="AH6" s="1">
        <v>0.11568318471613399</v>
      </c>
    </row>
    <row r="7" spans="1:34" x14ac:dyDescent="0.25">
      <c r="A7">
        <v>4</v>
      </c>
      <c r="B7" t="s">
        <v>187</v>
      </c>
      <c r="C7" s="1">
        <v>0.89223607493035495</v>
      </c>
      <c r="D7" s="1">
        <v>0.90449999999999997</v>
      </c>
      <c r="E7" s="1">
        <v>0.88156150958197699</v>
      </c>
      <c r="F7" s="1">
        <v>0.88337190012218902</v>
      </c>
      <c r="G7" s="1">
        <v>0.50516678405618398</v>
      </c>
      <c r="H7" s="1">
        <v>0.55700000000000005</v>
      </c>
      <c r="I7" s="1">
        <v>0.52414006931950297</v>
      </c>
      <c r="J7" s="1">
        <v>0.511288855186804</v>
      </c>
      <c r="K7" s="1">
        <v>0.45880601004742799</v>
      </c>
      <c r="L7" s="1">
        <v>0.59849999999999903</v>
      </c>
      <c r="M7" s="1">
        <v>0.44491099071963602</v>
      </c>
      <c r="N7" s="1">
        <v>0.40611360318006201</v>
      </c>
      <c r="O7" s="1">
        <v>0.468799684849184</v>
      </c>
      <c r="P7" s="1">
        <v>0.36499999999999999</v>
      </c>
      <c r="Q7" s="1">
        <v>0.375455659295094</v>
      </c>
      <c r="R7" s="1">
        <v>0.40887239997330899</v>
      </c>
      <c r="S7" s="1">
        <v>2.7190210551869501E-2</v>
      </c>
      <c r="T7" s="1">
        <v>2.7898476067919599E-2</v>
      </c>
      <c r="U7" s="1">
        <v>2.8167135741605599E-2</v>
      </c>
      <c r="V7" s="1">
        <v>2.75089810644467E-2</v>
      </c>
      <c r="W7" s="1">
        <v>6.8955495961414898E-2</v>
      </c>
      <c r="X7" s="1">
        <v>0.11171788843314499</v>
      </c>
      <c r="Y7" s="1">
        <v>8.1315151183615694E-2</v>
      </c>
      <c r="Z7" s="1">
        <v>7.1618321025854595E-2</v>
      </c>
      <c r="AA7" s="1">
        <v>0.15693279994930301</v>
      </c>
      <c r="AB7" s="1">
        <v>3.7712399834694599E-2</v>
      </c>
      <c r="AC7" s="1">
        <v>4.0349127208925403E-2</v>
      </c>
      <c r="AD7" s="1">
        <v>6.1206488966187099E-2</v>
      </c>
      <c r="AE7" s="1">
        <v>0.112763773138881</v>
      </c>
      <c r="AF7" s="1">
        <v>8.1681871806662504E-2</v>
      </c>
      <c r="AG7" s="1">
        <v>7.8100765919140294E-2</v>
      </c>
      <c r="AH7" s="1">
        <v>8.5133596666078906E-2</v>
      </c>
    </row>
    <row r="8" spans="1:34" x14ac:dyDescent="0.25">
      <c r="A8">
        <v>5</v>
      </c>
      <c r="B8" t="s">
        <v>188</v>
      </c>
      <c r="C8" s="1">
        <v>0.53751886817733496</v>
      </c>
      <c r="D8" s="1">
        <v>0.32900000000000001</v>
      </c>
      <c r="E8" s="1">
        <v>0.36735339284034302</v>
      </c>
      <c r="F8" s="1">
        <v>0.41966653699628698</v>
      </c>
      <c r="G8" s="1">
        <v>0.33180125952142703</v>
      </c>
      <c r="H8" s="1">
        <v>0.28049999999999897</v>
      </c>
      <c r="I8" s="1">
        <v>0.29821782543764702</v>
      </c>
      <c r="J8" s="1">
        <v>0.31516524153887798</v>
      </c>
      <c r="K8" s="1">
        <v>0.35043606397878801</v>
      </c>
      <c r="L8" s="1">
        <v>0.29949999999999999</v>
      </c>
      <c r="M8" s="1">
        <v>0.23912742117972999</v>
      </c>
      <c r="N8" s="1">
        <v>0.23910156810459901</v>
      </c>
      <c r="O8" s="1">
        <v>0.510591568607487</v>
      </c>
      <c r="P8" s="1">
        <v>0.3805</v>
      </c>
      <c r="Q8" s="1">
        <v>0.39852621870879201</v>
      </c>
      <c r="R8" s="1">
        <v>0.44049054886586197</v>
      </c>
      <c r="S8" s="1">
        <v>0.11478682837425799</v>
      </c>
      <c r="T8" s="1">
        <v>4.7244020399743798E-2</v>
      </c>
      <c r="U8" s="1">
        <v>5.0962100765539503E-2</v>
      </c>
      <c r="V8" s="1">
        <v>5.8278347920683503E-2</v>
      </c>
      <c r="W8" s="1">
        <v>6.4432506225043401E-2</v>
      </c>
      <c r="X8" s="1">
        <v>6.08965689561047E-2</v>
      </c>
      <c r="Y8" s="1">
        <v>5.4492605335637399E-2</v>
      </c>
      <c r="Z8" s="1">
        <v>5.6361857751356999E-2</v>
      </c>
      <c r="AA8" s="1">
        <v>0.248018605201062</v>
      </c>
      <c r="AB8" s="1">
        <v>3.71647643436765E-2</v>
      </c>
      <c r="AC8" s="1">
        <v>4.8198378762096102E-2</v>
      </c>
      <c r="AD8" s="1">
        <v>8.1463363347178894E-2</v>
      </c>
      <c r="AE8" s="1">
        <v>0.130992238706923</v>
      </c>
      <c r="AF8" s="1">
        <v>8.5442511427654202E-2</v>
      </c>
      <c r="AG8" s="1">
        <v>8.6066647494748696E-2</v>
      </c>
      <c r="AH8" s="1">
        <v>9.7229019092164803E-2</v>
      </c>
    </row>
    <row r="9" spans="1:34" x14ac:dyDescent="0.25">
      <c r="A9">
        <v>6</v>
      </c>
      <c r="B9" t="s">
        <v>189</v>
      </c>
      <c r="C9" s="1">
        <v>0.67605573993777501</v>
      </c>
      <c r="D9" s="1">
        <v>0.54900000000000004</v>
      </c>
      <c r="E9" s="1">
        <v>0.52879493313810499</v>
      </c>
      <c r="F9" s="1">
        <v>0.56065547175933195</v>
      </c>
      <c r="G9" s="1">
        <v>0.33756732776715997</v>
      </c>
      <c r="H9" s="1">
        <v>0.34499999999999997</v>
      </c>
      <c r="I9" s="1">
        <v>0.33233641922725599</v>
      </c>
      <c r="J9" s="1">
        <v>0.33103871047174999</v>
      </c>
      <c r="K9" s="1">
        <v>0.548264917141976</v>
      </c>
      <c r="L9" s="1">
        <v>0.79549999999999998</v>
      </c>
      <c r="M9" s="1">
        <v>0.56462857621582097</v>
      </c>
      <c r="N9" s="1">
        <v>0.50469771796064</v>
      </c>
      <c r="O9" s="1">
        <v>0.42103747781037798</v>
      </c>
      <c r="P9" s="1">
        <v>0.29449999999999998</v>
      </c>
      <c r="Q9" s="1">
        <v>0.31465924095028902</v>
      </c>
      <c r="R9" s="1">
        <v>0.352158284703466</v>
      </c>
      <c r="S9" s="1">
        <v>0.14674842722912401</v>
      </c>
      <c r="T9" s="1">
        <v>5.7023021626445798E-2</v>
      </c>
      <c r="U9" s="1">
        <v>6.7938844375535004E-2</v>
      </c>
      <c r="V9" s="1">
        <v>8.7644225270121404E-2</v>
      </c>
      <c r="W9" s="1">
        <v>6.0912103741888102E-2</v>
      </c>
      <c r="X9" s="1">
        <v>7.6769361543744793E-2</v>
      </c>
      <c r="Y9" s="1">
        <v>6.0476933195257897E-2</v>
      </c>
      <c r="Z9" s="1">
        <v>5.6978863556371398E-2</v>
      </c>
      <c r="AA9" s="1">
        <v>7.7145627693455704E-2</v>
      </c>
      <c r="AB9" s="1">
        <v>3.44226833937641E-2</v>
      </c>
      <c r="AC9" s="1">
        <v>2.60061220951717E-2</v>
      </c>
      <c r="AD9" s="1">
        <v>3.2476730918518999E-2</v>
      </c>
      <c r="AE9" s="1">
        <v>0.14431337359497101</v>
      </c>
      <c r="AF9" s="1">
        <v>8.2306704636897002E-2</v>
      </c>
      <c r="AG9" s="1">
        <v>8.5664429381116902E-2</v>
      </c>
      <c r="AH9" s="1">
        <v>9.9481812531703198E-2</v>
      </c>
    </row>
    <row r="10" spans="1:34" x14ac:dyDescent="0.25">
      <c r="A10">
        <v>7</v>
      </c>
      <c r="B10" t="s">
        <v>190</v>
      </c>
      <c r="C10" s="1">
        <v>0.74974645299432496</v>
      </c>
      <c r="D10" s="1">
        <v>0.98350000000000004</v>
      </c>
      <c r="E10" s="1">
        <v>0.84495770752369803</v>
      </c>
      <c r="F10" s="1">
        <v>0.784255952174293</v>
      </c>
      <c r="G10" s="1">
        <v>0.43696814826694802</v>
      </c>
      <c r="H10" s="1">
        <v>0.48899999999999999</v>
      </c>
      <c r="I10" s="1">
        <v>0.44587589212322998</v>
      </c>
      <c r="J10" s="1">
        <v>0.436079924760918</v>
      </c>
      <c r="K10" s="1">
        <v>0.396041264753764</v>
      </c>
      <c r="L10" s="1">
        <v>0.46749999999999903</v>
      </c>
      <c r="M10" s="1">
        <v>0.38120582537933401</v>
      </c>
      <c r="N10" s="1">
        <v>0.35992458406915601</v>
      </c>
      <c r="O10" s="1">
        <v>0.50301515242130301</v>
      </c>
      <c r="P10" s="1">
        <v>0.442</v>
      </c>
      <c r="Q10" s="1">
        <v>0.447325134636268</v>
      </c>
      <c r="R10" s="1">
        <v>0.47175470501754102</v>
      </c>
      <c r="S10" s="1">
        <v>3.6482809786370897E-2</v>
      </c>
      <c r="T10" s="1">
        <v>2.2286534141638101E-2</v>
      </c>
      <c r="U10" s="1">
        <v>2.6242575250182299E-2</v>
      </c>
      <c r="V10" s="1">
        <v>3.25154745466949E-2</v>
      </c>
      <c r="W10" s="1">
        <v>7.6224701159131894E-2</v>
      </c>
      <c r="X10" s="1">
        <v>8.9602704123478899E-2</v>
      </c>
      <c r="Y10" s="1">
        <v>7.5567186598662905E-2</v>
      </c>
      <c r="Z10" s="1">
        <v>7.2426032922799297E-2</v>
      </c>
      <c r="AA10" s="1">
        <v>0.154877176674211</v>
      </c>
      <c r="AB10" s="1">
        <v>3.3827978176760198E-2</v>
      </c>
      <c r="AC10" s="1">
        <v>3.4034455364876197E-2</v>
      </c>
      <c r="AD10" s="1">
        <v>5.0205954365167997E-2</v>
      </c>
      <c r="AE10" s="1">
        <v>0.101013638495329</v>
      </c>
      <c r="AF10" s="1">
        <v>9.3929348069394597E-2</v>
      </c>
      <c r="AG10" s="1">
        <v>8.8932032784924606E-2</v>
      </c>
      <c r="AH10" s="1">
        <v>9.2987522749226406E-2</v>
      </c>
    </row>
    <row r="11" spans="1:34" x14ac:dyDescent="0.25">
      <c r="A11">
        <v>8</v>
      </c>
      <c r="B11" t="s">
        <v>191</v>
      </c>
      <c r="C11" s="1">
        <v>0.70692074674274796</v>
      </c>
      <c r="D11" s="1">
        <v>0.89800000000000002</v>
      </c>
      <c r="E11" s="1">
        <v>0.78486276359838303</v>
      </c>
      <c r="F11" s="1">
        <v>0.73523617902314198</v>
      </c>
      <c r="G11" s="1">
        <v>0.46434120999732198</v>
      </c>
      <c r="H11" s="1">
        <v>0.48599999999999999</v>
      </c>
      <c r="I11" s="1">
        <v>0.46948004274325</v>
      </c>
      <c r="J11" s="1">
        <v>0.46518672020387403</v>
      </c>
      <c r="K11" s="1">
        <v>0.38584816597974397</v>
      </c>
      <c r="L11" s="1">
        <v>0.59099999999999997</v>
      </c>
      <c r="M11" s="1">
        <v>0.40959110489300399</v>
      </c>
      <c r="N11" s="1">
        <v>0.358658080276061</v>
      </c>
      <c r="O11" s="1">
        <v>0.45253353238298699</v>
      </c>
      <c r="P11" s="1">
        <v>0.34350000000000003</v>
      </c>
      <c r="Q11" s="1">
        <v>0.34902570779823</v>
      </c>
      <c r="R11" s="1">
        <v>0.37899229578406401</v>
      </c>
      <c r="S11" s="1">
        <v>4.70766294775644E-2</v>
      </c>
      <c r="T11" s="1">
        <v>4.5239559789351597E-2</v>
      </c>
      <c r="U11" s="1">
        <v>3.9543602080022403E-2</v>
      </c>
      <c r="V11" s="1">
        <v>4.3405064736641401E-2</v>
      </c>
      <c r="W11" s="1">
        <v>7.6505362610573793E-2</v>
      </c>
      <c r="X11" s="1">
        <v>9.9890791739786294E-2</v>
      </c>
      <c r="Y11" s="1">
        <v>8.02319323827069E-2</v>
      </c>
      <c r="Z11" s="1">
        <v>7.5942716647233899E-2</v>
      </c>
      <c r="AA11" s="1">
        <v>0.15647112448422101</v>
      </c>
      <c r="AB11" s="1">
        <v>3.8102015442330397E-2</v>
      </c>
      <c r="AC11" s="1">
        <v>3.6585470126457201E-2</v>
      </c>
      <c r="AD11" s="1">
        <v>5.5827080349711802E-2</v>
      </c>
      <c r="AE11" s="1">
        <v>0.151808219199178</v>
      </c>
      <c r="AF11" s="1">
        <v>7.9551079473423103E-2</v>
      </c>
      <c r="AG11" s="1">
        <v>7.7558151579050605E-2</v>
      </c>
      <c r="AH11" s="1">
        <v>9.2407043142053294E-2</v>
      </c>
    </row>
    <row r="12" spans="1:34" x14ac:dyDescent="0.25">
      <c r="A12">
        <v>9</v>
      </c>
      <c r="B12" t="s">
        <v>192</v>
      </c>
      <c r="C12" s="1">
        <v>0.66470152741741895</v>
      </c>
      <c r="D12" s="1">
        <v>0.77600000000000002</v>
      </c>
      <c r="E12" s="1">
        <v>0.69507427151955403</v>
      </c>
      <c r="F12" s="1">
        <v>0.67148635617823205</v>
      </c>
      <c r="G12" s="1">
        <v>0.41034587846310899</v>
      </c>
      <c r="H12" s="1">
        <v>0.45749999999999902</v>
      </c>
      <c r="I12" s="1">
        <v>0.39869220491784302</v>
      </c>
      <c r="J12" s="1">
        <v>0.38578109807983002</v>
      </c>
      <c r="K12" s="1">
        <v>0.27261816486816398</v>
      </c>
      <c r="L12" s="1">
        <v>0.11899999999999999</v>
      </c>
      <c r="M12" s="1">
        <v>0.102250960538449</v>
      </c>
      <c r="N12" s="1">
        <v>0.123554426032623</v>
      </c>
      <c r="O12" s="1">
        <v>0.43320671217152301</v>
      </c>
      <c r="P12" s="1">
        <v>0.24049999999999999</v>
      </c>
      <c r="Q12" s="1">
        <v>0.28767794497122101</v>
      </c>
      <c r="R12" s="1">
        <v>0.34910711338836398</v>
      </c>
      <c r="S12" s="1">
        <v>5.6239842158603399E-2</v>
      </c>
      <c r="T12" s="1">
        <v>6.5448891615928498E-2</v>
      </c>
      <c r="U12" s="1">
        <v>5.4295331934446203E-2</v>
      </c>
      <c r="V12" s="1">
        <v>5.3528596383218302E-2</v>
      </c>
      <c r="W12" s="1">
        <v>8.1444693547813501E-2</v>
      </c>
      <c r="X12" s="1">
        <v>6.5231099774355802E-2</v>
      </c>
      <c r="Y12" s="1">
        <v>5.3697555647260697E-2</v>
      </c>
      <c r="Z12" s="1">
        <v>5.6557363374977201E-2</v>
      </c>
      <c r="AA12" s="1">
        <v>0.31640231080516001</v>
      </c>
      <c r="AB12" s="1">
        <v>3.08395473585476E-2</v>
      </c>
      <c r="AC12" s="1">
        <v>5.2096208286555298E-2</v>
      </c>
      <c r="AD12" s="1">
        <v>9.7548237619318898E-2</v>
      </c>
      <c r="AE12" s="1">
        <v>0.14147349293987599</v>
      </c>
      <c r="AF12" s="1">
        <v>8.0416599111118994E-2</v>
      </c>
      <c r="AG12" s="1">
        <v>9.3034272538998306E-2</v>
      </c>
      <c r="AH12" s="1">
        <v>0.111567075434748</v>
      </c>
    </row>
    <row r="13" spans="1:34" x14ac:dyDescent="0.25">
      <c r="A13">
        <v>10</v>
      </c>
      <c r="B13" t="s">
        <v>193</v>
      </c>
      <c r="C13" s="1">
        <v>0.73829441785301397</v>
      </c>
      <c r="D13" s="1">
        <v>0.74950000000000006</v>
      </c>
      <c r="E13" s="1">
        <v>0.70533419131447905</v>
      </c>
      <c r="F13" s="1">
        <v>0.71450526918261603</v>
      </c>
      <c r="G13" s="1">
        <v>0.49958037715762799</v>
      </c>
      <c r="H13" s="1">
        <v>0.48749999999999999</v>
      </c>
      <c r="I13" s="1">
        <v>0.48525776409989901</v>
      </c>
      <c r="J13" s="1">
        <v>0.49106848012911303</v>
      </c>
      <c r="K13" s="1">
        <v>0.41529254604254601</v>
      </c>
      <c r="L13" s="1">
        <v>0.52699999999999902</v>
      </c>
      <c r="M13" s="1">
        <v>0.38557630796766301</v>
      </c>
      <c r="N13" s="1">
        <v>0.35858456425680202</v>
      </c>
      <c r="O13" s="1">
        <v>0.48862132873453301</v>
      </c>
      <c r="P13" s="1">
        <v>0.39249999999999902</v>
      </c>
      <c r="Q13" s="1">
        <v>0.41033829095632202</v>
      </c>
      <c r="R13" s="1">
        <v>0.43749364316997502</v>
      </c>
      <c r="S13" s="1">
        <v>1.4666348896558001E-2</v>
      </c>
      <c r="T13" s="1">
        <v>2.7043902879238399E-2</v>
      </c>
      <c r="U13" s="1">
        <v>2.9776356226355299E-2</v>
      </c>
      <c r="V13" s="1">
        <v>2.4083174725046601E-2</v>
      </c>
      <c r="W13" s="1">
        <v>7.9040567385093602E-2</v>
      </c>
      <c r="X13" s="1">
        <v>0.102943598936708</v>
      </c>
      <c r="Y13" s="1">
        <v>8.1983121571533896E-2</v>
      </c>
      <c r="Z13" s="1">
        <v>7.7448065131119695E-2</v>
      </c>
      <c r="AA13" s="1">
        <v>0.17128394230178601</v>
      </c>
      <c r="AB13" s="1">
        <v>3.4880014533795502E-2</v>
      </c>
      <c r="AC13" s="1">
        <v>4.1737561696999201E-2</v>
      </c>
      <c r="AD13" s="1">
        <v>6.6347708991916499E-2</v>
      </c>
      <c r="AE13" s="1">
        <v>0.130322578308259</v>
      </c>
      <c r="AF13" s="1">
        <v>0.100129793427455</v>
      </c>
      <c r="AG13" s="1">
        <v>9.3650605701628295E-2</v>
      </c>
      <c r="AH13" s="1">
        <v>0.100262230582762</v>
      </c>
    </row>
    <row r="14" spans="1:34" x14ac:dyDescent="0.25">
      <c r="A14">
        <v>11</v>
      </c>
      <c r="B14" t="s">
        <v>194</v>
      </c>
      <c r="C14" s="1">
        <v>0.72507372114333501</v>
      </c>
      <c r="D14" s="1">
        <v>0.71399999999999997</v>
      </c>
      <c r="E14" s="1">
        <v>0.66546312892672599</v>
      </c>
      <c r="F14" s="1">
        <v>0.67656362955399296</v>
      </c>
      <c r="G14" s="1">
        <v>0.44951524698815598</v>
      </c>
      <c r="H14" s="1">
        <v>0.44600000000000001</v>
      </c>
      <c r="I14" s="1">
        <v>0.44234453567882098</v>
      </c>
      <c r="J14" s="1">
        <v>0.44500930943071798</v>
      </c>
      <c r="K14" s="1">
        <v>0.39910986275459898</v>
      </c>
      <c r="L14" s="1">
        <v>0.50449999999999995</v>
      </c>
      <c r="M14" s="1">
        <v>0.35679274583866999</v>
      </c>
      <c r="N14" s="1">
        <v>0.32466810160124099</v>
      </c>
      <c r="O14" s="1">
        <v>0.45214826529291402</v>
      </c>
      <c r="P14" s="1">
        <v>0.28549999999999998</v>
      </c>
      <c r="Q14" s="1">
        <v>0.32373018574678802</v>
      </c>
      <c r="R14" s="1">
        <v>0.37579888583682097</v>
      </c>
      <c r="S14" s="1">
        <v>2.73282248948323E-2</v>
      </c>
      <c r="T14" s="1">
        <v>4.8121121180335E-2</v>
      </c>
      <c r="U14" s="1">
        <v>3.8779241118968799E-2</v>
      </c>
      <c r="V14" s="1">
        <v>3.5938662426018002E-2</v>
      </c>
      <c r="W14" s="1">
        <v>7.3550425167014405E-2</v>
      </c>
      <c r="X14" s="1">
        <v>0.11070949175836001</v>
      </c>
      <c r="Y14" s="1">
        <v>8.67149692623079E-2</v>
      </c>
      <c r="Z14" s="1">
        <v>7.6584285273350997E-2</v>
      </c>
      <c r="AA14" s="1">
        <v>0.18880012269668101</v>
      </c>
      <c r="AB14" s="1">
        <v>3.3563555551447202E-2</v>
      </c>
      <c r="AC14" s="1">
        <v>4.0041099102104898E-2</v>
      </c>
      <c r="AD14" s="1">
        <v>6.46500992758203E-2</v>
      </c>
      <c r="AE14" s="1">
        <v>0.161289590203996</v>
      </c>
      <c r="AF14" s="1">
        <v>8.5063123556032905E-2</v>
      </c>
      <c r="AG14" s="1">
        <v>0.1029458925307</v>
      </c>
      <c r="AH14" s="1">
        <v>0.12663196789325001</v>
      </c>
    </row>
    <row r="15" spans="1:34" x14ac:dyDescent="0.25">
      <c r="A15">
        <v>12</v>
      </c>
      <c r="B15" t="s">
        <v>195</v>
      </c>
      <c r="C15" s="1">
        <v>0.74108961997021205</v>
      </c>
      <c r="D15" s="1">
        <v>0.875</v>
      </c>
      <c r="E15" s="1">
        <v>0.78847718595988703</v>
      </c>
      <c r="F15" s="1">
        <v>0.75550899810358896</v>
      </c>
      <c r="G15" s="1">
        <v>0.43633776719074602</v>
      </c>
      <c r="H15" s="1">
        <v>0.438</v>
      </c>
      <c r="I15" s="1">
        <v>0.42858709860240202</v>
      </c>
      <c r="J15" s="1">
        <v>0.42999326122162601</v>
      </c>
      <c r="K15" s="1">
        <v>0.447121647324914</v>
      </c>
      <c r="L15" s="1">
        <v>0.5635</v>
      </c>
      <c r="M15" s="1">
        <v>0.40537521595828502</v>
      </c>
      <c r="N15" s="1">
        <v>0.36858178688141902</v>
      </c>
      <c r="O15" s="1">
        <v>0.47680393848609598</v>
      </c>
      <c r="P15" s="1">
        <v>0.26799999999999902</v>
      </c>
      <c r="Q15" s="1">
        <v>0.32263126442138701</v>
      </c>
      <c r="R15" s="1">
        <v>0.38572220979930999</v>
      </c>
      <c r="S15" s="1">
        <v>4.64956942345345E-2</v>
      </c>
      <c r="T15" s="1">
        <v>5.11868144599101E-2</v>
      </c>
      <c r="U15" s="1">
        <v>4.1907297342619602E-2</v>
      </c>
      <c r="V15" s="1">
        <v>4.1867842726617199E-2</v>
      </c>
      <c r="W15" s="1">
        <v>7.3685332879680196E-2</v>
      </c>
      <c r="X15" s="1">
        <v>8.3337437313794199E-2</v>
      </c>
      <c r="Y15" s="1">
        <v>7.1185942478407496E-2</v>
      </c>
      <c r="Z15" s="1">
        <v>7.0146179007352399E-2</v>
      </c>
      <c r="AA15" s="1">
        <v>0.190830871537296</v>
      </c>
      <c r="AB15" s="1">
        <v>3.2689037074271503E-2</v>
      </c>
      <c r="AC15" s="1">
        <v>3.84962613261534E-2</v>
      </c>
      <c r="AD15" s="1">
        <v>6.1672120900896597E-2</v>
      </c>
      <c r="AE15" s="1">
        <v>0.150102580413564</v>
      </c>
      <c r="AF15" s="1">
        <v>0.103211914082983</v>
      </c>
      <c r="AG15" s="1">
        <v>0.110474394535247</v>
      </c>
      <c r="AH15" s="1">
        <v>0.12226189305271699</v>
      </c>
    </row>
    <row r="16" spans="1:34" x14ac:dyDescent="0.25">
      <c r="A16">
        <v>13</v>
      </c>
      <c r="B16" t="s">
        <v>196</v>
      </c>
      <c r="C16" s="1">
        <v>0.80885108977634901</v>
      </c>
      <c r="D16" s="1">
        <v>0.73</v>
      </c>
      <c r="E16" s="1">
        <v>0.69871317889382301</v>
      </c>
      <c r="F16" s="1">
        <v>0.74077806532922996</v>
      </c>
      <c r="G16" s="1">
        <v>0.49321356600213401</v>
      </c>
      <c r="H16" s="1">
        <v>0.629</v>
      </c>
      <c r="I16" s="1">
        <v>0.517223034540363</v>
      </c>
      <c r="J16" s="1">
        <v>0.48443065166185001</v>
      </c>
      <c r="K16" s="1">
        <v>0.52829438693331798</v>
      </c>
      <c r="L16" s="1">
        <v>0.23849999999999999</v>
      </c>
      <c r="M16" s="1">
        <v>0.25873906669505897</v>
      </c>
      <c r="N16" s="1">
        <v>0.320716572244445</v>
      </c>
      <c r="O16" s="1">
        <v>0.488372916725965</v>
      </c>
      <c r="P16" s="1">
        <v>0.34399999999999997</v>
      </c>
      <c r="Q16" s="1">
        <v>0.39467006949759598</v>
      </c>
      <c r="R16" s="1">
        <v>0.44192732713812599</v>
      </c>
      <c r="S16" s="1">
        <v>1.8562391527262301E-2</v>
      </c>
      <c r="T16" s="1">
        <v>4.8207859100182097E-2</v>
      </c>
      <c r="U16" s="1">
        <v>3.9075174772930099E-2</v>
      </c>
      <c r="V16" s="1">
        <v>2.8636852499861198E-2</v>
      </c>
      <c r="W16" s="1">
        <v>9.2481487297760304E-2</v>
      </c>
      <c r="X16" s="1">
        <v>6.9595395882033298E-2</v>
      </c>
      <c r="Y16" s="1">
        <v>5.4817520232620098E-2</v>
      </c>
      <c r="Z16" s="1">
        <v>5.4536126109246803E-2</v>
      </c>
      <c r="AA16" s="1">
        <v>0.24067665693141399</v>
      </c>
      <c r="AB16" s="1">
        <v>3.2876197968944601E-2</v>
      </c>
      <c r="AC16" s="1">
        <v>4.47082939001886E-2</v>
      </c>
      <c r="AD16" s="1">
        <v>7.2471702201014093E-2</v>
      </c>
      <c r="AE16" s="1">
        <v>0.10947551599130401</v>
      </c>
      <c r="AF16" s="1">
        <v>0.10707158966293499</v>
      </c>
      <c r="AG16" s="1">
        <v>0.101405627195812</v>
      </c>
      <c r="AH16" s="1">
        <v>0.100577279169336</v>
      </c>
    </row>
    <row r="17" spans="1:34" x14ac:dyDescent="0.25">
      <c r="A17">
        <v>14</v>
      </c>
      <c r="B17" t="s">
        <v>197</v>
      </c>
      <c r="C17" s="1">
        <v>0.70212229437229401</v>
      </c>
      <c r="D17" s="1">
        <v>0.17949999999999999</v>
      </c>
      <c r="E17" s="1">
        <v>0.27165732226804401</v>
      </c>
      <c r="F17" s="1">
        <v>0.406421148296148</v>
      </c>
      <c r="G17" s="1">
        <v>0.48075949552759101</v>
      </c>
      <c r="H17" s="1">
        <v>0.42549999999999999</v>
      </c>
      <c r="I17" s="1">
        <v>0.38485786478100498</v>
      </c>
      <c r="J17" s="1">
        <v>0.40353772532240301</v>
      </c>
      <c r="K17" s="1">
        <v>0.370889776416092</v>
      </c>
      <c r="L17" s="1">
        <v>0.40449999999999903</v>
      </c>
      <c r="M17" s="1">
        <v>0.289321051442952</v>
      </c>
      <c r="N17" s="1">
        <v>0.27061184939091898</v>
      </c>
      <c r="O17" s="1">
        <v>0.49500003069355902</v>
      </c>
      <c r="P17" s="1">
        <v>0.33999999999999903</v>
      </c>
      <c r="Q17" s="1">
        <v>0.39008105751833899</v>
      </c>
      <c r="R17" s="1">
        <v>0.44088423193480503</v>
      </c>
      <c r="S17" s="1">
        <v>0.271219335412267</v>
      </c>
      <c r="T17" s="1">
        <v>7.1610543844216903E-2</v>
      </c>
      <c r="U17" s="1">
        <v>0.102733338858104</v>
      </c>
      <c r="V17" s="1">
        <v>0.14727276371682199</v>
      </c>
      <c r="W17" s="1">
        <v>0.147312232884769</v>
      </c>
      <c r="X17" s="1">
        <v>7.6824286655739205E-2</v>
      </c>
      <c r="Y17" s="1">
        <v>8.0415660639965802E-2</v>
      </c>
      <c r="Z17" s="1">
        <v>9.6978826176911503E-2</v>
      </c>
      <c r="AA17" s="1">
        <v>0.22100868284407599</v>
      </c>
      <c r="AB17" s="1">
        <v>2.9862131217568599E-2</v>
      </c>
      <c r="AC17" s="1">
        <v>3.6853055370068999E-2</v>
      </c>
      <c r="AD17" s="1">
        <v>6.55274620915062E-2</v>
      </c>
      <c r="AE17" s="1">
        <v>0.12195160205167099</v>
      </c>
      <c r="AF17" s="1">
        <v>0.105666324358656</v>
      </c>
      <c r="AG17" s="1">
        <v>0.102507126904961</v>
      </c>
      <c r="AH17" s="1">
        <v>0.108176084903034</v>
      </c>
    </row>
    <row r="18" spans="1:34" x14ac:dyDescent="0.25">
      <c r="A18">
        <v>15</v>
      </c>
      <c r="B18" t="s">
        <v>198</v>
      </c>
      <c r="C18" s="1">
        <v>0.74540669302317897</v>
      </c>
      <c r="D18" s="1">
        <v>0.28499999999999998</v>
      </c>
      <c r="E18" s="1">
        <v>0.38543874381661702</v>
      </c>
      <c r="F18" s="1">
        <v>0.517554712495779</v>
      </c>
      <c r="G18" s="1">
        <v>0.51114318533888703</v>
      </c>
      <c r="H18" s="1">
        <v>0.73099999999999998</v>
      </c>
      <c r="I18" s="1">
        <v>0.580784017678876</v>
      </c>
      <c r="J18" s="1">
        <v>0.53299343614789896</v>
      </c>
      <c r="K18" s="1">
        <v>0.48005594407962798</v>
      </c>
      <c r="L18" s="1">
        <v>0.61799999999999999</v>
      </c>
      <c r="M18" s="1">
        <v>0.48078268180334199</v>
      </c>
      <c r="N18" s="1">
        <v>0.44835236550513402</v>
      </c>
      <c r="O18" s="1">
        <v>0.50009770143415</v>
      </c>
      <c r="P18" s="1">
        <v>0.42849999999999999</v>
      </c>
      <c r="Q18" s="1">
        <v>0.447444908475012</v>
      </c>
      <c r="R18" s="1">
        <v>0.47289196161136798</v>
      </c>
      <c r="S18" s="1">
        <v>0.16616299177576599</v>
      </c>
      <c r="T18" s="1">
        <v>8.62569032760757E-2</v>
      </c>
      <c r="U18" s="1">
        <v>0.107091874251449</v>
      </c>
      <c r="V18" s="1">
        <v>0.128476261702093</v>
      </c>
      <c r="W18" s="1">
        <v>4.1029869053458602E-2</v>
      </c>
      <c r="X18" s="1">
        <v>7.0010181764744106E-2</v>
      </c>
      <c r="Y18" s="1">
        <v>5.1920020156652001E-2</v>
      </c>
      <c r="Z18" s="1">
        <v>4.41399592750654E-2</v>
      </c>
      <c r="AA18" s="1">
        <v>0.103576004963149</v>
      </c>
      <c r="AB18" s="1">
        <v>3.1037919288627199E-2</v>
      </c>
      <c r="AC18" s="1">
        <v>2.4601697627875601E-2</v>
      </c>
      <c r="AD18" s="1">
        <v>3.3269226073682802E-2</v>
      </c>
      <c r="AE18" s="1">
        <v>9.0463895276730294E-2</v>
      </c>
      <c r="AF18" s="1">
        <v>0.10176832232580101</v>
      </c>
      <c r="AG18" s="1">
        <v>9.0309440180223396E-2</v>
      </c>
      <c r="AH18" s="1">
        <v>8.8144762900466106E-2</v>
      </c>
    </row>
    <row r="20" spans="1:34" ht="18.75" x14ac:dyDescent="0.3">
      <c r="A20" s="11" t="s">
        <v>67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12"/>
    </row>
    <row r="23" spans="1:34" x14ac:dyDescent="0.25">
      <c r="C23" t="s">
        <v>28</v>
      </c>
      <c r="H23" t="s">
        <v>34</v>
      </c>
      <c r="M23" t="s">
        <v>35</v>
      </c>
      <c r="R23" t="s">
        <v>36</v>
      </c>
      <c r="W23" s="12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3" t="s">
        <v>37</v>
      </c>
      <c r="C24" s="3" t="s">
        <v>29</v>
      </c>
      <c r="D24" s="3" t="s">
        <v>32</v>
      </c>
      <c r="E24" s="3" t="s">
        <v>33</v>
      </c>
      <c r="F24" s="3" t="s">
        <v>62</v>
      </c>
      <c r="G24" s="3"/>
      <c r="H24" s="3" t="s">
        <v>29</v>
      </c>
      <c r="I24" s="3" t="s">
        <v>32</v>
      </c>
      <c r="J24" s="3" t="s">
        <v>33</v>
      </c>
      <c r="K24" s="3" t="s">
        <v>62</v>
      </c>
      <c r="L24" s="3"/>
      <c r="M24" s="3" t="s">
        <v>29</v>
      </c>
      <c r="N24" s="3" t="s">
        <v>32</v>
      </c>
      <c r="O24" s="3" t="s">
        <v>33</v>
      </c>
      <c r="P24" s="3" t="s">
        <v>62</v>
      </c>
      <c r="Q24" s="3"/>
      <c r="R24" s="3" t="s">
        <v>29</v>
      </c>
      <c r="S24" s="3" t="s">
        <v>32</v>
      </c>
      <c r="T24" s="3" t="s">
        <v>33</v>
      </c>
      <c r="U24" s="3" t="s">
        <v>62</v>
      </c>
      <c r="V24" s="3"/>
      <c r="W24" s="13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38</v>
      </c>
      <c r="C25" s="1">
        <f>C4</f>
        <v>0.922732651822606</v>
      </c>
      <c r="D25" s="1">
        <f t="shared" ref="D25:F25" si="0">D4</f>
        <v>0.86899999999999999</v>
      </c>
      <c r="E25" s="1">
        <f t="shared" si="0"/>
        <v>0.87755390062207705</v>
      </c>
      <c r="F25" s="1">
        <f t="shared" si="0"/>
        <v>0.89890248933513694</v>
      </c>
      <c r="G25" s="1"/>
      <c r="H25" s="1">
        <f>G4</f>
        <v>0.43058161054521199</v>
      </c>
      <c r="I25" s="1">
        <f t="shared" ref="I25:K25" si="1">H4</f>
        <v>0.36849999999999999</v>
      </c>
      <c r="J25" s="1">
        <f t="shared" si="1"/>
        <v>0.36898944055171701</v>
      </c>
      <c r="K25" s="1">
        <f t="shared" si="1"/>
        <v>0.38477395995925701</v>
      </c>
      <c r="L25" s="1"/>
      <c r="M25" s="1">
        <f>K4</f>
        <v>0.43562838405332599</v>
      </c>
      <c r="N25" s="1">
        <f t="shared" ref="N25:P25" si="2">L4</f>
        <v>0.41699999999999998</v>
      </c>
      <c r="O25" s="1">
        <f t="shared" si="2"/>
        <v>0.30643253213778099</v>
      </c>
      <c r="P25" s="1">
        <f t="shared" si="2"/>
        <v>0.29266332877946999</v>
      </c>
      <c r="Q25" s="1"/>
      <c r="R25" s="1">
        <f>O4</f>
        <v>0.40985157979275599</v>
      </c>
      <c r="S25" s="1">
        <f t="shared" ref="S25:U25" si="3">P4</f>
        <v>0.13350000000000001</v>
      </c>
      <c r="T25" s="1">
        <f t="shared" si="3"/>
        <v>0.19280094344860901</v>
      </c>
      <c r="U25" s="1">
        <f t="shared" si="3"/>
        <v>0.27346781234116702</v>
      </c>
      <c r="W25" s="12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&amp;0.923 &amp;0.869 &amp;0.878 &amp; 0.899 &amp; &amp; 0.431 &amp;0.369 &amp;0.369 &amp;0.385 &amp; &amp;0.436 &amp;0.417 &amp;0.306 &amp;0.293 &amp; &amp;0.410 &amp;0.134 &amp;0.193&amp;0.273\\</v>
      </c>
    </row>
    <row r="26" spans="1:34" x14ac:dyDescent="0.25">
      <c r="B26" t="s">
        <v>45</v>
      </c>
      <c r="C26" s="1">
        <f t="shared" ref="C26:F26" si="5">C5</f>
        <v>0.91754075555052605</v>
      </c>
      <c r="D26" s="1">
        <f t="shared" si="5"/>
        <v>0.872</v>
      </c>
      <c r="E26" s="1">
        <f t="shared" si="5"/>
        <v>0.88018744101959501</v>
      </c>
      <c r="F26" s="1">
        <f t="shared" si="5"/>
        <v>0.89808763939084102</v>
      </c>
      <c r="G26" s="1"/>
      <c r="H26" s="1">
        <f t="shared" ref="H26:K26" si="6">G5</f>
        <v>0.488309890789352</v>
      </c>
      <c r="I26" s="1">
        <f t="shared" si="6"/>
        <v>0.36799999999999999</v>
      </c>
      <c r="J26" s="1">
        <f t="shared" si="6"/>
        <v>0.38538100286890498</v>
      </c>
      <c r="K26" s="1">
        <f t="shared" si="6"/>
        <v>0.41134173953201097</v>
      </c>
      <c r="L26" s="1"/>
      <c r="M26" s="1">
        <f t="shared" ref="M26:M39" si="7">K5</f>
        <v>0.46868234428760702</v>
      </c>
      <c r="N26" s="1">
        <f t="shared" ref="N26:N39" si="8">L5</f>
        <v>0.35349999999999998</v>
      </c>
      <c r="O26" s="1">
        <f t="shared" ref="O26:O39" si="9">M5</f>
        <v>0.30256742193186398</v>
      </c>
      <c r="P26" s="1">
        <f t="shared" ref="P26:P39" si="10">N5</f>
        <v>0.32885577728583198</v>
      </c>
      <c r="Q26" s="1"/>
      <c r="R26" s="1">
        <f t="shared" ref="R26:R39" si="11">O5</f>
        <v>0.31629323944029802</v>
      </c>
      <c r="S26" s="1">
        <f t="shared" ref="S26:S39" si="12">P5</f>
        <v>9.3999999999999903E-2</v>
      </c>
      <c r="T26" s="1">
        <f t="shared" ref="T26:T39" si="13">Q5</f>
        <v>0.13822112846356199</v>
      </c>
      <c r="U26" s="1">
        <f t="shared" ref="U26:U39" si="14">R5</f>
        <v>0.20126969113617699</v>
      </c>
      <c r="W26" s="12" t="str">
        <f t="shared" si="4"/>
        <v>Simulated  - Low noise &amp;0.918 &amp;0.872 &amp;0.880 &amp; 0.898 &amp; &amp; 0.488 &amp;0.368 &amp;0.385 &amp;0.411 &amp; &amp;0.469 &amp;0.354 &amp;0.303 &amp;0.329 &amp; &amp;0.316 &amp;0.094 &amp;0.138&amp;0.201\\</v>
      </c>
    </row>
    <row r="27" spans="1:34" ht="15.75" thickBot="1" x14ac:dyDescent="0.3">
      <c r="B27" s="3" t="s">
        <v>46</v>
      </c>
      <c r="C27" s="6">
        <f t="shared" ref="C27:F27" si="15">C6</f>
        <v>0.95884843223213101</v>
      </c>
      <c r="D27" s="6">
        <f t="shared" si="15"/>
        <v>0.72750000000000004</v>
      </c>
      <c r="E27" s="6">
        <f t="shared" si="15"/>
        <v>0.80595149568096902</v>
      </c>
      <c r="F27" s="6">
        <f t="shared" si="15"/>
        <v>0.87991075560565202</v>
      </c>
      <c r="G27" s="6"/>
      <c r="H27" s="6">
        <f t="shared" ref="H27:K27" si="16">G6</f>
        <v>0.49978675298953601</v>
      </c>
      <c r="I27" s="6">
        <f t="shared" si="16"/>
        <v>0.42299999999999999</v>
      </c>
      <c r="J27" s="6">
        <f t="shared" si="16"/>
        <v>0.44350544963871502</v>
      </c>
      <c r="K27" s="6">
        <f t="shared" si="16"/>
        <v>0.46773465567699901</v>
      </c>
      <c r="L27" s="6"/>
      <c r="M27" s="6">
        <f t="shared" si="7"/>
        <v>0.49192681958864798</v>
      </c>
      <c r="N27" s="6">
        <f t="shared" si="8"/>
        <v>0.47199999999999998</v>
      </c>
      <c r="O27" s="6">
        <f t="shared" si="9"/>
        <v>0.38399639405809299</v>
      </c>
      <c r="P27" s="6">
        <f t="shared" si="10"/>
        <v>0.377662088518401</v>
      </c>
      <c r="Q27" s="6"/>
      <c r="R27" s="6">
        <f t="shared" si="11"/>
        <v>0.37392380153722499</v>
      </c>
      <c r="S27" s="6">
        <f t="shared" si="12"/>
        <v>0.193</v>
      </c>
      <c r="T27" s="6">
        <f t="shared" si="13"/>
        <v>0.22890582485196201</v>
      </c>
      <c r="U27" s="6">
        <f t="shared" si="14"/>
        <v>0.27810966792276198</v>
      </c>
      <c r="V27" s="3"/>
      <c r="W27" s="13" t="str">
        <f t="shared" si="4"/>
        <v>Simulated  - High noise &amp;0.959 &amp;0.728 &amp;0.806 &amp; 0.880 &amp; &amp; 0.500 &amp;0.423 &amp;0.444 &amp;0.468 &amp; &amp;0.492 &amp;0.472 &amp;0.384 &amp;0.378 &amp; &amp;0.374 &amp;0.193 &amp;0.229&amp;0.278\\</v>
      </c>
    </row>
    <row r="28" spans="1:34" ht="15.75" thickTop="1" x14ac:dyDescent="0.25">
      <c r="B28" t="s">
        <v>39</v>
      </c>
      <c r="C28" s="1">
        <f t="shared" ref="C28:F28" si="17">C7</f>
        <v>0.89223607493035495</v>
      </c>
      <c r="D28" s="1">
        <f t="shared" si="17"/>
        <v>0.90449999999999997</v>
      </c>
      <c r="E28" s="1">
        <f t="shared" si="17"/>
        <v>0.88156150958197699</v>
      </c>
      <c r="F28" s="1">
        <f t="shared" si="17"/>
        <v>0.88337190012218902</v>
      </c>
      <c r="G28" s="1"/>
      <c r="H28" s="1">
        <f t="shared" ref="H28:K28" si="18">G7</f>
        <v>0.50516678405618398</v>
      </c>
      <c r="I28" s="1">
        <f t="shared" si="18"/>
        <v>0.55700000000000005</v>
      </c>
      <c r="J28" s="1">
        <f t="shared" si="18"/>
        <v>0.52414006931950297</v>
      </c>
      <c r="K28" s="1">
        <f t="shared" si="18"/>
        <v>0.511288855186804</v>
      </c>
      <c r="L28" s="1"/>
      <c r="M28" s="1">
        <f t="shared" si="7"/>
        <v>0.45880601004742799</v>
      </c>
      <c r="N28" s="1">
        <f t="shared" si="8"/>
        <v>0.59849999999999903</v>
      </c>
      <c r="O28" s="1">
        <f t="shared" si="9"/>
        <v>0.44491099071963602</v>
      </c>
      <c r="P28" s="1">
        <f t="shared" si="10"/>
        <v>0.40611360318006201</v>
      </c>
      <c r="Q28" s="1"/>
      <c r="R28" s="1">
        <f t="shared" si="11"/>
        <v>0.468799684849184</v>
      </c>
      <c r="S28" s="1">
        <f t="shared" si="12"/>
        <v>0.36499999999999999</v>
      </c>
      <c r="T28" s="1">
        <f t="shared" si="13"/>
        <v>0.375455659295094</v>
      </c>
      <c r="U28" s="1">
        <f t="shared" si="14"/>
        <v>0.40887239997330899</v>
      </c>
      <c r="W28" s="12" t="str">
        <f t="shared" si="4"/>
        <v>PHM C01 SS - No noise &amp;0.892 &amp;0.905 &amp;0.882 &amp; 0.883 &amp; &amp; 0.505 &amp;0.557 &amp;0.524 &amp;0.511 &amp; &amp;0.459 &amp;0.598 &amp;0.445 &amp;0.406 &amp; &amp;0.469 &amp;0.365 &amp;0.375&amp;0.409\\</v>
      </c>
    </row>
    <row r="29" spans="1:34" x14ac:dyDescent="0.25">
      <c r="B29" t="s">
        <v>47</v>
      </c>
      <c r="C29" s="1">
        <f t="shared" ref="C29:F29" si="19">C8</f>
        <v>0.53751886817733496</v>
      </c>
      <c r="D29" s="1">
        <f t="shared" si="19"/>
        <v>0.32900000000000001</v>
      </c>
      <c r="E29" s="1">
        <f t="shared" si="19"/>
        <v>0.36735339284034302</v>
      </c>
      <c r="F29" s="1">
        <f t="shared" si="19"/>
        <v>0.41966653699628698</v>
      </c>
      <c r="G29" s="1"/>
      <c r="H29" s="1">
        <f t="shared" ref="H29:K29" si="20">G8</f>
        <v>0.33180125952142703</v>
      </c>
      <c r="I29" s="1">
        <f t="shared" si="20"/>
        <v>0.28049999999999897</v>
      </c>
      <c r="J29" s="1">
        <f t="shared" si="20"/>
        <v>0.29821782543764702</v>
      </c>
      <c r="K29" s="1">
        <f t="shared" si="20"/>
        <v>0.31516524153887798</v>
      </c>
      <c r="L29" s="1"/>
      <c r="M29" s="1">
        <f t="shared" si="7"/>
        <v>0.35043606397878801</v>
      </c>
      <c r="N29" s="1">
        <f t="shared" si="8"/>
        <v>0.29949999999999999</v>
      </c>
      <c r="O29" s="1">
        <f t="shared" si="9"/>
        <v>0.23912742117972999</v>
      </c>
      <c r="P29" s="1">
        <f t="shared" si="10"/>
        <v>0.23910156810459901</v>
      </c>
      <c r="Q29" s="1"/>
      <c r="R29" s="1">
        <f t="shared" si="11"/>
        <v>0.510591568607487</v>
      </c>
      <c r="S29" s="1">
        <f t="shared" si="12"/>
        <v>0.3805</v>
      </c>
      <c r="T29" s="1">
        <f t="shared" si="13"/>
        <v>0.39852621870879201</v>
      </c>
      <c r="U29" s="1">
        <f t="shared" si="14"/>
        <v>0.44049054886586197</v>
      </c>
      <c r="W29" s="12" t="str">
        <f t="shared" si="4"/>
        <v>PHM C01 SS - Low noise &amp;0.538 &amp;0.329 &amp;0.367 &amp; 0.420 &amp; &amp; 0.332 &amp;0.280 &amp;0.298 &amp;0.315 &amp; &amp;0.350 &amp;0.300 &amp;0.239 &amp;0.239 &amp; &amp;0.511 &amp;0.381 &amp;0.399&amp;0.440\\</v>
      </c>
    </row>
    <row r="30" spans="1:34" x14ac:dyDescent="0.25">
      <c r="B30" t="s">
        <v>48</v>
      </c>
      <c r="C30" s="1">
        <f t="shared" ref="C30:F30" si="21">C9</f>
        <v>0.67605573993777501</v>
      </c>
      <c r="D30" s="1">
        <f t="shared" si="21"/>
        <v>0.54900000000000004</v>
      </c>
      <c r="E30" s="1">
        <f t="shared" si="21"/>
        <v>0.52879493313810499</v>
      </c>
      <c r="F30" s="1">
        <f t="shared" si="21"/>
        <v>0.56065547175933195</v>
      </c>
      <c r="G30" s="1"/>
      <c r="H30" s="1">
        <f t="shared" ref="H30:K30" si="22">G9</f>
        <v>0.33756732776715997</v>
      </c>
      <c r="I30" s="1">
        <f t="shared" si="22"/>
        <v>0.34499999999999997</v>
      </c>
      <c r="J30" s="1">
        <f t="shared" si="22"/>
        <v>0.33233641922725599</v>
      </c>
      <c r="K30" s="1">
        <f t="shared" si="22"/>
        <v>0.33103871047174999</v>
      </c>
      <c r="L30" s="1"/>
      <c r="M30" s="1">
        <f t="shared" si="7"/>
        <v>0.548264917141976</v>
      </c>
      <c r="N30" s="1">
        <f t="shared" si="8"/>
        <v>0.79549999999999998</v>
      </c>
      <c r="O30" s="1">
        <f t="shared" si="9"/>
        <v>0.56462857621582097</v>
      </c>
      <c r="P30" s="1">
        <f t="shared" si="10"/>
        <v>0.50469771796064</v>
      </c>
      <c r="Q30" s="1"/>
      <c r="R30" s="1">
        <f t="shared" si="11"/>
        <v>0.42103747781037798</v>
      </c>
      <c r="S30" s="1">
        <f t="shared" si="12"/>
        <v>0.29449999999999998</v>
      </c>
      <c r="T30" s="1">
        <f t="shared" si="13"/>
        <v>0.31465924095028902</v>
      </c>
      <c r="U30" s="1">
        <f t="shared" si="14"/>
        <v>0.352158284703466</v>
      </c>
      <c r="W30" s="12" t="str">
        <f t="shared" si="4"/>
        <v>PHM C01 SS - High noise &amp;0.676 &amp;0.549 &amp;0.529 &amp; 0.561 &amp; &amp; 0.338 &amp;0.345 &amp;0.332 &amp;0.331 &amp; &amp;0.548 &amp;0.796 &amp;0.565 &amp;0.505 &amp; &amp;0.421 &amp;0.295 &amp;0.315&amp;0.352\\</v>
      </c>
    </row>
    <row r="31" spans="1:34" x14ac:dyDescent="0.25">
      <c r="B31" t="s">
        <v>40</v>
      </c>
      <c r="C31" s="1">
        <f t="shared" ref="C31:F31" si="23">C10</f>
        <v>0.74974645299432496</v>
      </c>
      <c r="D31" s="1">
        <f t="shared" si="23"/>
        <v>0.98350000000000004</v>
      </c>
      <c r="E31" s="1">
        <f t="shared" si="23"/>
        <v>0.84495770752369803</v>
      </c>
      <c r="F31" s="1">
        <f t="shared" si="23"/>
        <v>0.784255952174293</v>
      </c>
      <c r="G31" s="1"/>
      <c r="H31" s="1">
        <f t="shared" ref="H31:K31" si="24">G10</f>
        <v>0.43696814826694802</v>
      </c>
      <c r="I31" s="1">
        <f t="shared" si="24"/>
        <v>0.48899999999999999</v>
      </c>
      <c r="J31" s="1">
        <f t="shared" si="24"/>
        <v>0.44587589212322998</v>
      </c>
      <c r="K31" s="1">
        <f t="shared" si="24"/>
        <v>0.436079924760918</v>
      </c>
      <c r="L31" s="1"/>
      <c r="M31" s="1">
        <f t="shared" si="7"/>
        <v>0.396041264753764</v>
      </c>
      <c r="N31" s="1">
        <f t="shared" si="8"/>
        <v>0.46749999999999903</v>
      </c>
      <c r="O31" s="1">
        <f t="shared" si="9"/>
        <v>0.38120582537933401</v>
      </c>
      <c r="P31" s="1">
        <f t="shared" si="10"/>
        <v>0.35992458406915601</v>
      </c>
      <c r="Q31" s="1"/>
      <c r="R31" s="1">
        <f t="shared" si="11"/>
        <v>0.50301515242130301</v>
      </c>
      <c r="S31" s="1">
        <f t="shared" si="12"/>
        <v>0.442</v>
      </c>
      <c r="T31" s="1">
        <f t="shared" si="13"/>
        <v>0.447325134636268</v>
      </c>
      <c r="U31" s="1">
        <f t="shared" si="14"/>
        <v>0.47175470501754102</v>
      </c>
      <c r="W31" s="12" t="str">
        <f t="shared" si="4"/>
        <v>PHM C04 SS - No noise &amp;0.750 &amp;0.984 &amp;0.845 &amp; 0.784 &amp; &amp; 0.437 &amp;0.489 &amp;0.446 &amp;0.436 &amp; &amp;0.396 &amp;0.467 &amp;0.381 &amp;0.360 &amp; &amp;0.503 &amp;0.442 &amp;0.447&amp;0.472\\</v>
      </c>
    </row>
    <row r="32" spans="1:34" x14ac:dyDescent="0.25">
      <c r="B32" t="s">
        <v>49</v>
      </c>
      <c r="C32" s="1">
        <f t="shared" ref="C32:F32" si="25">C11</f>
        <v>0.70692074674274796</v>
      </c>
      <c r="D32" s="1">
        <f t="shared" si="25"/>
        <v>0.89800000000000002</v>
      </c>
      <c r="E32" s="1">
        <f t="shared" si="25"/>
        <v>0.78486276359838303</v>
      </c>
      <c r="F32" s="1">
        <f t="shared" si="25"/>
        <v>0.73523617902314198</v>
      </c>
      <c r="G32" s="1"/>
      <c r="H32" s="1">
        <f t="shared" ref="H32:K32" si="26">G11</f>
        <v>0.46434120999732198</v>
      </c>
      <c r="I32" s="1">
        <f t="shared" si="26"/>
        <v>0.48599999999999999</v>
      </c>
      <c r="J32" s="1">
        <f t="shared" si="26"/>
        <v>0.46948004274325</v>
      </c>
      <c r="K32" s="1">
        <f t="shared" si="26"/>
        <v>0.46518672020387403</v>
      </c>
      <c r="L32" s="1"/>
      <c r="M32" s="1">
        <f t="shared" si="7"/>
        <v>0.38584816597974397</v>
      </c>
      <c r="N32" s="1">
        <f t="shared" si="8"/>
        <v>0.59099999999999997</v>
      </c>
      <c r="O32" s="1">
        <f t="shared" si="9"/>
        <v>0.40959110489300399</v>
      </c>
      <c r="P32" s="1">
        <f t="shared" si="10"/>
        <v>0.358658080276061</v>
      </c>
      <c r="Q32" s="1"/>
      <c r="R32" s="1">
        <f t="shared" si="11"/>
        <v>0.45253353238298699</v>
      </c>
      <c r="S32" s="1">
        <f t="shared" si="12"/>
        <v>0.34350000000000003</v>
      </c>
      <c r="T32" s="1">
        <f t="shared" si="13"/>
        <v>0.34902570779823</v>
      </c>
      <c r="U32" s="1">
        <f t="shared" si="14"/>
        <v>0.37899229578406401</v>
      </c>
      <c r="W32" s="12" t="str">
        <f t="shared" si="4"/>
        <v>PHM C04 SS - Low noise &amp;0.707 &amp;0.898 &amp;0.785 &amp; 0.735 &amp; &amp; 0.464 &amp;0.486 &amp;0.469 &amp;0.465 &amp; &amp;0.386 &amp;0.591 &amp;0.410 &amp;0.359 &amp; &amp;0.453 &amp;0.344 &amp;0.349&amp;0.379\\</v>
      </c>
    </row>
    <row r="33" spans="2:23" x14ac:dyDescent="0.25">
      <c r="B33" t="s">
        <v>50</v>
      </c>
      <c r="C33" s="1">
        <f t="shared" ref="C33:F33" si="27">C12</f>
        <v>0.66470152741741895</v>
      </c>
      <c r="D33" s="1">
        <f t="shared" si="27"/>
        <v>0.77600000000000002</v>
      </c>
      <c r="E33" s="1">
        <f t="shared" si="27"/>
        <v>0.69507427151955403</v>
      </c>
      <c r="F33" s="1">
        <f t="shared" si="27"/>
        <v>0.67148635617823205</v>
      </c>
      <c r="G33" s="1"/>
      <c r="H33" s="1">
        <f t="shared" ref="H33:K33" si="28">G12</f>
        <v>0.41034587846310899</v>
      </c>
      <c r="I33" s="1">
        <f t="shared" si="28"/>
        <v>0.45749999999999902</v>
      </c>
      <c r="J33" s="1">
        <f t="shared" si="28"/>
        <v>0.39869220491784302</v>
      </c>
      <c r="K33" s="1">
        <f t="shared" si="28"/>
        <v>0.38578109807983002</v>
      </c>
      <c r="L33" s="1"/>
      <c r="M33" s="1">
        <f t="shared" si="7"/>
        <v>0.27261816486816398</v>
      </c>
      <c r="N33" s="1">
        <f t="shared" si="8"/>
        <v>0.11899999999999999</v>
      </c>
      <c r="O33" s="1">
        <f t="shared" si="9"/>
        <v>0.102250960538449</v>
      </c>
      <c r="P33" s="1">
        <f t="shared" si="10"/>
        <v>0.123554426032623</v>
      </c>
      <c r="Q33" s="1"/>
      <c r="R33" s="1">
        <f t="shared" si="11"/>
        <v>0.43320671217152301</v>
      </c>
      <c r="S33" s="1">
        <f t="shared" si="12"/>
        <v>0.24049999999999999</v>
      </c>
      <c r="T33" s="1">
        <f t="shared" si="13"/>
        <v>0.28767794497122101</v>
      </c>
      <c r="U33" s="1">
        <f t="shared" si="14"/>
        <v>0.34910711338836398</v>
      </c>
      <c r="W33" s="12" t="str">
        <f t="shared" si="4"/>
        <v>PHM C04 SS - High noise &amp;0.665 &amp;0.776 &amp;0.695 &amp; 0.671 &amp; &amp; 0.410 &amp;0.457 &amp;0.399 &amp;0.386 &amp; &amp;0.273 &amp;0.119 &amp;0.102 &amp;0.124 &amp; &amp;0.433 &amp;0.241 &amp;0.288&amp;0.349\\</v>
      </c>
    </row>
    <row r="34" spans="2:23" x14ac:dyDescent="0.25">
      <c r="B34" t="s">
        <v>41</v>
      </c>
      <c r="C34" s="1">
        <f t="shared" ref="C34:F34" si="29">C13</f>
        <v>0.73829441785301397</v>
      </c>
      <c r="D34" s="1">
        <f t="shared" si="29"/>
        <v>0.74950000000000006</v>
      </c>
      <c r="E34" s="1">
        <f t="shared" si="29"/>
        <v>0.70533419131447905</v>
      </c>
      <c r="F34" s="1">
        <f t="shared" si="29"/>
        <v>0.71450526918261603</v>
      </c>
      <c r="G34" s="1"/>
      <c r="H34" s="1">
        <f t="shared" ref="H34:K34" si="30">G13</f>
        <v>0.49958037715762799</v>
      </c>
      <c r="I34" s="1">
        <f t="shared" si="30"/>
        <v>0.48749999999999999</v>
      </c>
      <c r="J34" s="1">
        <f t="shared" si="30"/>
        <v>0.48525776409989901</v>
      </c>
      <c r="K34" s="1">
        <f t="shared" si="30"/>
        <v>0.49106848012911303</v>
      </c>
      <c r="L34" s="1"/>
      <c r="M34" s="1">
        <f t="shared" si="7"/>
        <v>0.41529254604254601</v>
      </c>
      <c r="N34" s="1">
        <f t="shared" si="8"/>
        <v>0.52699999999999902</v>
      </c>
      <c r="O34" s="1">
        <f t="shared" si="9"/>
        <v>0.38557630796766301</v>
      </c>
      <c r="P34" s="1">
        <f t="shared" si="10"/>
        <v>0.35858456425680202</v>
      </c>
      <c r="Q34" s="1"/>
      <c r="R34" s="1">
        <f t="shared" si="11"/>
        <v>0.48862132873453301</v>
      </c>
      <c r="S34" s="1">
        <f t="shared" si="12"/>
        <v>0.39249999999999902</v>
      </c>
      <c r="T34" s="1">
        <f t="shared" si="13"/>
        <v>0.41033829095632202</v>
      </c>
      <c r="U34" s="1">
        <f t="shared" si="14"/>
        <v>0.43749364316997502</v>
      </c>
      <c r="W34" s="12" t="str">
        <f t="shared" si="4"/>
        <v>PHM C06 SS - No noise &amp;0.738 &amp;0.750 &amp;0.705 &amp; 0.715 &amp; &amp; 0.500 &amp;0.488 &amp;0.485 &amp;0.491 &amp; &amp;0.415 &amp;0.527 &amp;0.386 &amp;0.359 &amp; &amp;0.489 &amp;0.392 &amp;0.410&amp;0.437\\</v>
      </c>
    </row>
    <row r="35" spans="2:23" x14ac:dyDescent="0.25">
      <c r="B35" t="s">
        <v>51</v>
      </c>
      <c r="C35" s="1">
        <f t="shared" ref="C35:F35" si="31">C14</f>
        <v>0.72507372114333501</v>
      </c>
      <c r="D35" s="1">
        <f t="shared" si="31"/>
        <v>0.71399999999999997</v>
      </c>
      <c r="E35" s="1">
        <f t="shared" si="31"/>
        <v>0.66546312892672599</v>
      </c>
      <c r="F35" s="1">
        <f t="shared" si="31"/>
        <v>0.67656362955399296</v>
      </c>
      <c r="G35" s="1"/>
      <c r="H35" s="1">
        <f t="shared" ref="H35:K35" si="32">G14</f>
        <v>0.44951524698815598</v>
      </c>
      <c r="I35" s="1">
        <f t="shared" si="32"/>
        <v>0.44600000000000001</v>
      </c>
      <c r="J35" s="1">
        <f t="shared" si="32"/>
        <v>0.44234453567882098</v>
      </c>
      <c r="K35" s="1">
        <f t="shared" si="32"/>
        <v>0.44500930943071798</v>
      </c>
      <c r="L35" s="1"/>
      <c r="M35" s="1">
        <f t="shared" si="7"/>
        <v>0.39910986275459898</v>
      </c>
      <c r="N35" s="1">
        <f t="shared" si="8"/>
        <v>0.50449999999999995</v>
      </c>
      <c r="O35" s="1">
        <f t="shared" si="9"/>
        <v>0.35679274583866999</v>
      </c>
      <c r="P35" s="1">
        <f t="shared" si="10"/>
        <v>0.32466810160124099</v>
      </c>
      <c r="Q35" s="1"/>
      <c r="R35" s="1">
        <f t="shared" si="11"/>
        <v>0.45214826529291402</v>
      </c>
      <c r="S35" s="1">
        <f t="shared" si="12"/>
        <v>0.28549999999999998</v>
      </c>
      <c r="T35" s="1">
        <f t="shared" si="13"/>
        <v>0.32373018574678802</v>
      </c>
      <c r="U35" s="1">
        <f t="shared" si="14"/>
        <v>0.37579888583682097</v>
      </c>
      <c r="W35" s="12" t="str">
        <f t="shared" si="4"/>
        <v>PHM C06 SS - Low noise &amp;0.725 &amp;0.714 &amp;0.665 &amp; 0.677 &amp; &amp; 0.450 &amp;0.446 &amp;0.442 &amp;0.445 &amp; &amp;0.399 &amp;0.505 &amp;0.357 &amp;0.325 &amp; &amp;0.452 &amp;0.286 &amp;0.324&amp;0.376\\</v>
      </c>
    </row>
    <row r="36" spans="2:23" ht="15.75" thickBot="1" x14ac:dyDescent="0.3">
      <c r="B36" s="3" t="s">
        <v>52</v>
      </c>
      <c r="C36" s="6">
        <f t="shared" ref="C36:F36" si="33">C15</f>
        <v>0.74108961997021205</v>
      </c>
      <c r="D36" s="6">
        <f t="shared" si="33"/>
        <v>0.875</v>
      </c>
      <c r="E36" s="6">
        <f t="shared" si="33"/>
        <v>0.78847718595988703</v>
      </c>
      <c r="F36" s="6">
        <f t="shared" si="33"/>
        <v>0.75550899810358896</v>
      </c>
      <c r="G36" s="6"/>
      <c r="H36" s="6">
        <f t="shared" ref="H36:K36" si="34">G15</f>
        <v>0.43633776719074602</v>
      </c>
      <c r="I36" s="6">
        <f t="shared" si="34"/>
        <v>0.438</v>
      </c>
      <c r="J36" s="6">
        <f t="shared" si="34"/>
        <v>0.42858709860240202</v>
      </c>
      <c r="K36" s="6">
        <f t="shared" si="34"/>
        <v>0.42999326122162601</v>
      </c>
      <c r="L36" s="6"/>
      <c r="M36" s="6">
        <f t="shared" si="7"/>
        <v>0.447121647324914</v>
      </c>
      <c r="N36" s="6">
        <f t="shared" si="8"/>
        <v>0.5635</v>
      </c>
      <c r="O36" s="6">
        <f t="shared" si="9"/>
        <v>0.40537521595828502</v>
      </c>
      <c r="P36" s="6">
        <f t="shared" si="10"/>
        <v>0.36858178688141902</v>
      </c>
      <c r="Q36" s="6"/>
      <c r="R36" s="6">
        <f t="shared" si="11"/>
        <v>0.47680393848609598</v>
      </c>
      <c r="S36" s="6">
        <f t="shared" si="12"/>
        <v>0.26799999999999902</v>
      </c>
      <c r="T36" s="6">
        <f t="shared" si="13"/>
        <v>0.32263126442138701</v>
      </c>
      <c r="U36" s="6">
        <f t="shared" si="14"/>
        <v>0.38572220979930999</v>
      </c>
      <c r="V36" s="3"/>
      <c r="W36" s="13" t="str">
        <f t="shared" si="4"/>
        <v>PHM C06 SS - High noise &amp;0.741 &amp;0.875 &amp;0.788 &amp; 0.756 &amp; &amp; 0.436 &amp;0.438 &amp;0.429 &amp;0.430 &amp; &amp;0.447 &amp;0.564 &amp;0.405 &amp;0.369 &amp; &amp;0.477 &amp;0.268 &amp;0.323&amp;0.386\\</v>
      </c>
    </row>
    <row r="37" spans="2:23" ht="15.75" thickTop="1" x14ac:dyDescent="0.25">
      <c r="B37" t="s">
        <v>42</v>
      </c>
      <c r="C37" s="1">
        <f t="shared" ref="C37:F37" si="35">C16</f>
        <v>0.80885108977634901</v>
      </c>
      <c r="D37" s="1">
        <f t="shared" si="35"/>
        <v>0.73</v>
      </c>
      <c r="E37" s="1">
        <f t="shared" si="35"/>
        <v>0.69871317889382301</v>
      </c>
      <c r="F37" s="1">
        <f t="shared" si="35"/>
        <v>0.74077806532922996</v>
      </c>
      <c r="G37" s="1"/>
      <c r="H37" s="1">
        <f t="shared" ref="H37:K37" si="36">G16</f>
        <v>0.49321356600213401</v>
      </c>
      <c r="I37" s="1">
        <f t="shared" si="36"/>
        <v>0.629</v>
      </c>
      <c r="J37" s="1">
        <f t="shared" si="36"/>
        <v>0.517223034540363</v>
      </c>
      <c r="K37" s="1">
        <f t="shared" si="36"/>
        <v>0.48443065166185001</v>
      </c>
      <c r="L37" s="1"/>
      <c r="M37" s="1">
        <f t="shared" si="7"/>
        <v>0.52829438693331798</v>
      </c>
      <c r="N37" s="1">
        <f t="shared" si="8"/>
        <v>0.23849999999999999</v>
      </c>
      <c r="O37" s="1">
        <f t="shared" si="9"/>
        <v>0.25873906669505897</v>
      </c>
      <c r="P37" s="1">
        <f t="shared" si="10"/>
        <v>0.320716572244445</v>
      </c>
      <c r="Q37" s="1"/>
      <c r="R37" s="1">
        <f t="shared" si="11"/>
        <v>0.488372916725965</v>
      </c>
      <c r="S37" s="1">
        <f t="shared" si="12"/>
        <v>0.34399999999999997</v>
      </c>
      <c r="T37" s="1">
        <f t="shared" si="13"/>
        <v>0.39467006949759598</v>
      </c>
      <c r="U37" s="1">
        <f t="shared" si="14"/>
        <v>0.44192732713812599</v>
      </c>
      <c r="W37" s="12" t="str">
        <f t="shared" si="4"/>
        <v>PHM C01 MS - No noise &amp;0.809 &amp;0.730 &amp;0.699 &amp; 0.741 &amp; &amp; 0.493 &amp;0.629 &amp;0.517 &amp;0.484 &amp; &amp;0.528 &amp;0.239 &amp;0.259 &amp;0.321 &amp; &amp;0.488 &amp;0.344 &amp;0.395&amp;0.442\\</v>
      </c>
    </row>
    <row r="38" spans="2:23" x14ac:dyDescent="0.25">
      <c r="B38" t="s">
        <v>43</v>
      </c>
      <c r="C38" s="1">
        <f t="shared" ref="C38:F38" si="37">C17</f>
        <v>0.70212229437229401</v>
      </c>
      <c r="D38" s="1">
        <f t="shared" si="37"/>
        <v>0.17949999999999999</v>
      </c>
      <c r="E38" s="1">
        <f t="shared" si="37"/>
        <v>0.27165732226804401</v>
      </c>
      <c r="F38" s="1">
        <f t="shared" si="37"/>
        <v>0.406421148296148</v>
      </c>
      <c r="G38" s="1"/>
      <c r="H38" s="1">
        <f t="shared" ref="H38:K38" si="38">G17</f>
        <v>0.48075949552759101</v>
      </c>
      <c r="I38" s="1">
        <f t="shared" si="38"/>
        <v>0.42549999999999999</v>
      </c>
      <c r="J38" s="1">
        <f t="shared" si="38"/>
        <v>0.38485786478100498</v>
      </c>
      <c r="K38" s="1">
        <f t="shared" si="38"/>
        <v>0.40353772532240301</v>
      </c>
      <c r="L38" s="1"/>
      <c r="M38" s="1">
        <f t="shared" si="7"/>
        <v>0.370889776416092</v>
      </c>
      <c r="N38" s="1">
        <f t="shared" si="8"/>
        <v>0.40449999999999903</v>
      </c>
      <c r="O38" s="1">
        <f t="shared" si="9"/>
        <v>0.289321051442952</v>
      </c>
      <c r="P38" s="1">
        <f t="shared" si="10"/>
        <v>0.27061184939091898</v>
      </c>
      <c r="Q38" s="1"/>
      <c r="R38" s="1">
        <f t="shared" si="11"/>
        <v>0.49500003069355902</v>
      </c>
      <c r="S38" s="1">
        <f t="shared" si="12"/>
        <v>0.33999999999999903</v>
      </c>
      <c r="T38" s="1">
        <f t="shared" si="13"/>
        <v>0.39008105751833899</v>
      </c>
      <c r="U38" s="1">
        <f t="shared" si="14"/>
        <v>0.44088423193480503</v>
      </c>
      <c r="W38" s="12" t="str">
        <f t="shared" si="4"/>
        <v>PHM C04 MS - No noise &amp;0.702 &amp;0.180 &amp;0.272 &amp; 0.406 &amp; &amp; 0.481 &amp;0.426 &amp;0.385 &amp;0.404 &amp; &amp;0.371 &amp;0.404 &amp;0.289 &amp;0.271 &amp; &amp;0.495 &amp;0.340 &amp;0.390&amp;0.441\\</v>
      </c>
    </row>
    <row r="39" spans="2:23" ht="15.75" thickBot="1" x14ac:dyDescent="0.3">
      <c r="B39" s="3" t="s">
        <v>44</v>
      </c>
      <c r="C39" s="6">
        <f t="shared" ref="C39:F39" si="39">C18</f>
        <v>0.74540669302317897</v>
      </c>
      <c r="D39" s="6">
        <f t="shared" si="39"/>
        <v>0.28499999999999998</v>
      </c>
      <c r="E39" s="6">
        <f t="shared" si="39"/>
        <v>0.38543874381661702</v>
      </c>
      <c r="F39" s="6">
        <f t="shared" si="39"/>
        <v>0.517554712495779</v>
      </c>
      <c r="G39" s="6"/>
      <c r="H39" s="6">
        <f t="shared" ref="H39:K39" si="40">G18</f>
        <v>0.51114318533888703</v>
      </c>
      <c r="I39" s="6">
        <f t="shared" si="40"/>
        <v>0.73099999999999998</v>
      </c>
      <c r="J39" s="6">
        <f t="shared" si="40"/>
        <v>0.580784017678876</v>
      </c>
      <c r="K39" s="6">
        <f t="shared" si="40"/>
        <v>0.53299343614789896</v>
      </c>
      <c r="L39" s="6"/>
      <c r="M39" s="6">
        <f t="shared" si="7"/>
        <v>0.48005594407962798</v>
      </c>
      <c r="N39" s="6">
        <f t="shared" si="8"/>
        <v>0.61799999999999999</v>
      </c>
      <c r="O39" s="6">
        <f t="shared" si="9"/>
        <v>0.48078268180334199</v>
      </c>
      <c r="P39" s="6">
        <f t="shared" si="10"/>
        <v>0.44835236550513402</v>
      </c>
      <c r="Q39" s="6"/>
      <c r="R39" s="6">
        <f t="shared" si="11"/>
        <v>0.50009770143415</v>
      </c>
      <c r="S39" s="6">
        <f t="shared" si="12"/>
        <v>0.42849999999999999</v>
      </c>
      <c r="T39" s="6">
        <f t="shared" si="13"/>
        <v>0.447444908475012</v>
      </c>
      <c r="U39" s="6">
        <f t="shared" si="14"/>
        <v>0.47289196161136798</v>
      </c>
      <c r="V39" s="3"/>
      <c r="W39" s="13" t="str">
        <f t="shared" si="4"/>
        <v>PHM C06 MS - No noise &amp;0.745 &amp;0.285 &amp;0.385 &amp; 0.518 &amp; &amp; 0.511 &amp;0.731 &amp;0.581 &amp;0.533 &amp; &amp;0.480 &amp;0.618 &amp;0.481 &amp;0.448 &amp; &amp;0.500 &amp;0.429 &amp;0.447&amp;0.473\\</v>
      </c>
    </row>
    <row r="40" spans="2:23" ht="15.75" thickTop="1" x14ac:dyDescent="0.25"/>
    <row r="41" spans="2:23" x14ac:dyDescent="0.25">
      <c r="B41" t="s">
        <v>63</v>
      </c>
      <c r="C41" s="1">
        <f>MAX(C25:C39)</f>
        <v>0.95884843223213101</v>
      </c>
      <c r="D41" s="1">
        <f t="shared" ref="D41:F41" si="41">MAX(D25:D39)</f>
        <v>0.98350000000000004</v>
      </c>
      <c r="E41" s="1">
        <f t="shared" si="41"/>
        <v>0.88156150958197699</v>
      </c>
      <c r="F41" s="1">
        <f t="shared" si="41"/>
        <v>0.89890248933513694</v>
      </c>
      <c r="H41" s="1">
        <f>MAX(H25:H39)</f>
        <v>0.51114318533888703</v>
      </c>
      <c r="I41" s="1">
        <f t="shared" ref="I41:K41" si="42">MAX(I25:I39)</f>
        <v>0.73099999999999998</v>
      </c>
      <c r="J41" s="1">
        <f t="shared" si="42"/>
        <v>0.580784017678876</v>
      </c>
      <c r="K41" s="1">
        <f t="shared" si="42"/>
        <v>0.53299343614789896</v>
      </c>
      <c r="M41" s="1">
        <f>MAX(M25:M39)</f>
        <v>0.548264917141976</v>
      </c>
      <c r="N41" s="1">
        <f t="shared" ref="N41:P41" si="43">MAX(N25:N39)</f>
        <v>0.79549999999999998</v>
      </c>
      <c r="O41" s="1">
        <f t="shared" si="43"/>
        <v>0.56462857621582097</v>
      </c>
      <c r="P41" s="1">
        <f t="shared" si="43"/>
        <v>0.50469771796064</v>
      </c>
      <c r="R41" s="1">
        <f>MAX(R25:R39)</f>
        <v>0.510591568607487</v>
      </c>
      <c r="S41" s="1">
        <f t="shared" ref="S41:U41" si="44">MAX(S25:S39)</f>
        <v>0.442</v>
      </c>
      <c r="T41" s="1">
        <f t="shared" si="44"/>
        <v>0.447444908475012</v>
      </c>
      <c r="U41" s="1">
        <f t="shared" si="44"/>
        <v>0.47289196161136798</v>
      </c>
    </row>
    <row r="42" spans="2:23" x14ac:dyDescent="0.25">
      <c r="B42" t="s">
        <v>64</v>
      </c>
      <c r="C42" s="1">
        <f>AVERAGE(C25:C39)</f>
        <v>0.76580927239624019</v>
      </c>
      <c r="D42" s="1">
        <f t="shared" ref="D42:F42" si="45">AVERAGE(D25:D39)</f>
        <v>0.69610000000000005</v>
      </c>
      <c r="E42" s="1">
        <f t="shared" si="45"/>
        <v>0.67875874444695206</v>
      </c>
      <c r="F42" s="1">
        <f t="shared" si="45"/>
        <v>0.70286034023643063</v>
      </c>
      <c r="H42" s="1">
        <f>AVERAGE(H25:H39)</f>
        <v>0.45169456670675945</v>
      </c>
      <c r="I42" s="1">
        <f t="shared" ref="I42:K42" si="46">AVERAGE(I25:I39)</f>
        <v>0.46209999999999973</v>
      </c>
      <c r="J42" s="1">
        <f t="shared" si="46"/>
        <v>0.43371151081396214</v>
      </c>
      <c r="K42" s="1">
        <f t="shared" si="46"/>
        <v>0.43302825128826211</v>
      </c>
      <c r="M42" s="1">
        <f>AVERAGE(M25:M39)</f>
        <v>0.42993441988336945</v>
      </c>
      <c r="N42" s="1">
        <f t="shared" ref="N42:P42" si="47">AVERAGE(N25:N39)</f>
        <v>0.46463333333333312</v>
      </c>
      <c r="O42" s="1">
        <f t="shared" si="47"/>
        <v>0.35408655311731224</v>
      </c>
      <c r="P42" s="1">
        <f t="shared" si="47"/>
        <v>0.33884976093912028</v>
      </c>
      <c r="R42" s="1">
        <f>AVERAGE(R25:R39)</f>
        <v>0.45268646202535723</v>
      </c>
      <c r="S42" s="1">
        <f t="shared" ref="S42:U42" si="48">AVERAGE(S25:S39)</f>
        <v>0.30299999999999977</v>
      </c>
      <c r="T42" s="1">
        <f t="shared" si="48"/>
        <v>0.334766238649298</v>
      </c>
      <c r="U42" s="1">
        <f t="shared" si="48"/>
        <v>0.38059605190820783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37E9-AAF7-4185-BB7B-87043DE103AD}">
  <dimension ref="B2:O40"/>
  <sheetViews>
    <sheetView tabSelected="1" workbookViewId="0">
      <selection activeCell="C3" sqref="C3"/>
    </sheetView>
  </sheetViews>
  <sheetFormatPr defaultRowHeight="15" x14ac:dyDescent="0.25"/>
  <cols>
    <col min="1" max="1" width="2.28515625" customWidth="1"/>
    <col min="2" max="2" width="12.42578125" customWidth="1"/>
    <col min="5" max="5" width="2.140625" customWidth="1"/>
    <col min="8" max="8" width="2.140625" customWidth="1"/>
    <col min="11" max="11" width="2.140625" customWidth="1"/>
  </cols>
  <sheetData>
    <row r="2" spans="2:15" s="99" customFormat="1" x14ac:dyDescent="0.25">
      <c r="B2" s="99" t="s">
        <v>199</v>
      </c>
    </row>
    <row r="3" spans="2:15" x14ac:dyDescent="0.25">
      <c r="C3" t="s">
        <v>200</v>
      </c>
      <c r="D3" t="s">
        <v>201</v>
      </c>
      <c r="F3" t="s">
        <v>202</v>
      </c>
      <c r="G3" t="s">
        <v>203</v>
      </c>
      <c r="I3" t="s">
        <v>204</v>
      </c>
      <c r="J3" t="s">
        <v>205</v>
      </c>
      <c r="L3" t="s">
        <v>206</v>
      </c>
      <c r="M3" t="s">
        <v>207</v>
      </c>
    </row>
    <row r="5" spans="2:15" x14ac:dyDescent="0.25">
      <c r="B5" t="s">
        <v>25</v>
      </c>
      <c r="C5" s="1">
        <v>0.45169999999999999</v>
      </c>
      <c r="D5" s="1">
        <v>8.6599999999999996E-2</v>
      </c>
      <c r="E5" s="1"/>
      <c r="F5" s="1">
        <v>0.46210000000000001</v>
      </c>
      <c r="G5" s="1">
        <v>8.5699999999999998E-2</v>
      </c>
      <c r="H5" s="1"/>
      <c r="I5" s="1">
        <v>0.43369999999999997</v>
      </c>
      <c r="J5" s="1">
        <v>7.1900000000000006E-2</v>
      </c>
      <c r="K5" s="1"/>
      <c r="L5" s="1">
        <v>0.433</v>
      </c>
      <c r="M5" s="1">
        <v>7.1199999999999999E-2</v>
      </c>
      <c r="O5" t="str">
        <f>_xlfn.CONCAT(TEXT(B5, "0.000"), " &amp; ",  TEXT(C5, "0.000"), " &amp; ",TEXT( D5,  "0.000"), " &amp; &amp;", TEXT(F5,  "0.000"), " &amp; ",TEXT(G5, "0.000"), " &amp; &amp; ", TEXT(I5,  "0.000"), " &amp; ", TEXT(J5, "0.000"), " &amp; &amp;",  TEXT(L5,  "0.000"), " &amp;", TEXT(M5,  "0.000"), " \\")</f>
        <v>A2C &amp; 0.452 &amp; 0.087 &amp; &amp;0.462 &amp; 0.086 &amp; &amp; 0.434 &amp; 0.072 &amp; &amp;0.433 &amp;0.071 \\</v>
      </c>
    </row>
    <row r="6" spans="2:15" x14ac:dyDescent="0.25">
      <c r="B6" t="s">
        <v>26</v>
      </c>
      <c r="C6" s="1">
        <v>0.4299</v>
      </c>
      <c r="D6" s="1">
        <v>0.19420000000000001</v>
      </c>
      <c r="E6" s="1"/>
      <c r="F6" s="1">
        <v>0.46460000000000001</v>
      </c>
      <c r="G6" s="1">
        <v>3.4200000000000001E-2</v>
      </c>
      <c r="H6" s="1"/>
      <c r="I6" s="1">
        <v>0.35410000000000003</v>
      </c>
      <c r="J6" s="1">
        <v>3.95E-2</v>
      </c>
      <c r="K6" s="1"/>
      <c r="L6" s="1">
        <v>0.33879999999999999</v>
      </c>
      <c r="M6" s="1">
        <v>6.4000000000000001E-2</v>
      </c>
      <c r="O6" t="str">
        <f t="shared" ref="O6:O7" si="0"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DQN &amp; 0.430 &amp; 0.194 &amp; &amp;0.465 &amp; 0.034 &amp; &amp; 0.354 &amp; 0.040 &amp; &amp;0.339 &amp;0.064 \\</v>
      </c>
    </row>
    <row r="7" spans="2:15" x14ac:dyDescent="0.25">
      <c r="B7" t="s">
        <v>27</v>
      </c>
      <c r="C7" s="1">
        <v>0.45269999999999999</v>
      </c>
      <c r="D7" s="1">
        <v>0.1439</v>
      </c>
      <c r="E7" s="1"/>
      <c r="F7" s="1">
        <v>0.30299999999999999</v>
      </c>
      <c r="G7" s="1">
        <v>8.7499999999999994E-2</v>
      </c>
      <c r="H7" s="1"/>
      <c r="I7" s="1">
        <v>0.33479999999999999</v>
      </c>
      <c r="J7" s="1">
        <v>9.2100000000000001E-2</v>
      </c>
      <c r="K7" s="1"/>
      <c r="L7" s="1">
        <v>0.38059999999999999</v>
      </c>
      <c r="M7" s="1">
        <v>0.1065</v>
      </c>
      <c r="O7" t="str">
        <f t="shared" si="0"/>
        <v>PPO &amp; 0.453 &amp; 0.144 &amp; &amp;0.303 &amp; 0.088 &amp; &amp; 0.335 &amp; 0.092 &amp; &amp;0.381 &amp;0.107 \\</v>
      </c>
    </row>
    <row r="8" spans="2:15" s="99" customFormat="1" x14ac:dyDescent="0.25">
      <c r="B8" s="99" t="s">
        <v>28</v>
      </c>
      <c r="C8" s="100">
        <v>0.76580000000000004</v>
      </c>
      <c r="D8" s="100">
        <v>7.0499999999999993E-2</v>
      </c>
      <c r="E8" s="100"/>
      <c r="F8" s="100">
        <v>0.69610000000000005</v>
      </c>
      <c r="G8" s="100">
        <v>4.9200000000000001E-2</v>
      </c>
      <c r="H8" s="100"/>
      <c r="I8" s="100">
        <v>0.67879999999999996</v>
      </c>
      <c r="J8" s="100">
        <v>4.9299999999999997E-2</v>
      </c>
      <c r="K8" s="100"/>
      <c r="L8" s="100">
        <v>0.70289999999999997</v>
      </c>
      <c r="M8" s="100">
        <v>5.3600000000000002E-2</v>
      </c>
      <c r="O8" s="99" t="str">
        <f>_xlfn.CONCAT(TEXT(B8, "0.000"), " &amp; ",  TEXT(C8, "0.000"), " &amp; ",TEXT( D8,  "0.000"), " &amp; &amp;", TEXT(F8,  "0.000"), " &amp; ",TEXT(G8, "0.000"), " &amp; &amp; ", TEXT(I8,  "0.000"), " &amp; ", TEXT(J8, "0.000"), " &amp; &amp;",  TEXT(L8,  "0.000"), " &amp;", TEXT(M8,  "0.000"), " \\")</f>
        <v>REINFORCE &amp; 0.766 &amp; 0.071 &amp; &amp;0.696 &amp; 0.049 &amp; &amp; 0.679 &amp; 0.049 &amp; &amp;0.703 &amp;0.054 \\</v>
      </c>
    </row>
    <row r="9" spans="2:15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5" x14ac:dyDescent="0.25">
      <c r="B10" t="s">
        <v>181</v>
      </c>
      <c r="C10" s="1">
        <f>C8-MAX(C5:C7)</f>
        <v>0.31310000000000004</v>
      </c>
      <c r="D10" s="1">
        <f>D8-MIN(D5:D7)</f>
        <v>-1.6100000000000003E-2</v>
      </c>
      <c r="E10" s="1"/>
      <c r="F10" s="1">
        <f>F8-MAX(F5:F7)</f>
        <v>0.23150000000000004</v>
      </c>
      <c r="G10" s="1">
        <f>G8-MIN(G5:G7)</f>
        <v>1.4999999999999999E-2</v>
      </c>
      <c r="H10" s="1"/>
      <c r="I10" s="1">
        <f>I8-MAX(I5:I7)</f>
        <v>0.24509999999999998</v>
      </c>
      <c r="J10" s="1">
        <f>J8-MIN(J5:J7)</f>
        <v>9.7999999999999962E-3</v>
      </c>
      <c r="K10" s="1"/>
      <c r="L10" s="1">
        <f>L8-MAX(L5:L7)</f>
        <v>0.26989999999999997</v>
      </c>
      <c r="M10" s="1">
        <f>M8-MIN(M5:M7)</f>
        <v>-1.04E-2</v>
      </c>
    </row>
    <row r="11" spans="2:15" x14ac:dyDescent="0.25">
      <c r="B11" t="s">
        <v>182</v>
      </c>
      <c r="C11" s="1">
        <f>AVERAGE(C5:C7)</f>
        <v>0.44476666666666659</v>
      </c>
      <c r="D11" s="1">
        <f>AVERAGE(D5:D7)</f>
        <v>0.14156666666666665</v>
      </c>
      <c r="E11" s="1"/>
      <c r="F11" s="1">
        <f>AVERAGE(F5:F7)</f>
        <v>0.40989999999999999</v>
      </c>
      <c r="G11" s="1">
        <f>AVERAGE(G5:G7)</f>
        <v>6.9133333333333338E-2</v>
      </c>
      <c r="H11" s="1"/>
      <c r="I11" s="1">
        <f>AVERAGE(I5:I7)</f>
        <v>0.37420000000000003</v>
      </c>
      <c r="J11" s="1">
        <f>AVERAGE(J5:J7)</f>
        <v>6.7833333333333343E-2</v>
      </c>
      <c r="K11" s="1"/>
      <c r="L11" s="1">
        <f>AVERAGE(L5:L7)</f>
        <v>0.38413333333333338</v>
      </c>
      <c r="M11" s="1">
        <f>AVERAGE(M5:M7)</f>
        <v>8.0566666666666661E-2</v>
      </c>
    </row>
    <row r="12" spans="2:15" x14ac:dyDescent="0.25">
      <c r="C12" s="1"/>
      <c r="D12" s="1">
        <f>D8-D11</f>
        <v>-7.1066666666666653E-2</v>
      </c>
      <c r="E12" s="1"/>
      <c r="F12" s="1"/>
      <c r="G12" s="1"/>
      <c r="H12" s="1"/>
      <c r="I12" s="1"/>
      <c r="J12" s="1">
        <f>J8-J11</f>
        <v>-1.8533333333333346E-2</v>
      </c>
      <c r="K12" s="1"/>
      <c r="L12" s="1"/>
      <c r="M12" s="1"/>
    </row>
    <row r="13" spans="2:15" s="99" customFormat="1" x14ac:dyDescent="0.25">
      <c r="B13" s="99" t="s">
        <v>208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2:15" x14ac:dyDescent="0.25">
      <c r="C14" s="1" t="s">
        <v>200</v>
      </c>
      <c r="D14" s="1" t="s">
        <v>201</v>
      </c>
      <c r="E14" s="1"/>
      <c r="F14" s="1" t="s">
        <v>202</v>
      </c>
      <c r="G14" s="1" t="s">
        <v>203</v>
      </c>
      <c r="H14" s="1"/>
      <c r="I14" s="1" t="s">
        <v>204</v>
      </c>
      <c r="J14" s="1" t="s">
        <v>205</v>
      </c>
      <c r="K14" s="1"/>
      <c r="L14" s="1" t="s">
        <v>206</v>
      </c>
      <c r="M14" s="1" t="s">
        <v>207</v>
      </c>
    </row>
    <row r="15" spans="2:15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5" x14ac:dyDescent="0.25">
      <c r="B16" t="s">
        <v>25</v>
      </c>
      <c r="C16" s="1">
        <v>0.47289999999999999</v>
      </c>
      <c r="D16" s="1">
        <v>0.12130000000000001</v>
      </c>
      <c r="E16" s="1"/>
      <c r="F16" s="1">
        <v>0.38650000000000001</v>
      </c>
      <c r="G16" s="1">
        <v>8.9300000000000004E-2</v>
      </c>
      <c r="H16" s="1"/>
      <c r="I16" s="1">
        <v>0.39929999999999999</v>
      </c>
      <c r="J16" s="1">
        <v>8.2100000000000006E-2</v>
      </c>
      <c r="K16" s="1"/>
      <c r="L16" s="1">
        <v>0.42130000000000001</v>
      </c>
      <c r="M16" s="1">
        <v>8.6099999999999996E-2</v>
      </c>
      <c r="O16" t="str">
        <f>_xlfn.CONCAT(TEXT(B16, "0.000"), " &amp; ",  TEXT(C16, "0.000"), " &amp; ",TEXT( D16,  "0.000"), " &amp; &amp;", TEXT(F16,  "0.000"), " &amp; ",TEXT(G16, "0.000"), " &amp; &amp; ", TEXT(I16,  "0.000"), " &amp; ", TEXT(J16, "0.000"), " &amp; &amp;",  TEXT(L16,  "0.000"), " &amp;", TEXT(M16,  "0.000"), " \\")</f>
        <v>A2C &amp; 0.473 &amp; 0.121 &amp; &amp;0.387 &amp; 0.089 &amp; &amp; 0.399 &amp; 0.082 &amp; &amp;0.421 &amp;0.086 \\</v>
      </c>
    </row>
    <row r="17" spans="2:15" x14ac:dyDescent="0.25">
      <c r="B17" t="s">
        <v>26</v>
      </c>
      <c r="C17" s="1">
        <v>0.46539999999999998</v>
      </c>
      <c r="D17" s="1">
        <v>0.2291</v>
      </c>
      <c r="E17" s="1"/>
      <c r="F17" s="1">
        <v>0.41420000000000001</v>
      </c>
      <c r="G17" s="1">
        <v>3.5400000000000001E-2</v>
      </c>
      <c r="H17" s="1"/>
      <c r="I17" s="1">
        <v>0.33100000000000002</v>
      </c>
      <c r="J17" s="1">
        <v>4.2900000000000001E-2</v>
      </c>
      <c r="K17" s="1"/>
      <c r="L17" s="1">
        <v>0.33310000000000001</v>
      </c>
      <c r="M17" s="1">
        <v>7.2499999999999995E-2</v>
      </c>
      <c r="O17" t="str">
        <f t="shared" ref="O17:O18" si="1">_xlfn.CONCAT(TEXT(B17, "0.000"), " &amp; ",  TEXT(C17, "0.000"), " &amp; ",TEXT( D17,  "0.000"), " &amp; &amp;", TEXT(F17,  "0.000"), " &amp; ",TEXT(G17, "0.000"), " &amp; &amp; ", TEXT(I17,  "0.000"), " &amp; ", TEXT(J17, "0.000"), " &amp; &amp;",  TEXT(L17,  "0.000"), " &amp;", TEXT(M17,  "0.000"), " \\")</f>
        <v>DQN &amp; 0.465 &amp; 0.229 &amp; &amp;0.414 &amp; 0.035 &amp; &amp; 0.331 &amp; 0.043 &amp; &amp;0.333 &amp;0.073 \\</v>
      </c>
    </row>
    <row r="18" spans="2:15" x14ac:dyDescent="0.25">
      <c r="B18" t="s">
        <v>27</v>
      </c>
      <c r="C18" s="1">
        <v>0.36670000000000003</v>
      </c>
      <c r="D18" s="1">
        <v>0.2044</v>
      </c>
      <c r="E18" s="1"/>
      <c r="F18" s="1">
        <v>0.14019999999999999</v>
      </c>
      <c r="G18" s="1">
        <v>6.8699999999999997E-2</v>
      </c>
      <c r="H18" s="1"/>
      <c r="I18" s="1">
        <v>0.18659999999999999</v>
      </c>
      <c r="J18" s="1">
        <v>9.0300000000000005E-2</v>
      </c>
      <c r="K18" s="1"/>
      <c r="L18" s="1">
        <v>0.25090000000000001</v>
      </c>
      <c r="M18" s="1">
        <v>0.12429999999999999</v>
      </c>
      <c r="O18" t="str">
        <f t="shared" si="1"/>
        <v>PPO &amp; 0.367 &amp; 0.204 &amp; &amp;0.140 &amp; 0.069 &amp; &amp; 0.187 &amp; 0.090 &amp; &amp;0.251 &amp;0.124 \\</v>
      </c>
    </row>
    <row r="19" spans="2:15" s="99" customFormat="1" x14ac:dyDescent="0.25">
      <c r="B19" s="99" t="s">
        <v>28</v>
      </c>
      <c r="C19" s="100">
        <v>0.93300000000000005</v>
      </c>
      <c r="D19" s="100">
        <v>2.8199999999999999E-2</v>
      </c>
      <c r="E19" s="100"/>
      <c r="F19" s="100">
        <v>0.82279999999999998</v>
      </c>
      <c r="G19" s="100">
        <v>4.6699999999999998E-2</v>
      </c>
      <c r="H19" s="100"/>
      <c r="I19" s="100">
        <v>0.85460000000000003</v>
      </c>
      <c r="J19" s="100">
        <v>3.7900000000000003E-2</v>
      </c>
      <c r="K19" s="100"/>
      <c r="L19" s="100">
        <v>0.89229999999999998</v>
      </c>
      <c r="M19" s="100">
        <v>3.1600000000000003E-2</v>
      </c>
      <c r="O19" s="99" t="str">
        <f>_xlfn.CONCAT(TEXT(B19, "0.000"), " &amp; ",  TEXT(C19, "0.000"), " &amp; ",TEXT( D19,  "0.000"), " &amp; &amp;", TEXT(F19,  "0.000"), " &amp; ",TEXT(G19, "0.000"), " &amp; &amp; ", TEXT(I19,  "0.000"), " &amp; ", TEXT(J19, "0.000"), " &amp; &amp;",  TEXT(L19,  "0.000"), " &amp;", TEXT(M19,  "0.000"), " \\")</f>
        <v>REINFORCE &amp; 0.933 &amp; 0.028 &amp; &amp;0.823 &amp; 0.047 &amp; &amp; 0.855 &amp; 0.038 &amp; &amp;0.892 &amp;0.032 \\</v>
      </c>
    </row>
    <row r="20" spans="2:1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5" x14ac:dyDescent="0.25">
      <c r="B21" t="s">
        <v>181</v>
      </c>
      <c r="C21" s="1">
        <f>C19-MAX(C16:C18)</f>
        <v>0.46010000000000006</v>
      </c>
      <c r="D21" s="1">
        <f>D19-MIN(D16:D18)</f>
        <v>-9.3100000000000002E-2</v>
      </c>
      <c r="E21" s="1"/>
      <c r="F21" s="1">
        <f>F19-MAX(F16:F18)</f>
        <v>0.40859999999999996</v>
      </c>
      <c r="G21" s="1">
        <f>G19-MIN(G16:G18)</f>
        <v>1.1299999999999998E-2</v>
      </c>
      <c r="H21" s="1"/>
      <c r="I21" s="1">
        <f>I19-MAX(I16:I18)</f>
        <v>0.45530000000000004</v>
      </c>
      <c r="J21" s="1">
        <f>J19-MIN(J16:J18)</f>
        <v>-4.9999999999999975E-3</v>
      </c>
      <c r="K21" s="1"/>
      <c r="L21" s="1">
        <f>L19-MAX(L16:L18)</f>
        <v>0.47099999999999997</v>
      </c>
      <c r="M21" s="1">
        <f>M19-MIN(M16:M18)</f>
        <v>-4.0899999999999992E-2</v>
      </c>
    </row>
    <row r="22" spans="2:15" x14ac:dyDescent="0.25">
      <c r="B22" t="s">
        <v>182</v>
      </c>
      <c r="C22" s="1">
        <f>AVERAGE(C16:C18)</f>
        <v>0.435</v>
      </c>
      <c r="D22" s="1">
        <f>AVERAGE(D16:D18)</f>
        <v>0.18493333333333331</v>
      </c>
      <c r="E22" s="1"/>
      <c r="F22" s="1">
        <f>AVERAGE(F16:F18)</f>
        <v>0.31363333333333332</v>
      </c>
      <c r="G22" s="1">
        <f>AVERAGE(G16:G18)</f>
        <v>6.4466666666666672E-2</v>
      </c>
      <c r="H22" s="1"/>
      <c r="I22" s="1">
        <f>AVERAGE(I16:I18)</f>
        <v>0.30563333333333331</v>
      </c>
      <c r="J22" s="1">
        <f>AVERAGE(J16:J18)</f>
        <v>7.1766666666666659E-2</v>
      </c>
      <c r="K22" s="1"/>
      <c r="L22" s="1">
        <f>AVERAGE(L16:L18)</f>
        <v>0.33510000000000001</v>
      </c>
      <c r="M22" s="1">
        <f>AVERAGE(M16:M18)</f>
        <v>9.4299999999999995E-2</v>
      </c>
    </row>
    <row r="23" spans="2:1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5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5" s="99" customFormat="1" x14ac:dyDescent="0.25">
      <c r="B25" s="99" t="s">
        <v>209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5" x14ac:dyDescent="0.25">
      <c r="C26" s="1" t="s">
        <v>200</v>
      </c>
      <c r="D26" s="1" t="s">
        <v>201</v>
      </c>
      <c r="E26" s="1"/>
      <c r="F26" s="1" t="s">
        <v>202</v>
      </c>
      <c r="G26" s="1" t="s">
        <v>203</v>
      </c>
      <c r="H26" s="1"/>
      <c r="I26" s="1" t="s">
        <v>204</v>
      </c>
      <c r="J26" s="1" t="s">
        <v>205</v>
      </c>
      <c r="K26" s="1"/>
      <c r="L26" s="1" t="s">
        <v>206</v>
      </c>
      <c r="M26" s="1" t="s">
        <v>207</v>
      </c>
    </row>
    <row r="27" spans="2:15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5" x14ac:dyDescent="0.25">
      <c r="B28" t="s">
        <v>25</v>
      </c>
      <c r="C28" s="1">
        <v>0.43020000000000003</v>
      </c>
      <c r="D28" s="1">
        <v>7.2800000000000004E-2</v>
      </c>
      <c r="E28" s="1"/>
      <c r="F28" s="1">
        <v>0.44290000000000002</v>
      </c>
      <c r="G28" s="1">
        <v>8.8999999999999996E-2</v>
      </c>
      <c r="H28" s="1"/>
      <c r="I28" s="1">
        <v>0.42499999999999999</v>
      </c>
      <c r="J28" s="1">
        <v>7.17E-2</v>
      </c>
      <c r="K28" s="1"/>
      <c r="L28" s="1">
        <v>0.4234</v>
      </c>
      <c r="M28" s="1">
        <v>6.8199999999999997E-2</v>
      </c>
      <c r="O28" t="str">
        <f>_xlfn.CONCAT(TEXT(B28, "0.000"), " &amp; ",  TEXT(C28, "0.000"), " &amp; ",TEXT( D28,  "0.000"), " &amp; &amp;", TEXT(F28,  "0.000"), " &amp; ",TEXT(G28, "0.000"), " &amp; &amp; ", TEXT(I28,  "0.000"), " &amp; ", TEXT(J28, "0.000"), " &amp; &amp;",  TEXT(L28,  "0.000"), " &amp;", TEXT(M28,  "0.000"), " \\")</f>
        <v>A2C &amp; 0.430 &amp; 0.073 &amp; &amp;0.443 &amp; 0.089 &amp; &amp; 0.425 &amp; 0.072 &amp; &amp;0.423 &amp;0.068 \\</v>
      </c>
    </row>
    <row r="29" spans="2:15" x14ac:dyDescent="0.25">
      <c r="B29" t="s">
        <v>26</v>
      </c>
      <c r="C29" s="1">
        <v>0.40820000000000001</v>
      </c>
      <c r="D29" s="1">
        <v>0.1845</v>
      </c>
      <c r="E29" s="1"/>
      <c r="F29" s="1">
        <v>0.49619999999999997</v>
      </c>
      <c r="G29" s="1">
        <v>3.4799999999999998E-2</v>
      </c>
      <c r="H29" s="1"/>
      <c r="I29" s="1">
        <v>0.36549999999999999</v>
      </c>
      <c r="J29" s="1">
        <v>3.9699999999999999E-2</v>
      </c>
      <c r="K29" s="1"/>
      <c r="L29" s="1">
        <v>0.3382</v>
      </c>
      <c r="M29" s="1">
        <v>6.3500000000000001E-2</v>
      </c>
      <c r="O29" t="str">
        <f t="shared" ref="O29:O30" si="2">_xlfn.CONCAT(TEXT(B29, "0.000"), " &amp; ",  TEXT(C29, "0.000"), " &amp; ",TEXT( D29,  "0.000"), " &amp; &amp;", TEXT(F29,  "0.000"), " &amp; ",TEXT(G29, "0.000"), " &amp; &amp; ", TEXT(I29,  "0.000"), " &amp; ", TEXT(J29, "0.000"), " &amp; &amp;",  TEXT(L29,  "0.000"), " &amp;", TEXT(M29,  "0.000"), " \\")</f>
        <v>DQN &amp; 0.408 &amp; 0.185 &amp; &amp;0.496 &amp; 0.035 &amp; &amp; 0.366 &amp; 0.040 &amp; &amp;0.338 &amp;0.064 \\</v>
      </c>
    </row>
    <row r="30" spans="2:15" x14ac:dyDescent="0.25">
      <c r="B30" t="s">
        <v>27</v>
      </c>
      <c r="C30" s="1">
        <v>0.46739999999999998</v>
      </c>
      <c r="D30" s="1">
        <v>0.13600000000000001</v>
      </c>
      <c r="E30" s="1"/>
      <c r="F30" s="1">
        <v>0.3347</v>
      </c>
      <c r="G30" s="1">
        <v>8.7999999999999995E-2</v>
      </c>
      <c r="H30" s="1"/>
      <c r="I30" s="1">
        <v>0.35880000000000001</v>
      </c>
      <c r="J30" s="1">
        <v>9.0700000000000003E-2</v>
      </c>
      <c r="K30" s="1"/>
      <c r="L30" s="1">
        <v>0.4</v>
      </c>
      <c r="M30" s="1">
        <v>0.1031</v>
      </c>
      <c r="O30" t="str">
        <f t="shared" si="2"/>
        <v>PPO &amp; 0.467 &amp; 0.136 &amp; &amp;0.335 &amp; 0.088 &amp; &amp; 0.359 &amp; 0.091 &amp; &amp;0.400 &amp;0.103 \\</v>
      </c>
    </row>
    <row r="31" spans="2:15" s="99" customFormat="1" x14ac:dyDescent="0.25">
      <c r="B31" s="99" t="s">
        <v>28</v>
      </c>
      <c r="C31" s="100">
        <v>0.71460000000000001</v>
      </c>
      <c r="D31" s="100">
        <v>5.74E-2</v>
      </c>
      <c r="E31" s="100"/>
      <c r="F31" s="100">
        <v>0.75319999999999998</v>
      </c>
      <c r="G31" s="100">
        <v>4.3499999999999997E-2</v>
      </c>
      <c r="H31" s="100"/>
      <c r="I31" s="100">
        <v>0.69579999999999997</v>
      </c>
      <c r="J31" s="100">
        <v>4.2000000000000003E-2</v>
      </c>
      <c r="K31" s="100"/>
      <c r="L31" s="100">
        <v>0.68899999999999995</v>
      </c>
      <c r="M31" s="100">
        <v>4.4999999999999998E-2</v>
      </c>
      <c r="O31" s="99" t="str">
        <f>_xlfn.CONCAT(TEXT(B31, "0.000"), " &amp; ",  TEXT(C31, "0.000"), " &amp; ",TEXT( D31,  "0.000"), " &amp; &amp;", TEXT(F31,  "0.000"), " &amp; ",TEXT(G31, "0.000"), " &amp; &amp; ", TEXT(I31,  "0.000"), " &amp; ", TEXT(J31, "0.000"), " &amp; &amp;",  TEXT(L31,  "0.000"), " &amp;", TEXT(M31,  "0.000"), " \\")</f>
        <v>REINFORCE &amp; 0.715 &amp; 0.057 &amp; &amp;0.753 &amp; 0.044 &amp; &amp; 0.696 &amp; 0.042 &amp; &amp;0.689 &amp;0.045 \\</v>
      </c>
    </row>
    <row r="32" spans="2:15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5" s="99" customFormat="1" x14ac:dyDescent="0.25">
      <c r="B34" s="99" t="s">
        <v>210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5" x14ac:dyDescent="0.25">
      <c r="C35" s="1" t="s">
        <v>200</v>
      </c>
      <c r="D35" s="1" t="s">
        <v>201</v>
      </c>
      <c r="E35" s="1"/>
      <c r="F35" s="1" t="s">
        <v>202</v>
      </c>
      <c r="G35" s="1" t="s">
        <v>203</v>
      </c>
      <c r="H35" s="1"/>
      <c r="I35" s="1" t="s">
        <v>204</v>
      </c>
      <c r="J35" s="1" t="s">
        <v>205</v>
      </c>
      <c r="K35" s="1"/>
      <c r="L35" s="1" t="s">
        <v>206</v>
      </c>
      <c r="M35" s="1" t="s">
        <v>207</v>
      </c>
    </row>
    <row r="36" spans="2:15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5" x14ac:dyDescent="0.25">
      <c r="B37" t="s">
        <v>25</v>
      </c>
      <c r="C37" s="1">
        <v>0.495</v>
      </c>
      <c r="D37" s="1">
        <v>9.3600000000000003E-2</v>
      </c>
      <c r="E37" s="1"/>
      <c r="F37" s="1">
        <v>0.59519999999999995</v>
      </c>
      <c r="G37" s="1">
        <v>7.2099999999999997E-2</v>
      </c>
      <c r="H37" s="1"/>
      <c r="I37" s="1">
        <v>0.49430000000000002</v>
      </c>
      <c r="J37" s="1">
        <v>6.2399999999999997E-2</v>
      </c>
      <c r="K37" s="1"/>
      <c r="L37" s="1">
        <v>0.47370000000000001</v>
      </c>
      <c r="M37" s="1">
        <v>6.5199999999999994E-2</v>
      </c>
      <c r="O37" t="str">
        <f>_xlfn.CONCAT(TEXT(B37, "0.000"), " &amp; ",  TEXT(C37, "0.000"), " &amp; ",TEXT( D37,  "0.000"), " &amp; &amp;", TEXT(F37,  "0.000"), " &amp; ",TEXT(G37, "0.000"), " &amp; &amp; ", TEXT(I37,  "0.000"), " &amp; ", TEXT(J37, "0.000"), " &amp; &amp;",  TEXT(L37,  "0.000"), " &amp;", TEXT(M37,  "0.000"), " \\")</f>
        <v>A2C &amp; 0.495 &amp; 0.094 &amp; &amp;0.595 &amp; 0.072 &amp; &amp; 0.494 &amp; 0.062 &amp; &amp;0.474 &amp;0.065 \\</v>
      </c>
    </row>
    <row r="38" spans="2:15" x14ac:dyDescent="0.25">
      <c r="B38" t="s">
        <v>26</v>
      </c>
      <c r="C38" s="1">
        <v>0.4597</v>
      </c>
      <c r="D38" s="1">
        <v>0.18840000000000001</v>
      </c>
      <c r="E38" s="1"/>
      <c r="F38" s="1">
        <v>0.42030000000000001</v>
      </c>
      <c r="G38" s="1">
        <v>3.1300000000000001E-2</v>
      </c>
      <c r="H38" s="1"/>
      <c r="I38" s="1">
        <v>0.34289999999999998</v>
      </c>
      <c r="J38" s="1">
        <v>3.5400000000000001E-2</v>
      </c>
      <c r="K38" s="1"/>
      <c r="L38" s="1">
        <v>0.34660000000000002</v>
      </c>
      <c r="M38" s="1">
        <v>5.7099999999999998E-2</v>
      </c>
      <c r="O38" t="str">
        <f t="shared" ref="O38:O39" si="3">_xlfn.CONCAT(TEXT(B38, "0.000"), " &amp; ",  TEXT(C38, "0.000"), " &amp; ",TEXT( D38,  "0.000"), " &amp; &amp;", TEXT(F38,  "0.000"), " &amp; ",TEXT(G38, "0.000"), " &amp; &amp; ", TEXT(I38,  "0.000"), " &amp; ", TEXT(J38, "0.000"), " &amp; &amp;",  TEXT(L38,  "0.000"), " &amp;", TEXT(M38,  "0.000"), " \\")</f>
        <v>DQN &amp; 0.460 &amp; 0.188 &amp; &amp;0.420 &amp; 0.031 &amp; &amp; 0.343 &amp; 0.035 &amp; &amp;0.347 &amp;0.057 \\</v>
      </c>
    </row>
    <row r="39" spans="2:15" x14ac:dyDescent="0.25">
      <c r="B39" t="s">
        <v>27</v>
      </c>
      <c r="C39" s="1">
        <v>0.4945</v>
      </c>
      <c r="D39" s="1">
        <v>0.10730000000000001</v>
      </c>
      <c r="E39" s="1"/>
      <c r="F39" s="1">
        <v>0.37080000000000002</v>
      </c>
      <c r="G39" s="1">
        <v>0.1048</v>
      </c>
      <c r="H39" s="1"/>
      <c r="I39" s="1">
        <v>0.41070000000000001</v>
      </c>
      <c r="J39" s="1">
        <v>9.8100000000000007E-2</v>
      </c>
      <c r="K39" s="1"/>
      <c r="L39" s="1">
        <v>0.45190000000000002</v>
      </c>
      <c r="M39" s="1">
        <v>9.9000000000000005E-2</v>
      </c>
      <c r="O39" t="str">
        <f t="shared" si="3"/>
        <v>PPO &amp; 0.495 &amp; 0.107 &amp; &amp;0.371 &amp; 0.105 &amp; &amp; 0.411 &amp; 0.098 &amp; &amp;0.452 &amp;0.099 \\</v>
      </c>
    </row>
    <row r="40" spans="2:15" s="99" customFormat="1" x14ac:dyDescent="0.25">
      <c r="B40" s="99" t="s">
        <v>28</v>
      </c>
      <c r="C40" s="100">
        <v>0.75209999999999999</v>
      </c>
      <c r="D40" s="100">
        <v>0.152</v>
      </c>
      <c r="E40" s="100"/>
      <c r="F40" s="100">
        <v>0.3982</v>
      </c>
      <c r="G40" s="100">
        <v>6.8699999999999997E-2</v>
      </c>
      <c r="H40" s="100"/>
      <c r="I40" s="100">
        <v>0.45190000000000002</v>
      </c>
      <c r="J40" s="100">
        <v>8.3000000000000004E-2</v>
      </c>
      <c r="K40" s="100"/>
      <c r="L40" s="100">
        <v>0.55489999999999995</v>
      </c>
      <c r="M40" s="100">
        <v>0.10150000000000001</v>
      </c>
      <c r="O40" s="99" t="str">
        <f>_xlfn.CONCAT(TEXT(B40, "0.000"), " &amp; ",  TEXT(C40, "0.000"), " &amp; ",TEXT( D40,  "0.000"), " &amp; &amp;", TEXT(F40,  "0.000"), " &amp; ",TEXT(G40, "0.000"), " &amp; &amp; ", TEXT(I40,  "0.000"), " &amp; ", TEXT(J40, "0.000"), " &amp; &amp;",  TEXT(L40,  "0.000"), " &amp;", TEXT(M40,  "0.000"), " \\")</f>
        <v>REINFORCE &amp; 0.752 &amp; 0.152 &amp; &amp;0.398 &amp; 0.069 &amp; &amp; 0.452 &amp; 0.083 &amp; &amp;0.555 &amp;0.102 \\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3D79-ECC8-4FD3-8D4C-6A188495D92F}">
  <dimension ref="B1:V33"/>
  <sheetViews>
    <sheetView zoomScale="115" zoomScaleNormal="115" workbookViewId="0">
      <selection activeCell="P4" sqref="P4:P9"/>
    </sheetView>
  </sheetViews>
  <sheetFormatPr defaultRowHeight="15" x14ac:dyDescent="0.25"/>
  <cols>
    <col min="2" max="2" width="16.28515625" customWidth="1"/>
    <col min="14" max="15" width="4.5703125" customWidth="1"/>
    <col min="16" max="16" width="73.140625" bestFit="1" customWidth="1"/>
    <col min="19" max="19" width="12.7109375" customWidth="1"/>
    <col min="21" max="21" width="12.140625" bestFit="1" customWidth="1"/>
  </cols>
  <sheetData>
    <row r="1" spans="2:22" x14ac:dyDescent="0.25">
      <c r="T1" s="15" t="s">
        <v>69</v>
      </c>
      <c r="U1" s="15"/>
      <c r="V1" s="15">
        <v>0</v>
      </c>
    </row>
    <row r="2" spans="2:22" ht="18.75" x14ac:dyDescent="0.3">
      <c r="B2" s="9" t="s">
        <v>65</v>
      </c>
      <c r="S2">
        <v>7</v>
      </c>
      <c r="T2" s="15">
        <v>1</v>
      </c>
      <c r="U2" s="15" t="s">
        <v>7</v>
      </c>
      <c r="V2" s="15">
        <v>0.44808716189333297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7.4480849173333294E-2</v>
      </c>
    </row>
    <row r="4" spans="2:22" x14ac:dyDescent="0.25">
      <c r="B4" s="4"/>
      <c r="C4" s="4" t="s">
        <v>29</v>
      </c>
      <c r="D4" s="4"/>
      <c r="F4" s="4" t="s">
        <v>32</v>
      </c>
      <c r="G4" s="4"/>
      <c r="H4" s="4"/>
      <c r="I4" s="4" t="s">
        <v>33</v>
      </c>
      <c r="J4" s="4"/>
      <c r="K4" s="4"/>
      <c r="L4" s="4" t="s">
        <v>53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0.47846666666666599</v>
      </c>
    </row>
    <row r="5" spans="2:22" x14ac:dyDescent="0.25">
      <c r="C5" s="5" t="s">
        <v>30</v>
      </c>
      <c r="D5" s="5" t="s">
        <v>31</v>
      </c>
      <c r="F5" s="5" t="s">
        <v>30</v>
      </c>
      <c r="G5" s="5" t="s">
        <v>31</v>
      </c>
      <c r="H5" s="5"/>
      <c r="I5" s="5" t="s">
        <v>30</v>
      </c>
      <c r="J5" s="5" t="s">
        <v>31</v>
      </c>
      <c r="K5" s="5"/>
      <c r="L5" s="5" t="s">
        <v>30</v>
      </c>
      <c r="M5" s="5" t="s">
        <v>31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8.4428708319999907E-2</v>
      </c>
    </row>
    <row r="6" spans="2:22" x14ac:dyDescent="0.25">
      <c r="B6" t="s">
        <v>25</v>
      </c>
      <c r="C6" s="2">
        <f>V2</f>
        <v>0.44808716189333297</v>
      </c>
      <c r="D6" s="2">
        <f>V3</f>
        <v>7.4480849173333294E-2</v>
      </c>
      <c r="E6" s="1"/>
      <c r="F6" s="1">
        <f>V4</f>
        <v>0.47846666666666599</v>
      </c>
      <c r="G6" s="1">
        <f>V5</f>
        <v>8.4428708319999907E-2</v>
      </c>
      <c r="H6" s="2"/>
      <c r="I6" s="2">
        <f>V6</f>
        <v>0.44285022684000003</v>
      </c>
      <c r="J6" s="2">
        <f>V7</f>
        <v>7.0797440853333296E-2</v>
      </c>
      <c r="K6" s="1"/>
      <c r="L6" s="2">
        <f>V8</f>
        <v>0.43895824654666599</v>
      </c>
      <c r="M6" s="2">
        <f>V9</f>
        <v>6.8889646786666606E-2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0.448 &amp; 0.074 &amp; &amp;0.478 &amp; 0.084 &amp; &amp; 0.443 &amp; 0.071 &amp; &amp;0.439 &amp;0.069 \\</v>
      </c>
      <c r="S6">
        <v>1</v>
      </c>
      <c r="T6" s="15">
        <v>5</v>
      </c>
      <c r="U6" s="15" t="s">
        <v>11</v>
      </c>
      <c r="V6" s="15">
        <v>0.44285022684000003</v>
      </c>
    </row>
    <row r="7" spans="2:22" x14ac:dyDescent="0.25">
      <c r="B7" t="s">
        <v>26</v>
      </c>
      <c r="C7" s="2">
        <f>V10</f>
        <v>0.41544376892000001</v>
      </c>
      <c r="D7" s="2">
        <f>V11</f>
        <v>0.195941744373333</v>
      </c>
      <c r="E7" s="1"/>
      <c r="F7" s="1">
        <f>V12</f>
        <v>0.46213333333333301</v>
      </c>
      <c r="G7" s="1">
        <f>V13</f>
        <v>3.33589408E-2</v>
      </c>
      <c r="H7" s="2"/>
      <c r="I7" s="2">
        <f>V14</f>
        <v>0.343395359533333</v>
      </c>
      <c r="J7" s="2">
        <f>V15</f>
        <v>3.8341803213333303E-2</v>
      </c>
      <c r="K7" s="1"/>
      <c r="L7" s="2">
        <f>V16</f>
        <v>0.32490991765333299</v>
      </c>
      <c r="M7" s="2">
        <f>V17</f>
        <v>6.2838912466666605E-2</v>
      </c>
      <c r="P7" t="str">
        <f t="shared" ref="P7:P8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0.415 &amp; 0.196 &amp; &amp;0.462 &amp; 0.033 &amp; &amp; 0.343 &amp; 0.038 &amp; &amp;0.325 &amp;0.063 \\</v>
      </c>
      <c r="S7">
        <v>2</v>
      </c>
      <c r="T7" s="15">
        <v>6</v>
      </c>
      <c r="U7" s="15" t="s">
        <v>12</v>
      </c>
      <c r="V7" s="15">
        <v>7.0797440853333296E-2</v>
      </c>
    </row>
    <row r="8" spans="2:22" x14ac:dyDescent="0.25">
      <c r="B8" t="s">
        <v>27</v>
      </c>
      <c r="C8" s="2">
        <f>V18</f>
        <v>0.44661141956</v>
      </c>
      <c r="D8" s="2">
        <f>V19</f>
        <v>0.14668673939999999</v>
      </c>
      <c r="E8" s="1"/>
      <c r="F8" s="1">
        <f>V20</f>
        <v>0.30640000000000001</v>
      </c>
      <c r="G8" s="1">
        <f>V21</f>
        <v>9.0247446986666605E-2</v>
      </c>
      <c r="H8" s="2"/>
      <c r="I8" s="2">
        <f>V22</f>
        <v>0.33418301301333297</v>
      </c>
      <c r="J8" s="2">
        <f>V23</f>
        <v>9.335951244E-2</v>
      </c>
      <c r="K8" s="1"/>
      <c r="L8" s="2">
        <f>V24</f>
        <v>0.37525050438666602</v>
      </c>
      <c r="M8" s="2">
        <f>V25</f>
        <v>0.10672386628</v>
      </c>
      <c r="P8" t="str">
        <f t="shared" si="0"/>
        <v>PPO &amp; 0.447 &amp; 0.147 &amp; &amp;0.306 &amp; 0.090 &amp; &amp; 0.334 &amp; 0.093 &amp; &amp;0.375 &amp;0.107 \\</v>
      </c>
      <c r="S8">
        <v>3</v>
      </c>
      <c r="T8" s="15">
        <v>7</v>
      </c>
      <c r="U8" s="15" t="s">
        <v>56</v>
      </c>
      <c r="V8" s="15">
        <v>0.43895824654666599</v>
      </c>
    </row>
    <row r="9" spans="2:22" x14ac:dyDescent="0.25">
      <c r="B9" s="7" t="s">
        <v>28</v>
      </c>
      <c r="C9" s="2">
        <f>V26</f>
        <v>0.86568953117333303</v>
      </c>
      <c r="D9" s="2">
        <f>V27</f>
        <v>4.1979361E-2</v>
      </c>
      <c r="E9" s="1"/>
      <c r="F9" s="1">
        <f>V28</f>
        <v>0.84726666666666595</v>
      </c>
      <c r="G9" s="1">
        <f>V29</f>
        <v>5.38132136E-2</v>
      </c>
      <c r="H9" s="2"/>
      <c r="I9" s="2">
        <f>V30</f>
        <v>0.84246340265333297</v>
      </c>
      <c r="J9" s="2">
        <f>V31</f>
        <v>4.30451050133333E-2</v>
      </c>
      <c r="K9" s="1"/>
      <c r="L9" s="2">
        <f>V32</f>
        <v>0.85211688068000002</v>
      </c>
      <c r="M9" s="2">
        <f>V33</f>
        <v>4.1750912986666597E-2</v>
      </c>
      <c r="P9" t="str">
        <f>_xlfn.CONCAT(TEXT(B9, "0.000"), " &amp; ",  TEXT(C9, "0.000"), " &amp; ",TEXT( D9,  "0.000"), " &amp; &amp;", TEXT(F9,  "0.000"), " &amp; ",TEXT(G9, "0.000"), " &amp; &amp; ", TEXT(I9,  "0.000"), " &amp; ", TEXT(J9, "0.000"), " &amp; &amp;",  TEXT(L9,  "0.000"), " &amp;", TEXT(M9,  "0.000"), " \\")</f>
        <v>REINFORCE &amp; 0.866 &amp; 0.042 &amp; &amp;0.847 &amp; 0.054 &amp; &amp; 0.842 &amp; 0.043 &amp; &amp;0.852 &amp;0.042 \\</v>
      </c>
      <c r="S9">
        <v>4</v>
      </c>
      <c r="T9" s="16">
        <v>8</v>
      </c>
      <c r="U9" s="16" t="s">
        <v>57</v>
      </c>
      <c r="V9" s="16">
        <v>6.8889646786666606E-2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0.41544376892000001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0.195941744373333</v>
      </c>
    </row>
    <row r="12" spans="2:22" x14ac:dyDescent="0.25">
      <c r="B12" t="s">
        <v>181</v>
      </c>
      <c r="C12" s="1">
        <f>C9-MAX(C6:C8)</f>
        <v>0.41760236928000005</v>
      </c>
      <c r="D12" s="1">
        <f>D9-MIN(D6:D8)</f>
        <v>-3.2501488173333294E-2</v>
      </c>
      <c r="F12" s="1">
        <f>F9-MAX(F6:F8)</f>
        <v>0.36879999999999996</v>
      </c>
      <c r="G12" s="1">
        <f>G9-MIN(G6:G8)</f>
        <v>2.0454272799999999E-2</v>
      </c>
      <c r="I12" s="1">
        <f>I9-MAX(I6:I8)</f>
        <v>0.39961317581333294</v>
      </c>
      <c r="J12" s="1">
        <f>J9-MIN(J6:J8)</f>
        <v>4.7033017999999968E-3</v>
      </c>
      <c r="L12" s="1">
        <f>L9-MAX(L6:L8)</f>
        <v>0.41315863413333404</v>
      </c>
      <c r="M12" s="1">
        <f>M9-MIN(M6:M8)</f>
        <v>-2.1087999480000008E-2</v>
      </c>
      <c r="S12">
        <v>13</v>
      </c>
      <c r="T12" s="15">
        <v>11</v>
      </c>
      <c r="U12" s="15" t="s">
        <v>15</v>
      </c>
      <c r="V12" s="15">
        <v>0.46213333333333301</v>
      </c>
    </row>
    <row r="13" spans="2:22" x14ac:dyDescent="0.25">
      <c r="B13" t="s">
        <v>182</v>
      </c>
      <c r="C13" s="1">
        <f>AVERAGE(C6:C8)</f>
        <v>0.436714116791111</v>
      </c>
      <c r="D13" s="1">
        <f>AVERAGE(D6:D8)</f>
        <v>0.13903644431555542</v>
      </c>
      <c r="F13" s="1">
        <f>AVERAGE(F6:F8)</f>
        <v>0.41566666666666635</v>
      </c>
      <c r="G13" s="1">
        <f>AVERAGE(G6:G8)</f>
        <v>6.9345032035555504E-2</v>
      </c>
      <c r="I13" s="1">
        <f>AVERAGE(I6:I8)</f>
        <v>0.37347619979555535</v>
      </c>
      <c r="J13" s="1">
        <f>AVERAGE(J6:J8)</f>
        <v>6.7499585502222195E-2</v>
      </c>
      <c r="L13" s="1">
        <f>AVERAGE(L6:L8)</f>
        <v>0.37970622286222167</v>
      </c>
      <c r="M13" s="1">
        <f>AVERAGE(M6:M8)</f>
        <v>7.9484141844444398E-2</v>
      </c>
      <c r="S13">
        <v>14</v>
      </c>
      <c r="T13" s="15">
        <v>12</v>
      </c>
      <c r="U13" s="15" t="s">
        <v>16</v>
      </c>
      <c r="V13" s="15">
        <v>3.33589408E-2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0.343395359533333</v>
      </c>
    </row>
    <row r="15" spans="2:22" x14ac:dyDescent="0.25">
      <c r="S15">
        <v>10</v>
      </c>
      <c r="T15" s="15">
        <v>14</v>
      </c>
      <c r="U15" s="15" t="s">
        <v>18</v>
      </c>
      <c r="V15" s="15">
        <v>3.8341803213333303E-2</v>
      </c>
    </row>
    <row r="16" spans="2:22" x14ac:dyDescent="0.25">
      <c r="S16">
        <v>11</v>
      </c>
      <c r="T16" s="15">
        <v>15</v>
      </c>
      <c r="U16" s="15" t="s">
        <v>58</v>
      </c>
      <c r="V16" s="15">
        <v>0.32490991765333299</v>
      </c>
    </row>
    <row r="17" spans="19:22" x14ac:dyDescent="0.25">
      <c r="S17">
        <v>12</v>
      </c>
      <c r="T17" s="16">
        <v>16</v>
      </c>
      <c r="U17" s="16" t="s">
        <v>59</v>
      </c>
      <c r="V17" s="16">
        <v>6.2838912466666605E-2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0.44661141956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0.14668673939999999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0.30640000000000001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9.0247446986666605E-2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0.33418301301333297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9.335951244E-2</v>
      </c>
    </row>
    <row r="24" spans="19:22" x14ac:dyDescent="0.25">
      <c r="S24">
        <v>19</v>
      </c>
      <c r="T24" s="15">
        <v>23</v>
      </c>
      <c r="U24" s="15" t="s">
        <v>60</v>
      </c>
      <c r="V24" s="15">
        <v>0.37525050438666602</v>
      </c>
    </row>
    <row r="25" spans="19:22" x14ac:dyDescent="0.25">
      <c r="S25">
        <v>20</v>
      </c>
      <c r="T25" s="16">
        <v>24</v>
      </c>
      <c r="U25" s="16" t="s">
        <v>61</v>
      </c>
      <c r="V25" s="16">
        <v>0.10672386628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0.86568953117333303</v>
      </c>
    </row>
    <row r="27" spans="19:22" x14ac:dyDescent="0.25">
      <c r="S27">
        <v>32</v>
      </c>
      <c r="T27" s="15">
        <v>26</v>
      </c>
      <c r="U27" s="15" t="s">
        <v>2</v>
      </c>
      <c r="V27" s="15">
        <v>4.1979361E-2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0.84726666666666595</v>
      </c>
    </row>
    <row r="29" spans="19:22" x14ac:dyDescent="0.25">
      <c r="S29">
        <v>30</v>
      </c>
      <c r="T29" s="15">
        <v>28</v>
      </c>
      <c r="U29" s="15" t="s">
        <v>4</v>
      </c>
      <c r="V29" s="15">
        <v>5.38132136E-2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0.84246340265333297</v>
      </c>
    </row>
    <row r="31" spans="19:22" x14ac:dyDescent="0.25">
      <c r="S31">
        <v>26</v>
      </c>
      <c r="T31" s="15">
        <v>30</v>
      </c>
      <c r="U31" s="15" t="s">
        <v>6</v>
      </c>
      <c r="V31" s="15">
        <v>4.30451050133333E-2</v>
      </c>
    </row>
    <row r="32" spans="19:22" x14ac:dyDescent="0.25">
      <c r="S32">
        <v>27</v>
      </c>
      <c r="T32" s="15">
        <v>31</v>
      </c>
      <c r="U32" s="15" t="s">
        <v>54</v>
      </c>
      <c r="V32" s="15">
        <v>0.85211688068000002</v>
      </c>
    </row>
    <row r="33" spans="19:22" x14ac:dyDescent="0.25">
      <c r="S33">
        <v>28</v>
      </c>
      <c r="T33" s="16">
        <v>32</v>
      </c>
      <c r="U33" s="16" t="s">
        <v>55</v>
      </c>
      <c r="V33" s="16">
        <v>4.1750912986666597E-2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0898-B7F2-4981-B06C-5B41BA568EB3}">
  <dimension ref="B1:V33"/>
  <sheetViews>
    <sheetView zoomScale="115" zoomScaleNormal="115" workbookViewId="0">
      <selection activeCell="B6" sqref="B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69</v>
      </c>
      <c r="U1" s="15"/>
      <c r="V1" s="15">
        <v>0</v>
      </c>
    </row>
    <row r="2" spans="2:22" ht="18.75" x14ac:dyDescent="0.3">
      <c r="B2" s="9" t="s">
        <v>70</v>
      </c>
      <c r="S2">
        <v>7</v>
      </c>
      <c r="T2" s="15">
        <v>1</v>
      </c>
      <c r="U2" s="15" t="s">
        <v>7</v>
      </c>
      <c r="V2" s="15">
        <v>0.40504612513333299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7.8672841933333307E-2</v>
      </c>
    </row>
    <row r="4" spans="2:22" x14ac:dyDescent="0.25">
      <c r="B4" s="4"/>
      <c r="C4" s="4" t="s">
        <v>29</v>
      </c>
      <c r="D4" s="4"/>
      <c r="F4" s="4" t="s">
        <v>32</v>
      </c>
      <c r="G4" s="4"/>
      <c r="H4" s="4"/>
      <c r="I4" s="4" t="s">
        <v>33</v>
      </c>
      <c r="J4" s="4"/>
      <c r="K4" s="4"/>
      <c r="L4" s="4" t="s">
        <v>53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0.371999999999999</v>
      </c>
    </row>
    <row r="5" spans="2:22" x14ac:dyDescent="0.25">
      <c r="C5" s="5" t="s">
        <v>30</v>
      </c>
      <c r="D5" s="5" t="s">
        <v>31</v>
      </c>
      <c r="F5" s="5" t="s">
        <v>30</v>
      </c>
      <c r="G5" s="5" t="s">
        <v>31</v>
      </c>
      <c r="H5" s="5"/>
      <c r="I5" s="5" t="s">
        <v>30</v>
      </c>
      <c r="J5" s="5" t="s">
        <v>31</v>
      </c>
      <c r="K5" s="5"/>
      <c r="L5" s="5" t="s">
        <v>30</v>
      </c>
      <c r="M5" s="5" t="s">
        <v>31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8.5693016600000005E-2</v>
      </c>
    </row>
    <row r="6" spans="2:22" x14ac:dyDescent="0.25">
      <c r="B6" t="s">
        <v>25</v>
      </c>
      <c r="C6" s="2">
        <f>V2</f>
        <v>0.40504612513333299</v>
      </c>
      <c r="D6" s="2">
        <f>V3</f>
        <v>7.8672841933333307E-2</v>
      </c>
      <c r="E6" s="1"/>
      <c r="F6" s="1">
        <f>V4</f>
        <v>0.371999999999999</v>
      </c>
      <c r="G6" s="1">
        <f>V5</f>
        <v>8.5693016600000005E-2</v>
      </c>
      <c r="H6" s="2"/>
      <c r="I6" s="2">
        <f>V6</f>
        <v>0.378811755333333</v>
      </c>
      <c r="J6" s="2">
        <f>V7</f>
        <v>7.6486715733333294E-2</v>
      </c>
      <c r="K6" s="1"/>
      <c r="L6" s="2">
        <f>V8</f>
        <v>0.390616818333333</v>
      </c>
      <c r="M6" s="2">
        <f>V9</f>
        <v>7.5654590066666597E-2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0.405 &amp; 0.079 &amp; &amp;0.372 &amp; 0.086 &amp; &amp; 0.379 &amp; 0.076 &amp; &amp;0.391 &amp;0.076 \\</v>
      </c>
      <c r="S6">
        <v>1</v>
      </c>
      <c r="T6" s="15">
        <v>5</v>
      </c>
      <c r="U6" s="15" t="s">
        <v>11</v>
      </c>
      <c r="V6" s="15">
        <v>0.378811755333333</v>
      </c>
    </row>
    <row r="7" spans="2:22" x14ac:dyDescent="0.25">
      <c r="B7" t="s">
        <v>26</v>
      </c>
      <c r="C7" s="2">
        <f>V10</f>
        <v>0.34814238333333303</v>
      </c>
      <c r="D7" s="2">
        <f>V11</f>
        <v>0.216638658466666</v>
      </c>
      <c r="E7" s="1"/>
      <c r="F7" s="1">
        <f>V12</f>
        <v>0.356333333333333</v>
      </c>
      <c r="G7" s="1">
        <f>V13</f>
        <v>3.2759859066666598E-2</v>
      </c>
      <c r="H7" s="2"/>
      <c r="I7" s="2">
        <f>V14</f>
        <v>0.2604202404</v>
      </c>
      <c r="J7" s="2">
        <f>V15</f>
        <v>4.0643867333333299E-2</v>
      </c>
      <c r="K7" s="1"/>
      <c r="L7" s="2">
        <f>V16</f>
        <v>0.247977754733333</v>
      </c>
      <c r="M7" s="2">
        <f>V17</f>
        <v>6.8326206533333295E-2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0.348 &amp; 0.217 &amp; &amp;0.356 &amp; 0.033 &amp; &amp; 0.260 &amp; 0.041 &amp; &amp;0.248 &amp;0.068 \\</v>
      </c>
      <c r="S7">
        <v>2</v>
      </c>
      <c r="T7" s="15">
        <v>6</v>
      </c>
      <c r="U7" s="15" t="s">
        <v>12</v>
      </c>
      <c r="V7" s="15">
        <v>7.6486715733333294E-2</v>
      </c>
    </row>
    <row r="8" spans="2:22" x14ac:dyDescent="0.25">
      <c r="B8" t="s">
        <v>27</v>
      </c>
      <c r="C8" s="2">
        <f>V18</f>
        <v>0.384576411533333</v>
      </c>
      <c r="D8" s="2">
        <f>V19</f>
        <v>0.175038278733333</v>
      </c>
      <c r="E8" s="1"/>
      <c r="F8" s="1">
        <f>V20</f>
        <v>0.196333333333333</v>
      </c>
      <c r="G8" s="1">
        <f>V21</f>
        <v>6.3868369066666597E-2</v>
      </c>
      <c r="H8" s="2"/>
      <c r="I8" s="2">
        <f>V22</f>
        <v>0.23477710906666599</v>
      </c>
      <c r="J8" s="2">
        <f>V23</f>
        <v>8.0262028066666602E-2</v>
      </c>
      <c r="K8" s="1"/>
      <c r="L8" s="2">
        <f>V24</f>
        <v>0.28869521933333298</v>
      </c>
      <c r="M8" s="2">
        <f>V25</f>
        <v>0.109742063666666</v>
      </c>
      <c r="P8" t="str">
        <f t="shared" si="0"/>
        <v>PPO &amp; 0.385 &amp; 0.175 &amp; &amp;0.196 &amp; 0.064 &amp; &amp; 0.235 &amp; 0.080 &amp; &amp;0.289 &amp;0.110 \\</v>
      </c>
      <c r="S8">
        <v>3</v>
      </c>
      <c r="T8" s="15">
        <v>7</v>
      </c>
      <c r="U8" s="15" t="s">
        <v>56</v>
      </c>
      <c r="V8" s="15">
        <v>0.390616818333333</v>
      </c>
    </row>
    <row r="9" spans="2:22" x14ac:dyDescent="0.25">
      <c r="B9" s="7" t="s">
        <v>28</v>
      </c>
      <c r="C9" s="2">
        <f>V26</f>
        <v>0.94368856319999905</v>
      </c>
      <c r="D9" s="2">
        <f>V27</f>
        <v>2.8604671133333301E-2</v>
      </c>
      <c r="E9" s="1"/>
      <c r="F9" s="1">
        <f>V28</f>
        <v>0.85766666666666602</v>
      </c>
      <c r="G9" s="1">
        <f>V29</f>
        <v>4.10021935333333E-2</v>
      </c>
      <c r="H9" s="2"/>
      <c r="I9" s="2">
        <f>V30</f>
        <v>0.88616689386666603</v>
      </c>
      <c r="J9" s="2">
        <f>V31</f>
        <v>3.1866544933333303E-2</v>
      </c>
      <c r="K9" s="1"/>
      <c r="L9" s="2">
        <f>V32</f>
        <v>0.91582741486666597</v>
      </c>
      <c r="M9" s="2">
        <f>V33</f>
        <v>3.0034359266666599E-2</v>
      </c>
      <c r="P9" t="str">
        <f t="shared" si="0"/>
        <v>REINFORCE &amp; 0.944 &amp; 0.029 &amp; &amp;0.858 &amp; 0.041 &amp; &amp; 0.886 &amp; 0.032 &amp; &amp;0.916 &amp;0.030 \\</v>
      </c>
      <c r="S9">
        <v>4</v>
      </c>
      <c r="T9" s="16">
        <v>8</v>
      </c>
      <c r="U9" s="16" t="s">
        <v>57</v>
      </c>
      <c r="V9" s="16">
        <v>7.5654590066666597E-2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0.34814238333333303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0.216638658466666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0.356333333333333</v>
      </c>
    </row>
    <row r="13" spans="2:22" x14ac:dyDescent="0.25">
      <c r="S13">
        <v>14</v>
      </c>
      <c r="T13" s="15">
        <v>12</v>
      </c>
      <c r="U13" s="15" t="s">
        <v>16</v>
      </c>
      <c r="V13" s="15">
        <v>3.2759859066666598E-2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0.2604202404</v>
      </c>
    </row>
    <row r="15" spans="2:22" x14ac:dyDescent="0.25">
      <c r="S15">
        <v>10</v>
      </c>
      <c r="T15" s="15">
        <v>14</v>
      </c>
      <c r="U15" s="15" t="s">
        <v>18</v>
      </c>
      <c r="V15" s="15">
        <v>4.0643867333333299E-2</v>
      </c>
    </row>
    <row r="16" spans="2:22" x14ac:dyDescent="0.25">
      <c r="S16">
        <v>11</v>
      </c>
      <c r="T16" s="15">
        <v>15</v>
      </c>
      <c r="U16" s="15" t="s">
        <v>58</v>
      </c>
      <c r="V16" s="15">
        <v>0.247977754733333</v>
      </c>
    </row>
    <row r="17" spans="19:22" x14ac:dyDescent="0.25">
      <c r="S17">
        <v>12</v>
      </c>
      <c r="T17" s="16">
        <v>16</v>
      </c>
      <c r="U17" s="16" t="s">
        <v>59</v>
      </c>
      <c r="V17" s="16">
        <v>6.8326206533333295E-2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0.384576411533333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0.175038278733333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0.196333333333333</v>
      </c>
    </row>
    <row r="21" spans="19:22" x14ac:dyDescent="0.25">
      <c r="S21">
        <v>22</v>
      </c>
      <c r="T21" s="15">
        <v>20</v>
      </c>
      <c r="U21" s="15" t="s">
        <v>22</v>
      </c>
      <c r="V21" s="15">
        <v>6.3868369066666597E-2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0.23477710906666599</v>
      </c>
    </row>
    <row r="23" spans="19:22" x14ac:dyDescent="0.25">
      <c r="S23">
        <v>18</v>
      </c>
      <c r="T23" s="15">
        <v>22</v>
      </c>
      <c r="U23" s="15" t="s">
        <v>24</v>
      </c>
      <c r="V23" s="15">
        <v>8.0262028066666602E-2</v>
      </c>
    </row>
    <row r="24" spans="19:22" x14ac:dyDescent="0.25">
      <c r="S24">
        <v>19</v>
      </c>
      <c r="T24" s="15">
        <v>23</v>
      </c>
      <c r="U24" s="15" t="s">
        <v>60</v>
      </c>
      <c r="V24" s="15">
        <v>0.28869521933333298</v>
      </c>
    </row>
    <row r="25" spans="19:22" x14ac:dyDescent="0.25">
      <c r="S25">
        <v>20</v>
      </c>
      <c r="T25" s="16">
        <v>24</v>
      </c>
      <c r="U25" s="16" t="s">
        <v>61</v>
      </c>
      <c r="V25" s="16">
        <v>0.109742063666666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0.94368856319999905</v>
      </c>
    </row>
    <row r="27" spans="19:22" x14ac:dyDescent="0.25">
      <c r="S27">
        <v>32</v>
      </c>
      <c r="T27" s="15">
        <v>26</v>
      </c>
      <c r="U27" s="15" t="s">
        <v>2</v>
      </c>
      <c r="V27" s="15">
        <v>2.8604671133333301E-2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0.85766666666666602</v>
      </c>
    </row>
    <row r="29" spans="19:22" x14ac:dyDescent="0.25">
      <c r="S29">
        <v>30</v>
      </c>
      <c r="T29" s="15">
        <v>28</v>
      </c>
      <c r="U29" s="15" t="s">
        <v>4</v>
      </c>
      <c r="V29" s="15">
        <v>4.10021935333333E-2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0.88616689386666603</v>
      </c>
    </row>
    <row r="31" spans="19:22" x14ac:dyDescent="0.25">
      <c r="S31">
        <v>26</v>
      </c>
      <c r="T31" s="15">
        <v>30</v>
      </c>
      <c r="U31" s="15" t="s">
        <v>6</v>
      </c>
      <c r="V31" s="15">
        <v>3.1866544933333303E-2</v>
      </c>
    </row>
    <row r="32" spans="19:22" x14ac:dyDescent="0.25">
      <c r="S32">
        <v>27</v>
      </c>
      <c r="T32" s="15">
        <v>31</v>
      </c>
      <c r="U32" s="15" t="s">
        <v>54</v>
      </c>
      <c r="V32" s="15">
        <v>0.91582741486666597</v>
      </c>
    </row>
    <row r="33" spans="19:22" x14ac:dyDescent="0.25">
      <c r="S33">
        <v>28</v>
      </c>
      <c r="T33" s="16">
        <v>32</v>
      </c>
      <c r="U33" s="16" t="s">
        <v>55</v>
      </c>
      <c r="V33" s="16">
        <v>3.0034359266666599E-2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AF32-52CF-4463-8532-B33DE68C5A0F}">
  <dimension ref="B1:V33"/>
  <sheetViews>
    <sheetView zoomScale="115" zoomScaleNormal="115" workbookViewId="0">
      <selection activeCell="P6" sqref="P6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69</v>
      </c>
      <c r="U1" s="15"/>
      <c r="V1" s="15">
        <v>0</v>
      </c>
    </row>
    <row r="2" spans="2:22" ht="18.75" x14ac:dyDescent="0.3">
      <c r="B2" s="9" t="s">
        <v>71</v>
      </c>
      <c r="S2">
        <v>7</v>
      </c>
      <c r="T2" s="15">
        <v>1</v>
      </c>
      <c r="U2" s="15" t="s">
        <v>7</v>
      </c>
      <c r="V2" s="15">
        <v>0.45078730239999998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6.4085690799999998E-2</v>
      </c>
    </row>
    <row r="4" spans="2:22" x14ac:dyDescent="0.25">
      <c r="B4" s="4"/>
      <c r="C4" s="4" t="s">
        <v>29</v>
      </c>
      <c r="D4" s="4"/>
      <c r="F4" s="4" t="s">
        <v>32</v>
      </c>
      <c r="G4" s="4"/>
      <c r="H4" s="4"/>
      <c r="I4" s="4" t="s">
        <v>33</v>
      </c>
      <c r="J4" s="4"/>
      <c r="K4" s="4"/>
      <c r="L4" s="4" t="s">
        <v>53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0.52444444444444405</v>
      </c>
    </row>
    <row r="5" spans="2:22" x14ac:dyDescent="0.25">
      <c r="C5" s="5" t="s">
        <v>30</v>
      </c>
      <c r="D5" s="5" t="s">
        <v>31</v>
      </c>
      <c r="F5" s="5" t="s">
        <v>30</v>
      </c>
      <c r="G5" s="5" t="s">
        <v>31</v>
      </c>
      <c r="H5" s="5"/>
      <c r="I5" s="5" t="s">
        <v>30</v>
      </c>
      <c r="J5" s="5" t="s">
        <v>31</v>
      </c>
      <c r="K5" s="5"/>
      <c r="L5" s="5" t="s">
        <v>30</v>
      </c>
      <c r="M5" s="5" t="s">
        <v>31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8.5234531822222195E-2</v>
      </c>
    </row>
    <row r="6" spans="2:22" x14ac:dyDescent="0.25">
      <c r="B6" t="s">
        <v>25</v>
      </c>
      <c r="C6" s="2">
        <f>V2</f>
        <v>0.45078730239999998</v>
      </c>
      <c r="D6" s="2">
        <f>V3</f>
        <v>6.4085690799999998E-2</v>
      </c>
      <c r="E6" s="1"/>
      <c r="F6" s="1">
        <f>V4</f>
        <v>0.52444444444444405</v>
      </c>
      <c r="G6" s="1">
        <f>V5</f>
        <v>8.5234531822222195E-2</v>
      </c>
      <c r="H6" s="2"/>
      <c r="I6" s="2">
        <f>V6</f>
        <v>0.47206289573333299</v>
      </c>
      <c r="J6" s="2">
        <f>V7</f>
        <v>6.7496740755555507E-2</v>
      </c>
      <c r="K6" s="1"/>
      <c r="L6" s="2">
        <f>V8</f>
        <v>0.45624978244444397</v>
      </c>
      <c r="M6" s="2">
        <f>V9</f>
        <v>6.3171355111111105E-2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0.451 &amp; 0.064 &amp; &amp;0.524 &amp; 0.085 &amp; &amp; 0.472 &amp; 0.067 &amp; &amp;0.456 &amp;0.063 \\</v>
      </c>
      <c r="S6">
        <v>1</v>
      </c>
      <c r="T6" s="15">
        <v>5</v>
      </c>
      <c r="U6" s="15" t="s">
        <v>11</v>
      </c>
      <c r="V6" s="15">
        <v>0.47206289573333299</v>
      </c>
    </row>
    <row r="7" spans="2:22" x14ac:dyDescent="0.25">
      <c r="B7" t="s">
        <v>26</v>
      </c>
      <c r="C7" s="2">
        <f>V10</f>
        <v>0.41846456704444401</v>
      </c>
      <c r="D7" s="2">
        <f>V11</f>
        <v>0.171640793177777</v>
      </c>
      <c r="E7" s="1"/>
      <c r="F7" s="1">
        <f>V12</f>
        <v>0.52966666666666595</v>
      </c>
      <c r="G7" s="1">
        <f>V13</f>
        <v>3.1940626777777703E-2</v>
      </c>
      <c r="H7" s="2"/>
      <c r="I7" s="2">
        <f>V14</f>
        <v>0.38929803257777701</v>
      </c>
      <c r="J7" s="2">
        <f>V15</f>
        <v>3.3910712533333297E-2</v>
      </c>
      <c r="K7" s="1"/>
      <c r="L7" s="2">
        <f>V16</f>
        <v>0.35699864471111098</v>
      </c>
      <c r="M7" s="2">
        <f>V17</f>
        <v>5.4511487088888803E-2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0.418 &amp; 0.172 &amp; &amp;0.530 &amp; 0.032 &amp; &amp; 0.389 &amp; 0.034 &amp; &amp;0.357 &amp;0.055 \\</v>
      </c>
      <c r="S7">
        <v>2</v>
      </c>
      <c r="T7" s="15">
        <v>6</v>
      </c>
      <c r="U7" s="15" t="s">
        <v>12</v>
      </c>
      <c r="V7" s="15">
        <v>6.7496740755555507E-2</v>
      </c>
    </row>
    <row r="8" spans="2:22" x14ac:dyDescent="0.25">
      <c r="B8" t="s">
        <v>27</v>
      </c>
      <c r="C8" s="2">
        <f>V18</f>
        <v>0.450121832711111</v>
      </c>
      <c r="D8" s="2">
        <f>V19</f>
        <v>0.145664947511111</v>
      </c>
      <c r="E8" s="1"/>
      <c r="F8" s="1">
        <f>V20</f>
        <v>0.32722222222222203</v>
      </c>
      <c r="G8" s="1">
        <f>V21</f>
        <v>9.4630617599999994E-2</v>
      </c>
      <c r="H8" s="2"/>
      <c r="I8" s="2">
        <f>V22</f>
        <v>0.348798415311111</v>
      </c>
      <c r="J8" s="2">
        <f>V23</f>
        <v>9.5210170111111103E-2</v>
      </c>
      <c r="K8" s="1"/>
      <c r="L8" s="2">
        <f>V24</f>
        <v>0.383812196755555</v>
      </c>
      <c r="M8" s="2">
        <f>V25</f>
        <v>0.106495515066666</v>
      </c>
      <c r="P8" t="str">
        <f t="shared" si="0"/>
        <v>PPO &amp; 0.450 &amp; 0.146 &amp; &amp;0.327 &amp; 0.095 &amp; &amp; 0.349 &amp; 0.095 &amp; &amp;0.384 &amp;0.106 \\</v>
      </c>
      <c r="S8">
        <v>3</v>
      </c>
      <c r="T8" s="15">
        <v>7</v>
      </c>
      <c r="U8" s="15" t="s">
        <v>56</v>
      </c>
      <c r="V8" s="15">
        <v>0.45624978244444397</v>
      </c>
    </row>
    <row r="9" spans="2:22" x14ac:dyDescent="0.25">
      <c r="B9" s="7" t="s">
        <v>28</v>
      </c>
      <c r="C9" s="2">
        <f>V26</f>
        <v>0.841986619777777</v>
      </c>
      <c r="D9" s="2">
        <f>V27</f>
        <v>4.2843015511111103E-2</v>
      </c>
      <c r="E9" s="1"/>
      <c r="F9" s="1">
        <f>V28</f>
        <v>0.87999999999999901</v>
      </c>
      <c r="G9" s="1">
        <f>V29</f>
        <v>5.2884705399999898E-2</v>
      </c>
      <c r="H9" s="2"/>
      <c r="I9" s="2">
        <f>V30</f>
        <v>0.848254191133333</v>
      </c>
      <c r="J9" s="2">
        <f>V31</f>
        <v>4.2776659644444402E-2</v>
      </c>
      <c r="K9" s="1"/>
      <c r="L9" s="2">
        <f>V32</f>
        <v>0.84095671215555501</v>
      </c>
      <c r="M9" s="2">
        <f>V33</f>
        <v>4.21642481555555E-2</v>
      </c>
      <c r="P9" t="str">
        <f t="shared" si="0"/>
        <v>REINFORCE &amp; 0.842 &amp; 0.043 &amp; &amp;0.880 &amp; 0.053 &amp; &amp; 0.848 &amp; 0.043 &amp; &amp;0.841 &amp;0.042 \\</v>
      </c>
      <c r="S9">
        <v>4</v>
      </c>
      <c r="T9" s="16">
        <v>8</v>
      </c>
      <c r="U9" s="16" t="s">
        <v>57</v>
      </c>
      <c r="V9" s="16">
        <v>6.3171355111111105E-2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0.41846456704444401</v>
      </c>
    </row>
    <row r="11" spans="2:22" x14ac:dyDescent="0.25">
      <c r="S11">
        <v>16</v>
      </c>
      <c r="T11" s="15">
        <v>10</v>
      </c>
      <c r="U11" s="15" t="s">
        <v>14</v>
      </c>
      <c r="V11" s="15">
        <v>0.171640793177777</v>
      </c>
    </row>
    <row r="12" spans="2:22" x14ac:dyDescent="0.25">
      <c r="S12">
        <v>13</v>
      </c>
      <c r="T12" s="15">
        <v>11</v>
      </c>
      <c r="U12" s="15" t="s">
        <v>15</v>
      </c>
      <c r="V12" s="15">
        <v>0.52966666666666595</v>
      </c>
    </row>
    <row r="13" spans="2:22" x14ac:dyDescent="0.25">
      <c r="S13">
        <v>14</v>
      </c>
      <c r="T13" s="15">
        <v>12</v>
      </c>
      <c r="U13" s="15" t="s">
        <v>16</v>
      </c>
      <c r="V13" s="15">
        <v>3.1940626777777703E-2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0.38929803257777701</v>
      </c>
    </row>
    <row r="15" spans="2:22" x14ac:dyDescent="0.25">
      <c r="S15">
        <v>10</v>
      </c>
      <c r="T15" s="15">
        <v>14</v>
      </c>
      <c r="U15" s="15" t="s">
        <v>18</v>
      </c>
      <c r="V15" s="15">
        <v>3.3910712533333297E-2</v>
      </c>
    </row>
    <row r="16" spans="2:22" x14ac:dyDescent="0.25">
      <c r="S16">
        <v>11</v>
      </c>
      <c r="T16" s="15">
        <v>15</v>
      </c>
      <c r="U16" s="15" t="s">
        <v>58</v>
      </c>
      <c r="V16" s="15">
        <v>0.35699864471111098</v>
      </c>
    </row>
    <row r="17" spans="19:22" x14ac:dyDescent="0.25">
      <c r="S17">
        <v>12</v>
      </c>
      <c r="T17" s="16">
        <v>16</v>
      </c>
      <c r="U17" s="16" t="s">
        <v>59</v>
      </c>
      <c r="V17" s="16">
        <v>5.4511487088888803E-2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0.450121832711111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0.145664947511111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0.32722222222222203</v>
      </c>
    </row>
    <row r="21" spans="19:22" x14ac:dyDescent="0.25">
      <c r="S21">
        <v>22</v>
      </c>
      <c r="T21" s="15">
        <v>20</v>
      </c>
      <c r="U21" s="15" t="s">
        <v>22</v>
      </c>
      <c r="V21" s="15">
        <v>9.4630617599999994E-2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0.348798415311111</v>
      </c>
    </row>
    <row r="23" spans="19:22" x14ac:dyDescent="0.25">
      <c r="S23">
        <v>18</v>
      </c>
      <c r="T23" s="15">
        <v>22</v>
      </c>
      <c r="U23" s="15" t="s">
        <v>24</v>
      </c>
      <c r="V23" s="15">
        <v>9.5210170111111103E-2</v>
      </c>
    </row>
    <row r="24" spans="19:22" x14ac:dyDescent="0.25">
      <c r="S24">
        <v>19</v>
      </c>
      <c r="T24" s="15">
        <v>23</v>
      </c>
      <c r="U24" s="15" t="s">
        <v>60</v>
      </c>
      <c r="V24" s="15">
        <v>0.383812196755555</v>
      </c>
    </row>
    <row r="25" spans="19:22" x14ac:dyDescent="0.25">
      <c r="S25">
        <v>20</v>
      </c>
      <c r="T25" s="16">
        <v>24</v>
      </c>
      <c r="U25" s="16" t="s">
        <v>61</v>
      </c>
      <c r="V25" s="16">
        <v>0.106495515066666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0.841986619777777</v>
      </c>
    </row>
    <row r="27" spans="19:22" x14ac:dyDescent="0.25">
      <c r="S27">
        <v>32</v>
      </c>
      <c r="T27" s="15">
        <v>26</v>
      </c>
      <c r="U27" s="15" t="s">
        <v>2</v>
      </c>
      <c r="V27" s="15">
        <v>4.2843015511111103E-2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0.87999999999999901</v>
      </c>
    </row>
    <row r="29" spans="19:22" x14ac:dyDescent="0.25">
      <c r="S29">
        <v>30</v>
      </c>
      <c r="T29" s="15">
        <v>28</v>
      </c>
      <c r="U29" s="15" t="s">
        <v>4</v>
      </c>
      <c r="V29" s="15">
        <v>5.2884705399999898E-2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0.848254191133333</v>
      </c>
    </row>
    <row r="31" spans="19:22" x14ac:dyDescent="0.25">
      <c r="S31">
        <v>26</v>
      </c>
      <c r="T31" s="15">
        <v>30</v>
      </c>
      <c r="U31" s="15" t="s">
        <v>6</v>
      </c>
      <c r="V31" s="15">
        <v>4.2776659644444402E-2</v>
      </c>
    </row>
    <row r="32" spans="19:22" x14ac:dyDescent="0.25">
      <c r="S32">
        <v>27</v>
      </c>
      <c r="T32" s="15">
        <v>31</v>
      </c>
      <c r="U32" s="15" t="s">
        <v>54</v>
      </c>
      <c r="V32" s="15">
        <v>0.84095671215555501</v>
      </c>
    </row>
    <row r="33" spans="19:22" x14ac:dyDescent="0.25">
      <c r="S33">
        <v>28</v>
      </c>
      <c r="T33" s="16">
        <v>32</v>
      </c>
      <c r="U33" s="16" t="s">
        <v>55</v>
      </c>
      <c r="V33" s="16">
        <v>4.21642481555555E-2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613-60E0-435E-93C8-00BC0191D2D2}">
  <dimension ref="B1:V33"/>
  <sheetViews>
    <sheetView zoomScale="115" zoomScaleNormal="115" workbookViewId="0">
      <selection activeCell="P6" sqref="P6:P9"/>
    </sheetView>
  </sheetViews>
  <sheetFormatPr defaultRowHeight="15" x14ac:dyDescent="0.25"/>
  <cols>
    <col min="14" max="15" width="4.5703125" customWidth="1"/>
    <col min="16" max="16" width="21.85546875" customWidth="1"/>
    <col min="19" max="19" width="12.7109375" customWidth="1"/>
    <col min="21" max="21" width="12.140625" bestFit="1" customWidth="1"/>
  </cols>
  <sheetData>
    <row r="1" spans="2:22" x14ac:dyDescent="0.25">
      <c r="T1" s="15" t="s">
        <v>69</v>
      </c>
      <c r="U1" s="15"/>
      <c r="V1" s="15">
        <v>0</v>
      </c>
    </row>
    <row r="2" spans="2:22" ht="18.75" x14ac:dyDescent="0.3">
      <c r="B2" s="9" t="s">
        <v>72</v>
      </c>
      <c r="S2">
        <v>7</v>
      </c>
      <c r="T2" s="15">
        <v>1</v>
      </c>
      <c r="U2" s="15" t="s">
        <v>7</v>
      </c>
      <c r="V2" s="15">
        <v>0.483027777133333</v>
      </c>
    </row>
    <row r="3" spans="2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9</v>
      </c>
      <c r="S3">
        <v>8</v>
      </c>
      <c r="T3" s="15">
        <v>2</v>
      </c>
      <c r="U3" s="15" t="s">
        <v>8</v>
      </c>
      <c r="V3" s="15">
        <v>0.101474331533333</v>
      </c>
    </row>
    <row r="4" spans="2:22" x14ac:dyDescent="0.25">
      <c r="B4" s="4"/>
      <c r="C4" s="4" t="s">
        <v>29</v>
      </c>
      <c r="D4" s="4"/>
      <c r="F4" s="4" t="s">
        <v>32</v>
      </c>
      <c r="G4" s="4"/>
      <c r="H4" s="4"/>
      <c r="I4" s="4" t="s">
        <v>33</v>
      </c>
      <c r="J4" s="4"/>
      <c r="K4" s="4"/>
      <c r="L4" s="4" t="s">
        <v>53</v>
      </c>
      <c r="M4" s="4"/>
      <c r="P4" t="str">
        <f>_xlfn.CONCAT( B4, " &amp;", C4, " &amp;", D4, " &amp;", F4, " &amp;", G4, " &amp;", H4, " &amp;", I4,   "&amp;", K4, " &amp;", L4,  " &amp;", N4, " \\")</f>
        <v xml:space="preserve"> &amp;Precision &amp; &amp;Recall &amp; &amp; &amp;F1-score&amp; &amp;F-beta score (0.5) &amp; \\</v>
      </c>
      <c r="S4">
        <v>5</v>
      </c>
      <c r="T4" s="15">
        <v>3</v>
      </c>
      <c r="U4" s="15" t="s">
        <v>9</v>
      </c>
      <c r="V4" s="15">
        <v>0.44700000000000001</v>
      </c>
    </row>
    <row r="5" spans="2:22" x14ac:dyDescent="0.25">
      <c r="C5" s="5" t="s">
        <v>30</v>
      </c>
      <c r="D5" s="5" t="s">
        <v>31</v>
      </c>
      <c r="F5" s="5" t="s">
        <v>30</v>
      </c>
      <c r="G5" s="5" t="s">
        <v>31</v>
      </c>
      <c r="H5" s="5"/>
      <c r="I5" s="5" t="s">
        <v>30</v>
      </c>
      <c r="J5" s="5" t="s">
        <v>31</v>
      </c>
      <c r="K5" s="5"/>
      <c r="L5" s="5" t="s">
        <v>30</v>
      </c>
      <c r="M5" s="5" t="s">
        <v>31</v>
      </c>
      <c r="P5" t="str">
        <f>_xlfn.CONCAT( B5, " &amp;", C5, " &amp;", D5, " &amp;", F5, " &amp;", G5, " &amp;", H5, " &amp;", I5,   "&amp;", K5, " &amp;", L5,  " &amp;", N5, " \\")</f>
        <v xml:space="preserve"> &amp;Mean &amp;SD &amp;Mean &amp;SD &amp; &amp;Mean&amp; &amp;Mean &amp; \\</v>
      </c>
      <c r="S5">
        <v>6</v>
      </c>
      <c r="T5" s="15">
        <v>4</v>
      </c>
      <c r="U5" s="15" t="s">
        <v>10</v>
      </c>
      <c r="V5" s="15">
        <v>8.0746929533333303E-2</v>
      </c>
    </row>
    <row r="6" spans="2:22" x14ac:dyDescent="0.25">
      <c r="B6" t="s">
        <v>25</v>
      </c>
      <c r="C6" s="2">
        <f>V2</f>
        <v>0.483027777133333</v>
      </c>
      <c r="D6" s="2">
        <f>V3</f>
        <v>0.101474331533333</v>
      </c>
      <c r="E6" s="1"/>
      <c r="F6" s="1">
        <f>V4</f>
        <v>0.44700000000000001</v>
      </c>
      <c r="G6" s="1">
        <f>V5</f>
        <v>8.0746929533333303E-2</v>
      </c>
      <c r="H6" s="2"/>
      <c r="I6" s="2">
        <f>V6</f>
        <v>0.41925069166666601</v>
      </c>
      <c r="J6" s="2">
        <f>V7</f>
        <v>7.5010266266666598E-2</v>
      </c>
      <c r="K6" s="1"/>
      <c r="L6" s="2">
        <f>V8</f>
        <v>0.43542506706666601</v>
      </c>
      <c r="M6" s="2">
        <f>V9</f>
        <v>7.9279578533333298E-2</v>
      </c>
      <c r="P6" t="str">
        <f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A2C &amp; 0.483 &amp; 0.101 &amp; &amp;0.447 &amp; 0.081 &amp; &amp; 0.419 &amp; 0.075 &amp; &amp;0.435 &amp;0.079 \\</v>
      </c>
      <c r="S6">
        <v>1</v>
      </c>
      <c r="T6" s="15">
        <v>5</v>
      </c>
      <c r="U6" s="15" t="s">
        <v>11</v>
      </c>
      <c r="V6" s="15">
        <v>0.41925069166666601</v>
      </c>
    </row>
    <row r="7" spans="2:22" x14ac:dyDescent="0.25">
      <c r="B7" t="s">
        <v>26</v>
      </c>
      <c r="C7" s="2">
        <f>V10</f>
        <v>0.47368276013333299</v>
      </c>
      <c r="D7" s="2">
        <f>V11</f>
        <v>0.248147683866666</v>
      </c>
      <c r="E7" s="1"/>
      <c r="F7" s="1">
        <f>V12</f>
        <v>0.36533333333333301</v>
      </c>
      <c r="G7" s="1">
        <f>V13</f>
        <v>3.8212964600000003E-2</v>
      </c>
      <c r="H7" s="2"/>
      <c r="I7" s="2">
        <f>V14</f>
        <v>0.28866245953333303</v>
      </c>
      <c r="J7" s="2">
        <f>V15</f>
        <v>4.9333011133333299E-2</v>
      </c>
      <c r="K7" s="1"/>
      <c r="L7" s="2">
        <f>V16</f>
        <v>0.30557589940000002</v>
      </c>
      <c r="M7" s="2">
        <f>V17</f>
        <v>8.2333894533333299E-2</v>
      </c>
      <c r="P7" t="str">
        <f t="shared" ref="P7:P9" si="0">_xlfn.CONCAT(TEXT(B7, "0.000"), " &amp; ",  TEXT(C7, "0.000"), " &amp; ",TEXT( D7,  "0.000"), " &amp; &amp;", TEXT(F7,  "0.000"), " &amp; ",TEXT(G7, "0.000"), " &amp; &amp; ", TEXT(I7,  "0.000"), " &amp; ", TEXT(J7, "0.000"), " &amp; &amp;",  TEXT(L7,  "0.000"), " &amp;", TEXT(M7,  "0.000"), " \\")</f>
        <v>DQN &amp; 0.474 &amp; 0.248 &amp; &amp;0.365 &amp; 0.038 &amp; &amp; 0.289 &amp; 0.049 &amp; &amp;0.306 &amp;0.082 \\</v>
      </c>
      <c r="S7">
        <v>2</v>
      </c>
      <c r="T7" s="15">
        <v>6</v>
      </c>
      <c r="U7" s="15" t="s">
        <v>12</v>
      </c>
      <c r="V7" s="15">
        <v>7.5010266266666598E-2</v>
      </c>
    </row>
    <row r="8" spans="2:22" x14ac:dyDescent="0.25">
      <c r="B8" t="s">
        <v>27</v>
      </c>
      <c r="C8" s="2">
        <f>V18</f>
        <v>0.498115188133333</v>
      </c>
      <c r="D8" s="2">
        <f>V19</f>
        <v>0.121400575733333</v>
      </c>
      <c r="E8" s="1"/>
      <c r="F8" s="1">
        <f>V20</f>
        <v>0.35399999999999898</v>
      </c>
      <c r="G8" s="1">
        <f>V21</f>
        <v>0.103477013066666</v>
      </c>
      <c r="H8" s="2"/>
      <c r="I8" s="2">
        <f>V22</f>
        <v>0.389742710066666</v>
      </c>
      <c r="J8" s="2">
        <f>V23</f>
        <v>0.10090502379999999</v>
      </c>
      <c r="K8" s="1"/>
      <c r="L8" s="2">
        <f>V24</f>
        <v>0.43612071233333299</v>
      </c>
      <c r="M8" s="2">
        <f>V25</f>
        <v>0.10439072253333299</v>
      </c>
      <c r="P8" t="str">
        <f t="shared" si="0"/>
        <v>PPO &amp; 0.498 &amp; 0.121 &amp; &amp;0.354 &amp; 0.103 &amp; &amp; 0.390 &amp; 0.101 &amp; &amp;0.436 &amp;0.104 \\</v>
      </c>
      <c r="S8">
        <v>3</v>
      </c>
      <c r="T8" s="15">
        <v>7</v>
      </c>
      <c r="U8" s="15" t="s">
        <v>56</v>
      </c>
      <c r="V8" s="15">
        <v>0.43542506706666601</v>
      </c>
    </row>
    <row r="9" spans="2:22" x14ac:dyDescent="0.25">
      <c r="B9" s="7" t="s">
        <v>28</v>
      </c>
      <c r="C9" s="2">
        <f>V26</f>
        <v>0.85879923333333297</v>
      </c>
      <c r="D9" s="2">
        <f>V27</f>
        <v>5.2763087333333299E-2</v>
      </c>
      <c r="E9" s="1"/>
      <c r="F9" s="1">
        <f>V28</f>
        <v>0.73866666666666603</v>
      </c>
      <c r="G9" s="1">
        <f>V29</f>
        <v>6.9409758266666594E-2</v>
      </c>
      <c r="H9" s="2"/>
      <c r="I9" s="2">
        <f>V30</f>
        <v>0.78138754599999904</v>
      </c>
      <c r="J9" s="2">
        <f>V31</f>
        <v>5.50290011999999E-2</v>
      </c>
      <c r="K9" s="1"/>
      <c r="L9" s="2">
        <f>V32</f>
        <v>0.82188685206666601</v>
      </c>
      <c r="M9" s="2">
        <f>V33</f>
        <v>5.2227461199999999E-2</v>
      </c>
      <c r="P9" t="str">
        <f t="shared" si="0"/>
        <v>REINFORCE &amp; 0.859 &amp; 0.053 &amp; &amp;0.739 &amp; 0.069 &amp; &amp; 0.781 &amp; 0.055 &amp; &amp;0.822 &amp;0.052 \\</v>
      </c>
      <c r="S9">
        <v>4</v>
      </c>
      <c r="T9" s="16">
        <v>8</v>
      </c>
      <c r="U9" s="16" t="s">
        <v>57</v>
      </c>
      <c r="V9" s="16">
        <v>7.9279578533333298E-2</v>
      </c>
    </row>
    <row r="10" spans="2:22" x14ac:dyDescent="0.25">
      <c r="S10">
        <v>15</v>
      </c>
      <c r="T10" s="15">
        <v>9</v>
      </c>
      <c r="U10" s="15" t="s">
        <v>13</v>
      </c>
      <c r="V10" s="15">
        <v>0.47368276013333299</v>
      </c>
    </row>
    <row r="11" spans="2:22" x14ac:dyDescent="0.25">
      <c r="S11">
        <v>16</v>
      </c>
      <c r="T11" s="15">
        <v>10</v>
      </c>
      <c r="U11" s="15" t="s">
        <v>14</v>
      </c>
      <c r="V11" s="15">
        <v>0.248147683866666</v>
      </c>
    </row>
    <row r="12" spans="2:22" x14ac:dyDescent="0.25">
      <c r="S12">
        <v>13</v>
      </c>
      <c r="T12" s="15">
        <v>11</v>
      </c>
      <c r="U12" s="15" t="s">
        <v>15</v>
      </c>
      <c r="V12" s="15">
        <v>0.36533333333333301</v>
      </c>
    </row>
    <row r="13" spans="2:22" x14ac:dyDescent="0.25">
      <c r="S13">
        <v>14</v>
      </c>
      <c r="T13" s="15">
        <v>12</v>
      </c>
      <c r="U13" s="15" t="s">
        <v>16</v>
      </c>
      <c r="V13" s="15">
        <v>3.8212964600000003E-2</v>
      </c>
    </row>
    <row r="14" spans="2:22" x14ac:dyDescent="0.25">
      <c r="S14">
        <v>9</v>
      </c>
      <c r="T14" s="15">
        <v>13</v>
      </c>
      <c r="U14" s="15" t="s">
        <v>17</v>
      </c>
      <c r="V14" s="15">
        <v>0.28866245953333303</v>
      </c>
    </row>
    <row r="15" spans="2:22" x14ac:dyDescent="0.25">
      <c r="S15">
        <v>10</v>
      </c>
      <c r="T15" s="15">
        <v>14</v>
      </c>
      <c r="U15" s="15" t="s">
        <v>18</v>
      </c>
      <c r="V15" s="15">
        <v>4.9333011133333299E-2</v>
      </c>
    </row>
    <row r="16" spans="2:22" x14ac:dyDescent="0.25">
      <c r="S16">
        <v>11</v>
      </c>
      <c r="T16" s="15">
        <v>15</v>
      </c>
      <c r="U16" s="15" t="s">
        <v>58</v>
      </c>
      <c r="V16" s="15">
        <v>0.30557589940000002</v>
      </c>
    </row>
    <row r="17" spans="19:22" x14ac:dyDescent="0.25">
      <c r="S17">
        <v>12</v>
      </c>
      <c r="T17" s="16">
        <v>16</v>
      </c>
      <c r="U17" s="16" t="s">
        <v>59</v>
      </c>
      <c r="V17" s="16">
        <v>8.2333894533333299E-2</v>
      </c>
    </row>
    <row r="18" spans="19:22" x14ac:dyDescent="0.25">
      <c r="S18">
        <v>23</v>
      </c>
      <c r="T18" s="15">
        <v>17</v>
      </c>
      <c r="U18" s="15" t="s">
        <v>19</v>
      </c>
      <c r="V18" s="15">
        <v>0.498115188133333</v>
      </c>
    </row>
    <row r="19" spans="19:22" x14ac:dyDescent="0.25">
      <c r="S19">
        <v>24</v>
      </c>
      <c r="T19" s="15">
        <v>18</v>
      </c>
      <c r="U19" s="15" t="s">
        <v>20</v>
      </c>
      <c r="V19" s="15">
        <v>0.121400575733333</v>
      </c>
    </row>
    <row r="20" spans="19:22" x14ac:dyDescent="0.25">
      <c r="S20">
        <v>21</v>
      </c>
      <c r="T20" s="15">
        <v>19</v>
      </c>
      <c r="U20" s="15" t="s">
        <v>21</v>
      </c>
      <c r="V20" s="15">
        <v>0.35399999999999898</v>
      </c>
    </row>
    <row r="21" spans="19:22" x14ac:dyDescent="0.25">
      <c r="S21">
        <v>22</v>
      </c>
      <c r="T21" s="15">
        <v>20</v>
      </c>
      <c r="U21" s="15" t="s">
        <v>22</v>
      </c>
      <c r="V21" s="15">
        <v>0.103477013066666</v>
      </c>
    </row>
    <row r="22" spans="19:22" x14ac:dyDescent="0.25">
      <c r="S22">
        <v>17</v>
      </c>
      <c r="T22" s="15">
        <v>21</v>
      </c>
      <c r="U22" s="15" t="s">
        <v>23</v>
      </c>
      <c r="V22" s="15">
        <v>0.389742710066666</v>
      </c>
    </row>
    <row r="23" spans="19:22" x14ac:dyDescent="0.25">
      <c r="S23">
        <v>18</v>
      </c>
      <c r="T23" s="15">
        <v>22</v>
      </c>
      <c r="U23" s="15" t="s">
        <v>24</v>
      </c>
      <c r="V23" s="15">
        <v>0.10090502379999999</v>
      </c>
    </row>
    <row r="24" spans="19:22" x14ac:dyDescent="0.25">
      <c r="S24">
        <v>19</v>
      </c>
      <c r="T24" s="15">
        <v>23</v>
      </c>
      <c r="U24" s="15" t="s">
        <v>60</v>
      </c>
      <c r="V24" s="15">
        <v>0.43612071233333299</v>
      </c>
    </row>
    <row r="25" spans="19:22" x14ac:dyDescent="0.25">
      <c r="S25">
        <v>20</v>
      </c>
      <c r="T25" s="16">
        <v>24</v>
      </c>
      <c r="U25" s="16" t="s">
        <v>61</v>
      </c>
      <c r="V25" s="16">
        <v>0.10439072253333299</v>
      </c>
    </row>
    <row r="26" spans="19:22" x14ac:dyDescent="0.25">
      <c r="S26">
        <v>31</v>
      </c>
      <c r="T26" s="15">
        <v>25</v>
      </c>
      <c r="U26" s="15" t="s">
        <v>1</v>
      </c>
      <c r="V26" s="15">
        <v>0.85879923333333297</v>
      </c>
    </row>
    <row r="27" spans="19:22" x14ac:dyDescent="0.25">
      <c r="S27">
        <v>32</v>
      </c>
      <c r="T27" s="15">
        <v>26</v>
      </c>
      <c r="U27" s="15" t="s">
        <v>2</v>
      </c>
      <c r="V27" s="15">
        <v>5.2763087333333299E-2</v>
      </c>
    </row>
    <row r="28" spans="19:22" x14ac:dyDescent="0.25">
      <c r="S28">
        <v>29</v>
      </c>
      <c r="T28" s="15">
        <v>27</v>
      </c>
      <c r="U28" s="15" t="s">
        <v>3</v>
      </c>
      <c r="V28" s="15">
        <v>0.73866666666666603</v>
      </c>
    </row>
    <row r="29" spans="19:22" x14ac:dyDescent="0.25">
      <c r="S29">
        <v>30</v>
      </c>
      <c r="T29" s="15">
        <v>28</v>
      </c>
      <c r="U29" s="15" t="s">
        <v>4</v>
      </c>
      <c r="V29" s="15">
        <v>6.9409758266666594E-2</v>
      </c>
    </row>
    <row r="30" spans="19:22" x14ac:dyDescent="0.25">
      <c r="S30">
        <v>25</v>
      </c>
      <c r="T30" s="15">
        <v>29</v>
      </c>
      <c r="U30" s="15" t="s">
        <v>5</v>
      </c>
      <c r="V30" s="15">
        <v>0.78138754599999904</v>
      </c>
    </row>
    <row r="31" spans="19:22" x14ac:dyDescent="0.25">
      <c r="S31">
        <v>26</v>
      </c>
      <c r="T31" s="15">
        <v>30</v>
      </c>
      <c r="U31" s="15" t="s">
        <v>6</v>
      </c>
      <c r="V31" s="15">
        <v>5.50290011999999E-2</v>
      </c>
    </row>
    <row r="32" spans="19:22" x14ac:dyDescent="0.25">
      <c r="S32">
        <v>27</v>
      </c>
      <c r="T32" s="15">
        <v>31</v>
      </c>
      <c r="U32" s="15" t="s">
        <v>54</v>
      </c>
      <c r="V32" s="15">
        <v>0.82188685206666601</v>
      </c>
    </row>
    <row r="33" spans="19:22" x14ac:dyDescent="0.25">
      <c r="S33">
        <v>28</v>
      </c>
      <c r="T33" s="16">
        <v>32</v>
      </c>
      <c r="U33" s="16" t="s">
        <v>55</v>
      </c>
      <c r="V33" s="16">
        <v>5.2227461199999999E-2</v>
      </c>
    </row>
  </sheetData>
  <sortState xmlns:xlrd2="http://schemas.microsoft.com/office/spreadsheetml/2017/richdata2" ref="T2:V33">
    <sortCondition ref="T2:T3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77</v>
      </c>
      <c r="B1" t="s">
        <v>28</v>
      </c>
      <c r="C1" t="s">
        <v>25</v>
      </c>
      <c r="D1" t="s">
        <v>26</v>
      </c>
      <c r="E1" t="s">
        <v>27</v>
      </c>
      <c r="F1" s="12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38</v>
      </c>
      <c r="B2" s="81">
        <v>214.23125028610201</v>
      </c>
      <c r="C2" s="81">
        <v>41.192878961563103</v>
      </c>
      <c r="D2" s="81">
        <v>4.0305840969085596</v>
      </c>
      <c r="E2" s="81">
        <v>41.127108573913503</v>
      </c>
      <c r="F2" s="12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45</v>
      </c>
      <c r="B3" s="81">
        <v>199.893449068069</v>
      </c>
      <c r="C3" s="81">
        <v>41.516161203384399</v>
      </c>
      <c r="D3" s="81">
        <v>3.5455367565154998</v>
      </c>
      <c r="E3" s="81">
        <v>40.6614153385162</v>
      </c>
      <c r="F3" s="12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46</v>
      </c>
      <c r="B4" s="81">
        <v>134.15730237960801</v>
      </c>
      <c r="C4" s="81">
        <v>17.8784244060516</v>
      </c>
      <c r="D4" s="81">
        <v>1.5289890766143699</v>
      </c>
      <c r="E4" s="81">
        <v>20.900353193282999</v>
      </c>
      <c r="F4" s="12" t="str">
        <f t="shared" si="0"/>
        <v>Simulated  - High noise &amp;134.16 &amp;17.88&amp;1.53&amp;20.90\\</v>
      </c>
    </row>
    <row r="5" spans="1:6" x14ac:dyDescent="0.25">
      <c r="A5" t="s">
        <v>39</v>
      </c>
      <c r="B5" s="81">
        <v>330.54439568519501</v>
      </c>
      <c r="C5" s="81">
        <v>18.846081018447801</v>
      </c>
      <c r="D5" s="81">
        <v>2.08377933502197</v>
      </c>
      <c r="E5" s="81">
        <v>32.652981996536198</v>
      </c>
      <c r="F5" s="12" t="str">
        <f t="shared" si="0"/>
        <v>PHM C01 SS - No noise &amp;330.54 &amp;18.85&amp;2.08&amp;32.65\\</v>
      </c>
    </row>
    <row r="6" spans="1:6" x14ac:dyDescent="0.25">
      <c r="A6" t="s">
        <v>47</v>
      </c>
      <c r="B6" s="81">
        <v>426.78993558883599</v>
      </c>
      <c r="C6" s="81">
        <v>30.655102491378699</v>
      </c>
      <c r="D6" s="81">
        <v>3.6874377727508501</v>
      </c>
      <c r="E6" s="81">
        <v>38.5864129066467</v>
      </c>
      <c r="F6" s="12" t="str">
        <f t="shared" si="0"/>
        <v>PHM C01 SS - Low noise &amp;426.79 &amp;30.66&amp;3.69&amp;38.59\\</v>
      </c>
    </row>
    <row r="7" spans="1:6" x14ac:dyDescent="0.25">
      <c r="A7" t="s">
        <v>48</v>
      </c>
      <c r="B7" s="81">
        <v>333.134527683258</v>
      </c>
      <c r="C7" s="81">
        <v>17.582239151000898</v>
      </c>
      <c r="D7" s="81">
        <v>1.80086994171142</v>
      </c>
      <c r="E7" s="81">
        <v>19.155593395233101</v>
      </c>
      <c r="F7" s="12" t="str">
        <f t="shared" si="0"/>
        <v>PHM C01 SS - High noise &amp;333.13 &amp;17.58&amp;1.80&amp;19.16\\</v>
      </c>
    </row>
    <row r="8" spans="1:6" x14ac:dyDescent="0.25">
      <c r="A8" t="s">
        <v>40</v>
      </c>
      <c r="B8" s="81">
        <v>299.305101156234</v>
      </c>
      <c r="C8" s="81">
        <v>19.561541557312001</v>
      </c>
      <c r="D8" s="81">
        <v>1.8606305122375399</v>
      </c>
      <c r="E8" s="81">
        <v>19.635247707366901</v>
      </c>
      <c r="F8" s="12" t="str">
        <f t="shared" si="0"/>
        <v>PHM C04 SS - No noise &amp;299.31 &amp;19.56&amp;1.86&amp;19.64\\</v>
      </c>
    </row>
    <row r="9" spans="1:6" x14ac:dyDescent="0.25">
      <c r="A9" t="s">
        <v>49</v>
      </c>
      <c r="B9" s="81">
        <v>264.90415620803799</v>
      </c>
      <c r="C9" s="81">
        <v>18.268144130706698</v>
      </c>
      <c r="D9" s="81">
        <v>1.99961829185485</v>
      </c>
      <c r="E9" s="81">
        <v>19.6937849521636</v>
      </c>
      <c r="F9" s="12" t="str">
        <f t="shared" si="0"/>
        <v>PHM C04 SS - Low noise &amp;264.90 &amp;18.27&amp;2.00&amp;19.69\\</v>
      </c>
    </row>
    <row r="10" spans="1:6" x14ac:dyDescent="0.25">
      <c r="A10" t="s">
        <v>50</v>
      </c>
      <c r="B10" s="81">
        <v>256.44303488731299</v>
      </c>
      <c r="C10" s="81">
        <v>17.6516013145446</v>
      </c>
      <c r="D10" s="81">
        <v>1.57854628562927</v>
      </c>
      <c r="E10" s="81">
        <v>19.106502056121801</v>
      </c>
      <c r="F10" s="12" t="str">
        <f t="shared" si="0"/>
        <v>PHM C04 SS - High noise &amp;256.44 &amp;17.65&amp;1.58&amp;19.11\\</v>
      </c>
    </row>
    <row r="11" spans="1:6" x14ac:dyDescent="0.25">
      <c r="A11" t="s">
        <v>41</v>
      </c>
      <c r="B11" s="81">
        <v>339.65067934989901</v>
      </c>
      <c r="C11" s="81">
        <v>17.640863895416199</v>
      </c>
      <c r="D11" s="81">
        <v>2.2645769119262602</v>
      </c>
      <c r="E11" s="81">
        <v>19.495165824890101</v>
      </c>
      <c r="F11" s="12" t="str">
        <f t="shared" si="0"/>
        <v>PHM C06 SS - No noise &amp;339.65 &amp;17.64&amp;2.26&amp;19.50\\</v>
      </c>
    </row>
    <row r="12" spans="1:6" x14ac:dyDescent="0.25">
      <c r="A12" t="s">
        <v>51</v>
      </c>
      <c r="B12" s="81">
        <v>266.97978091239901</v>
      </c>
      <c r="C12" s="81">
        <v>19.328150033950799</v>
      </c>
      <c r="D12" s="81">
        <v>1.84245777130126</v>
      </c>
      <c r="E12" s="81">
        <v>19.189173936843801</v>
      </c>
      <c r="F12" s="12" t="str">
        <f t="shared" si="0"/>
        <v>PHM C06 SS - Low noise &amp;266.98 &amp;19.33&amp;1.84&amp;19.19\\</v>
      </c>
    </row>
    <row r="13" spans="1:6" x14ac:dyDescent="0.25">
      <c r="A13" t="s">
        <v>52</v>
      </c>
      <c r="B13" s="81">
        <v>308.20302629470802</v>
      </c>
      <c r="C13" s="81">
        <v>34.212615728378204</v>
      </c>
      <c r="D13" s="81">
        <v>4.1830084323883003</v>
      </c>
      <c r="E13" s="81">
        <v>30.942311763763399</v>
      </c>
      <c r="F13" s="12" t="str">
        <f t="shared" si="0"/>
        <v>PHM C06 SS - High noise &amp;308.20 &amp;34.21&amp;4.18&amp;30.94\\</v>
      </c>
    </row>
    <row r="14" spans="1:6" x14ac:dyDescent="0.25">
      <c r="A14" t="s">
        <v>42</v>
      </c>
      <c r="B14" s="81">
        <v>655.20664548873901</v>
      </c>
      <c r="C14" s="81">
        <v>38.551126956939697</v>
      </c>
      <c r="D14" s="81">
        <v>4.9570662975311199</v>
      </c>
      <c r="E14" s="81">
        <v>42.206415891647303</v>
      </c>
      <c r="F14" s="12" t="str">
        <f t="shared" si="0"/>
        <v>PHM C01 MS - No noise &amp;655.21 &amp;38.55&amp;4.96&amp;42.21\\</v>
      </c>
    </row>
    <row r="15" spans="1:6" x14ac:dyDescent="0.25">
      <c r="A15" t="s">
        <v>43</v>
      </c>
      <c r="B15" s="81">
        <v>615.58175253868103</v>
      </c>
      <c r="C15" s="81">
        <v>33.854306697845402</v>
      </c>
      <c r="D15" s="81">
        <v>7.3636748790740896</v>
      </c>
      <c r="E15" s="81">
        <v>43.493301391601499</v>
      </c>
      <c r="F15" s="12" t="str">
        <f t="shared" si="0"/>
        <v>PHM C04 MS - No noise &amp;615.58 &amp;33.85&amp;7.36&amp;43.49\\</v>
      </c>
    </row>
    <row r="16" spans="1:6" x14ac:dyDescent="0.25">
      <c r="A16" t="s">
        <v>44</v>
      </c>
      <c r="B16" s="81">
        <v>625.372385501861</v>
      </c>
      <c r="C16" s="81">
        <v>39.296446323394697</v>
      </c>
      <c r="D16" s="81">
        <v>5.8528637886047301</v>
      </c>
      <c r="E16" s="81">
        <v>41.675241708755401</v>
      </c>
      <c r="F16" s="12" t="str">
        <f t="shared" si="0"/>
        <v>PHM C06 MS - No noise &amp;625.37 &amp;39.30&amp;5.85&amp;41.68\\</v>
      </c>
    </row>
    <row r="17" spans="1:6" x14ac:dyDescent="0.25">
      <c r="A17" t="s">
        <v>180</v>
      </c>
      <c r="B17" s="81">
        <f>AVERAGE(B2:B16)</f>
        <v>351.3598282019293</v>
      </c>
      <c r="C17" s="81">
        <f>AVERAGE(C2:C16)</f>
        <v>27.069045591354321</v>
      </c>
      <c r="D17" s="81">
        <f>AVERAGE(D2:D16)</f>
        <v>3.2386426766713394</v>
      </c>
      <c r="E17" s="81">
        <f>AVERAGE(E2:E16)</f>
        <v>29.90140070915216</v>
      </c>
      <c r="F17" s="12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067C-8E6D-415F-B6D0-9695447A42CD}">
  <dimension ref="A1:AX52"/>
  <sheetViews>
    <sheetView showGridLines="0" zoomScaleNormal="100" workbookViewId="0">
      <pane ySplit="4" topLeftCell="A5" activePane="bottomLeft" state="frozen"/>
      <selection pane="bottomLeft" activeCell="G18" sqref="G18"/>
    </sheetView>
  </sheetViews>
  <sheetFormatPr defaultRowHeight="15" x14ac:dyDescent="0.25"/>
  <cols>
    <col min="1" max="3" width="9.140625" customWidth="1"/>
    <col min="4" max="4" width="43.5703125" style="17" customWidth="1"/>
    <col min="5" max="5" width="9.140625" customWidth="1"/>
    <col min="6" max="6" width="43.5703125" customWidth="1"/>
    <col min="7" max="10" width="9.140625" customWidth="1"/>
    <col min="11" max="11" width="18.7109375" customWidth="1"/>
    <col min="12" max="13" width="9.140625" customWidth="1"/>
    <col min="14" max="14" width="24.140625" customWidth="1"/>
    <col min="15" max="15" width="0.7109375" customWidth="1"/>
    <col min="17" max="17" width="9.140625" customWidth="1"/>
    <col min="18" max="18" width="8.85546875" bestFit="1" customWidth="1"/>
    <col min="19" max="19" width="9.140625" customWidth="1"/>
    <col min="21" max="21" width="9.140625" customWidth="1"/>
    <col min="22" max="22" width="0.7109375" customWidth="1"/>
    <col min="24" max="24" width="9.140625" customWidth="1"/>
    <col min="26" max="26" width="9.140625" customWidth="1"/>
    <col min="28" max="28" width="9.140625" customWidth="1"/>
    <col min="29" max="29" width="0.7109375" customWidth="1"/>
    <col min="31" max="31" width="9.140625" customWidth="1"/>
    <col min="33" max="33" width="9.140625" customWidth="1"/>
    <col min="35" max="35" width="9.140625" customWidth="1"/>
    <col min="36" max="36" width="0.7109375" customWidth="1"/>
    <col min="38" max="38" width="9.140625" customWidth="1"/>
    <col min="40" max="40" width="9.140625" customWidth="1"/>
    <col min="42" max="43" width="9.140625" customWidth="1"/>
    <col min="44" max="44" width="2.140625" customWidth="1"/>
    <col min="45" max="45" width="4.85546875" customWidth="1"/>
    <col min="46" max="46" width="9.85546875" customWidth="1"/>
  </cols>
  <sheetData>
    <row r="1" spans="1:50" ht="4.5" customHeight="1" x14ac:dyDescent="0.25"/>
    <row r="2" spans="1:50" x14ac:dyDescent="0.25"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87" t="s">
        <v>28</v>
      </c>
      <c r="Q2" s="88"/>
      <c r="R2" s="88"/>
      <c r="S2" s="88"/>
      <c r="T2" s="89"/>
      <c r="U2" s="19"/>
      <c r="V2" s="19"/>
      <c r="W2" s="90" t="s">
        <v>74</v>
      </c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2"/>
    </row>
    <row r="3" spans="1:50" x14ac:dyDescent="0.25"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Q3" s="22"/>
      <c r="R3" s="22"/>
      <c r="S3" s="22"/>
      <c r="T3" s="22"/>
      <c r="U3" s="21"/>
      <c r="V3" s="21"/>
      <c r="W3" s="93" t="s">
        <v>25</v>
      </c>
      <c r="X3" s="94"/>
      <c r="Y3" s="94"/>
      <c r="Z3" s="94"/>
      <c r="AA3" s="95"/>
      <c r="AB3" s="23"/>
      <c r="AC3" s="23"/>
      <c r="AD3" s="93" t="s">
        <v>26</v>
      </c>
      <c r="AE3" s="94"/>
      <c r="AF3" s="94"/>
      <c r="AG3" s="94"/>
      <c r="AH3" s="95"/>
      <c r="AI3" s="23"/>
      <c r="AJ3" s="23"/>
      <c r="AK3" s="93" t="s">
        <v>27</v>
      </c>
      <c r="AL3" s="94"/>
      <c r="AM3" s="94"/>
      <c r="AN3" s="94"/>
      <c r="AO3" s="95"/>
    </row>
    <row r="4" spans="1:50" s="4" customFormat="1" x14ac:dyDescent="0.25">
      <c r="B4" s="4" t="s">
        <v>75</v>
      </c>
      <c r="C4" s="4" t="s">
        <v>76</v>
      </c>
      <c r="D4" s="24" t="s">
        <v>77</v>
      </c>
      <c r="E4" s="25" t="s">
        <v>78</v>
      </c>
      <c r="F4" s="25" t="s">
        <v>79</v>
      </c>
      <c r="G4" s="25" t="s">
        <v>80</v>
      </c>
      <c r="H4" s="25" t="s">
        <v>81</v>
      </c>
      <c r="I4" s="25" t="s">
        <v>82</v>
      </c>
      <c r="J4" s="25" t="s">
        <v>83</v>
      </c>
      <c r="K4" s="25" t="s">
        <v>84</v>
      </c>
      <c r="L4" s="25" t="s">
        <v>85</v>
      </c>
      <c r="M4" s="25" t="s">
        <v>86</v>
      </c>
      <c r="N4" s="25" t="s">
        <v>87</v>
      </c>
      <c r="O4" s="25"/>
      <c r="P4" s="22" t="s">
        <v>29</v>
      </c>
      <c r="Q4" s="22"/>
      <c r="R4" s="22" t="s">
        <v>32</v>
      </c>
      <c r="S4" s="22"/>
      <c r="T4" s="22" t="s">
        <v>33</v>
      </c>
      <c r="U4" s="26" t="s">
        <v>88</v>
      </c>
      <c r="V4" s="26"/>
      <c r="W4" s="27" t="s">
        <v>29</v>
      </c>
      <c r="X4" s="26"/>
      <c r="Y4" s="26" t="s">
        <v>32</v>
      </c>
      <c r="Z4" s="26"/>
      <c r="AA4" s="28" t="s">
        <v>33</v>
      </c>
      <c r="AB4" s="26" t="s">
        <v>89</v>
      </c>
      <c r="AC4" s="26"/>
      <c r="AD4" s="27" t="s">
        <v>29</v>
      </c>
      <c r="AE4" s="26"/>
      <c r="AF4" s="26" t="s">
        <v>32</v>
      </c>
      <c r="AG4" s="26"/>
      <c r="AH4" s="28" t="s">
        <v>33</v>
      </c>
      <c r="AI4" s="26" t="s">
        <v>90</v>
      </c>
      <c r="AJ4" s="26"/>
      <c r="AK4" s="27" t="s">
        <v>29</v>
      </c>
      <c r="AL4" s="26"/>
      <c r="AM4" s="26" t="s">
        <v>32</v>
      </c>
      <c r="AN4" s="26"/>
      <c r="AO4" s="28" t="s">
        <v>33</v>
      </c>
      <c r="AP4" s="5" t="s">
        <v>24</v>
      </c>
      <c r="AQ4" s="4" t="s">
        <v>91</v>
      </c>
      <c r="AS4" s="4" t="s">
        <v>92</v>
      </c>
    </row>
    <row r="5" spans="1:50" ht="21.75" customHeight="1" x14ac:dyDescent="0.25">
      <c r="A5">
        <v>0</v>
      </c>
      <c r="B5">
        <v>0</v>
      </c>
      <c r="C5" t="s">
        <v>93</v>
      </c>
      <c r="D5" s="20" t="s">
        <v>94</v>
      </c>
      <c r="E5" s="21" t="s">
        <v>95</v>
      </c>
      <c r="F5" s="21" t="s">
        <v>96</v>
      </c>
      <c r="G5" s="21" t="s">
        <v>97</v>
      </c>
      <c r="H5" s="21" t="s">
        <v>98</v>
      </c>
      <c r="I5" s="21">
        <v>40</v>
      </c>
      <c r="J5" s="21">
        <v>5</v>
      </c>
      <c r="K5" s="21" t="s">
        <v>99</v>
      </c>
      <c r="L5" s="21" t="s">
        <v>100</v>
      </c>
      <c r="M5" s="21">
        <v>1</v>
      </c>
      <c r="N5" s="21">
        <v>2</v>
      </c>
      <c r="O5" s="21"/>
      <c r="P5" s="29">
        <v>1</v>
      </c>
      <c r="Q5" s="29">
        <v>0</v>
      </c>
      <c r="R5" s="29">
        <v>0.69</v>
      </c>
      <c r="S5" s="29">
        <v>6.5192024052026495E-2</v>
      </c>
      <c r="T5" s="29">
        <v>0.81521093285799096</v>
      </c>
      <c r="U5" s="30">
        <v>4.3985158700705199E-2</v>
      </c>
      <c r="V5" s="30"/>
      <c r="W5" s="31">
        <v>0.8</v>
      </c>
      <c r="X5" s="30">
        <v>0.2</v>
      </c>
      <c r="Y5" s="30">
        <v>0.16</v>
      </c>
      <c r="Z5" s="30">
        <v>7.4161984870956599E-2</v>
      </c>
      <c r="AA5" s="32">
        <v>0.25904761904761903</v>
      </c>
      <c r="AB5" s="30">
        <v>0.113072930130711</v>
      </c>
      <c r="AC5" s="30"/>
      <c r="AD5" s="31">
        <v>0.50526315789473597</v>
      </c>
      <c r="AE5" s="30">
        <v>1.4855535319035801E-2</v>
      </c>
      <c r="AF5" s="30">
        <v>0.98</v>
      </c>
      <c r="AG5" s="30">
        <v>2.73861278752583E-2</v>
      </c>
      <c r="AH5" s="32">
        <v>0.66670563023572904</v>
      </c>
      <c r="AI5" s="30">
        <v>1.8020598038054701E-2</v>
      </c>
      <c r="AJ5" s="30"/>
      <c r="AK5" s="31">
        <v>0.55071428571428505</v>
      </c>
      <c r="AL5" s="30">
        <v>8.3467578943526799E-2</v>
      </c>
      <c r="AM5" s="30">
        <v>0.16999999999999901</v>
      </c>
      <c r="AN5" s="30">
        <v>4.4721359549995801E-2</v>
      </c>
      <c r="AO5" s="32">
        <v>0.25802686202686198</v>
      </c>
      <c r="AP5" s="1">
        <v>5.5899165222349202E-2</v>
      </c>
      <c r="AQ5" t="s">
        <v>96</v>
      </c>
      <c r="AS5" s="33"/>
      <c r="AT5" s="34" t="s">
        <v>101</v>
      </c>
    </row>
    <row r="6" spans="1:50" ht="21.75" customHeight="1" x14ac:dyDescent="0.25">
      <c r="A6">
        <v>1</v>
      </c>
      <c r="B6">
        <v>1</v>
      </c>
      <c r="C6" t="s">
        <v>93</v>
      </c>
      <c r="D6" s="20" t="s">
        <v>102</v>
      </c>
      <c r="E6" s="21" t="s">
        <v>95</v>
      </c>
      <c r="F6" s="21" t="s">
        <v>103</v>
      </c>
      <c r="G6" s="21" t="s">
        <v>97</v>
      </c>
      <c r="H6" s="21" t="s">
        <v>98</v>
      </c>
      <c r="I6" s="21">
        <v>40</v>
      </c>
      <c r="J6" s="21">
        <v>5</v>
      </c>
      <c r="K6" s="21" t="s">
        <v>99</v>
      </c>
      <c r="L6" s="21" t="s">
        <v>100</v>
      </c>
      <c r="M6" s="21">
        <v>1</v>
      </c>
      <c r="N6" s="21">
        <v>2</v>
      </c>
      <c r="O6" s="21"/>
      <c r="P6" s="29">
        <v>0.926640316205533</v>
      </c>
      <c r="Q6" s="29">
        <v>5.8523623017485898E-2</v>
      </c>
      <c r="R6" s="29">
        <v>0.97</v>
      </c>
      <c r="S6" s="29">
        <v>2.73861278752583E-2</v>
      </c>
      <c r="T6" s="29">
        <v>0.94699889258028702</v>
      </c>
      <c r="U6" s="30">
        <v>3.4972145307925299E-2</v>
      </c>
      <c r="V6" s="30"/>
      <c r="W6" s="31">
        <v>0.55390712074303405</v>
      </c>
      <c r="X6" s="30">
        <v>6.7022105587826994E-2</v>
      </c>
      <c r="Y6" s="30">
        <v>0.56000000000000005</v>
      </c>
      <c r="Z6" s="30">
        <v>0.102469507659596</v>
      </c>
      <c r="AA6" s="32">
        <v>0.55486255486255398</v>
      </c>
      <c r="AB6" s="30">
        <v>7.8540432258385695E-2</v>
      </c>
      <c r="AC6" s="30"/>
      <c r="AD6" s="31">
        <v>0.2</v>
      </c>
      <c r="AE6" s="30">
        <v>0.44721359549995698</v>
      </c>
      <c r="AF6" s="35">
        <v>0.01</v>
      </c>
      <c r="AG6" s="30">
        <v>2.2360679774997901E-2</v>
      </c>
      <c r="AH6" s="32">
        <v>1.9047619047619001E-2</v>
      </c>
      <c r="AI6" s="30">
        <v>4.25917709999959E-2</v>
      </c>
      <c r="AJ6" s="30"/>
      <c r="AK6" s="36">
        <v>6.6666666666666596E-2</v>
      </c>
      <c r="AL6" s="30">
        <v>0.14907119849998501</v>
      </c>
      <c r="AM6" s="35">
        <v>0.01</v>
      </c>
      <c r="AN6" s="30">
        <v>2.2360679774997901E-2</v>
      </c>
      <c r="AO6" s="37">
        <v>1.7391304347826E-2</v>
      </c>
      <c r="AP6" s="1">
        <v>3.88881387391267E-2</v>
      </c>
      <c r="AQ6" t="s">
        <v>103</v>
      </c>
      <c r="AS6" s="38"/>
      <c r="AT6" s="34" t="s">
        <v>104</v>
      </c>
    </row>
    <row r="7" spans="1:50" s="39" customFormat="1" ht="21.75" customHeight="1" x14ac:dyDescent="0.25">
      <c r="A7" s="39">
        <v>2</v>
      </c>
      <c r="B7" s="39">
        <v>2</v>
      </c>
      <c r="C7" s="39" t="s">
        <v>93</v>
      </c>
      <c r="D7" s="40" t="s">
        <v>105</v>
      </c>
      <c r="E7" s="41" t="s">
        <v>95</v>
      </c>
      <c r="F7" s="41" t="s">
        <v>106</v>
      </c>
      <c r="G7" s="41" t="s">
        <v>97</v>
      </c>
      <c r="H7" s="41" t="s">
        <v>98</v>
      </c>
      <c r="I7" s="41">
        <v>40</v>
      </c>
      <c r="J7" s="41">
        <v>5</v>
      </c>
      <c r="K7" s="41" t="s">
        <v>99</v>
      </c>
      <c r="L7" s="41" t="s">
        <v>100</v>
      </c>
      <c r="M7" s="41">
        <v>1</v>
      </c>
      <c r="N7" s="41">
        <v>2</v>
      </c>
      <c r="O7" s="41"/>
      <c r="P7" s="42">
        <v>0.925541125541125</v>
      </c>
      <c r="Q7" s="42">
        <v>2.4564954041750801E-2</v>
      </c>
      <c r="R7" s="42">
        <v>0.99</v>
      </c>
      <c r="S7" s="42">
        <v>2.2360679774997901E-2</v>
      </c>
      <c r="T7" s="42">
        <v>0.95656213704994197</v>
      </c>
      <c r="U7" s="43">
        <v>2.0277029354513601E-2</v>
      </c>
      <c r="V7" s="43"/>
      <c r="W7" s="44">
        <v>0.502564102564102</v>
      </c>
      <c r="X7" s="43">
        <v>1.0726410596590699E-2</v>
      </c>
      <c r="Y7" s="43">
        <v>0.99</v>
      </c>
      <c r="Z7" s="43">
        <v>2.2360679774997901E-2</v>
      </c>
      <c r="AA7" s="45">
        <v>0.66666666666666596</v>
      </c>
      <c r="AB7" s="43">
        <v>1.38389251004699E-2</v>
      </c>
      <c r="AC7" s="43"/>
      <c r="AD7" s="44">
        <v>0.43333333333333302</v>
      </c>
      <c r="AE7" s="43">
        <v>0.43461349368017599</v>
      </c>
      <c r="AF7" s="46">
        <v>0.04</v>
      </c>
      <c r="AG7" s="43">
        <v>4.18330013267037E-2</v>
      </c>
      <c r="AH7" s="45">
        <v>7.2012045925089294E-2</v>
      </c>
      <c r="AI7" s="43">
        <v>7.3572804919316795E-2</v>
      </c>
      <c r="AJ7" s="43"/>
      <c r="AK7" s="44">
        <v>0.60636363636363599</v>
      </c>
      <c r="AL7" s="43">
        <v>4.69501425571218E-2</v>
      </c>
      <c r="AM7" s="43">
        <v>0.31999999999999901</v>
      </c>
      <c r="AN7" s="43">
        <v>2.7386127875258199E-2</v>
      </c>
      <c r="AO7" s="45">
        <v>0.41800055617352599</v>
      </c>
      <c r="AP7" s="47">
        <v>2.64895479650098E-2</v>
      </c>
      <c r="AQ7" s="39" t="s">
        <v>106</v>
      </c>
      <c r="AR7"/>
      <c r="AS7"/>
      <c r="AT7"/>
      <c r="AU7"/>
      <c r="AV7"/>
      <c r="AW7"/>
      <c r="AX7"/>
    </row>
    <row r="8" spans="1:50" ht="21.75" customHeight="1" x14ac:dyDescent="0.25">
      <c r="A8">
        <v>3</v>
      </c>
      <c r="B8">
        <v>3</v>
      </c>
      <c r="C8" t="s">
        <v>93</v>
      </c>
      <c r="D8" s="20" t="s">
        <v>107</v>
      </c>
      <c r="E8" s="21" t="s">
        <v>108</v>
      </c>
      <c r="F8" s="21" t="s">
        <v>109</v>
      </c>
      <c r="G8" s="21" t="s">
        <v>110</v>
      </c>
      <c r="H8" s="21" t="s">
        <v>98</v>
      </c>
      <c r="I8" s="21">
        <v>40</v>
      </c>
      <c r="J8" s="21">
        <v>5</v>
      </c>
      <c r="K8" s="21" t="s">
        <v>99</v>
      </c>
      <c r="L8" s="21"/>
      <c r="M8" s="21">
        <v>100</v>
      </c>
      <c r="N8" s="21">
        <v>70</v>
      </c>
      <c r="O8" s="21"/>
      <c r="P8" s="29">
        <v>0.823411371237458</v>
      </c>
      <c r="Q8" s="29">
        <v>3.5662274950010203E-2</v>
      </c>
      <c r="R8" s="29">
        <v>0.97</v>
      </c>
      <c r="S8" s="29">
        <v>2.73861278752583E-2</v>
      </c>
      <c r="T8" s="29">
        <v>0.89019211324570202</v>
      </c>
      <c r="U8" s="30">
        <v>2.3207405545714301E-2</v>
      </c>
      <c r="V8" s="30"/>
      <c r="W8" s="31">
        <v>0.37835139318885402</v>
      </c>
      <c r="X8" s="30">
        <v>9.1492008746685796E-2</v>
      </c>
      <c r="Y8" s="30">
        <v>0.35</v>
      </c>
      <c r="Z8" s="30">
        <v>0.1</v>
      </c>
      <c r="AA8" s="32">
        <v>0.36298452298452299</v>
      </c>
      <c r="AB8" s="30">
        <v>9.55808818665837E-2</v>
      </c>
      <c r="AC8" s="30"/>
      <c r="AD8" s="31">
        <v>0.2</v>
      </c>
      <c r="AE8" s="30">
        <v>0.44721359549995798</v>
      </c>
      <c r="AF8" s="35">
        <v>0.01</v>
      </c>
      <c r="AG8" s="30">
        <v>2.2360679774997901E-2</v>
      </c>
      <c r="AH8" s="32">
        <v>1.9047619047619001E-2</v>
      </c>
      <c r="AI8" s="30">
        <v>4.25917709999959E-2</v>
      </c>
      <c r="AJ8" s="30"/>
      <c r="AK8" s="31">
        <v>0.4</v>
      </c>
      <c r="AL8" s="30">
        <v>0.28948405898799201</v>
      </c>
      <c r="AM8" s="30">
        <v>0.11</v>
      </c>
      <c r="AN8" s="30">
        <v>8.2158383625774906E-2</v>
      </c>
      <c r="AO8" s="32">
        <v>0.17037037037037001</v>
      </c>
      <c r="AP8" s="1">
        <v>0.123984212898299</v>
      </c>
      <c r="AQ8" t="s">
        <v>109</v>
      </c>
    </row>
    <row r="9" spans="1:50" ht="21.75" customHeight="1" x14ac:dyDescent="0.25">
      <c r="A9">
        <v>4</v>
      </c>
      <c r="B9">
        <v>4</v>
      </c>
      <c r="C9" t="s">
        <v>93</v>
      </c>
      <c r="D9" s="20" t="s">
        <v>111</v>
      </c>
      <c r="E9" s="21" t="s">
        <v>108</v>
      </c>
      <c r="F9" s="21" t="s">
        <v>112</v>
      </c>
      <c r="G9" s="21" t="s">
        <v>110</v>
      </c>
      <c r="H9" s="21" t="s">
        <v>98</v>
      </c>
      <c r="I9" s="21">
        <v>40</v>
      </c>
      <c r="J9" s="21">
        <v>5</v>
      </c>
      <c r="K9" s="21" t="s">
        <v>99</v>
      </c>
      <c r="L9" s="21"/>
      <c r="M9" s="21">
        <v>100</v>
      </c>
      <c r="N9" s="21">
        <v>70</v>
      </c>
      <c r="O9" s="21"/>
      <c r="P9" s="29">
        <v>0.94533625730994097</v>
      </c>
      <c r="Q9" s="29">
        <v>3.7524586402231302E-2</v>
      </c>
      <c r="R9" s="29">
        <v>0.86</v>
      </c>
      <c r="S9" s="29">
        <v>7.4161984870956599E-2</v>
      </c>
      <c r="T9" s="29">
        <v>0.89944669365721996</v>
      </c>
      <c r="U9" s="30">
        <v>5.0024771628693301E-2</v>
      </c>
      <c r="V9" s="30"/>
      <c r="W9" s="31">
        <v>0.46590476190476099</v>
      </c>
      <c r="X9" s="30">
        <v>0.10249148019621</v>
      </c>
      <c r="Y9" s="30">
        <v>0.51</v>
      </c>
      <c r="Z9" s="30">
        <v>0.178185296812054</v>
      </c>
      <c r="AA9" s="32">
        <v>0.48388494062779203</v>
      </c>
      <c r="AB9" s="30">
        <v>0.14113292839310199</v>
      </c>
      <c r="AC9" s="30"/>
      <c r="AD9" s="31">
        <v>0.82113306982872203</v>
      </c>
      <c r="AE9" s="30">
        <v>3.12676008574699E-2</v>
      </c>
      <c r="AF9" s="30">
        <v>0.96</v>
      </c>
      <c r="AG9" s="30">
        <v>4.18330013267037E-2</v>
      </c>
      <c r="AH9" s="32">
        <v>0.88473438705996799</v>
      </c>
      <c r="AI9" s="30">
        <v>2.8597474931990299E-2</v>
      </c>
      <c r="AJ9" s="30"/>
      <c r="AK9" s="31">
        <v>0.32</v>
      </c>
      <c r="AL9" s="30">
        <v>0.18907670401189</v>
      </c>
      <c r="AM9" s="30">
        <v>0.11</v>
      </c>
      <c r="AN9" s="30">
        <v>4.18330013267037E-2</v>
      </c>
      <c r="AO9" s="32">
        <v>0.15940476190476099</v>
      </c>
      <c r="AP9" s="1">
        <v>6.3559946350239704E-2</v>
      </c>
      <c r="AQ9" t="s">
        <v>112</v>
      </c>
    </row>
    <row r="10" spans="1:50" ht="21.75" customHeight="1" x14ac:dyDescent="0.25">
      <c r="A10">
        <v>5</v>
      </c>
      <c r="B10">
        <v>5</v>
      </c>
      <c r="C10" t="s">
        <v>93</v>
      </c>
      <c r="D10" s="20" t="s">
        <v>113</v>
      </c>
      <c r="E10" s="21" t="s">
        <v>108</v>
      </c>
      <c r="F10" s="21" t="s">
        <v>114</v>
      </c>
      <c r="G10" s="21" t="s">
        <v>110</v>
      </c>
      <c r="H10" s="21" t="s">
        <v>98</v>
      </c>
      <c r="I10" s="21">
        <v>40</v>
      </c>
      <c r="J10" s="21">
        <v>5</v>
      </c>
      <c r="K10" s="21" t="s">
        <v>99</v>
      </c>
      <c r="L10" s="21"/>
      <c r="M10" s="21">
        <v>100</v>
      </c>
      <c r="N10" s="21">
        <v>70</v>
      </c>
      <c r="O10" s="21"/>
      <c r="P10" s="29">
        <v>0.791521739130434</v>
      </c>
      <c r="Q10" s="29">
        <v>3.0098207943381999E-2</v>
      </c>
      <c r="R10" s="29">
        <v>0.95</v>
      </c>
      <c r="S10" s="29">
        <v>4.9999999999999899E-2</v>
      </c>
      <c r="T10" s="29">
        <v>0.863401456424712</v>
      </c>
      <c r="U10" s="30">
        <v>3.6973081759306699E-2</v>
      </c>
      <c r="V10" s="30"/>
      <c r="W10" s="31">
        <v>0.52914270971546495</v>
      </c>
      <c r="X10" s="30">
        <v>5.8101158454402599E-2</v>
      </c>
      <c r="Y10" s="30">
        <v>0.5</v>
      </c>
      <c r="Z10" s="30">
        <v>6.1237243569579401E-2</v>
      </c>
      <c r="AA10" s="32">
        <v>0.51224067809433604</v>
      </c>
      <c r="AB10" s="30">
        <v>4.7361305162288397E-2</v>
      </c>
      <c r="AC10" s="30"/>
      <c r="AD10" s="31">
        <v>0.6</v>
      </c>
      <c r="AE10" s="30">
        <v>0.54772255750516596</v>
      </c>
      <c r="AF10" s="35">
        <v>0.03</v>
      </c>
      <c r="AG10" s="30">
        <v>2.73861278752583E-2</v>
      </c>
      <c r="AH10" s="32">
        <v>5.7142857142857099E-2</v>
      </c>
      <c r="AI10" s="30">
        <v>5.2164053095730002E-2</v>
      </c>
      <c r="AJ10" s="30"/>
      <c r="AK10" s="31">
        <v>0.48428571428571399</v>
      </c>
      <c r="AL10" s="30">
        <v>0.170563292459702</v>
      </c>
      <c r="AM10" s="30">
        <v>0.19</v>
      </c>
      <c r="AN10" s="30">
        <v>0.102469507659595</v>
      </c>
      <c r="AO10" s="32">
        <v>0.270306878306878</v>
      </c>
      <c r="AP10" s="1">
        <v>0.13026995720729601</v>
      </c>
      <c r="AQ10" t="s">
        <v>114</v>
      </c>
    </row>
    <row r="11" spans="1:50" ht="21.75" customHeight="1" x14ac:dyDescent="0.25">
      <c r="A11">
        <v>6</v>
      </c>
      <c r="B11">
        <v>6</v>
      </c>
      <c r="C11" t="s">
        <v>93</v>
      </c>
      <c r="D11" s="20" t="s">
        <v>115</v>
      </c>
      <c r="E11" s="21" t="s">
        <v>116</v>
      </c>
      <c r="F11" s="21" t="s">
        <v>117</v>
      </c>
      <c r="G11" s="21" t="s">
        <v>118</v>
      </c>
      <c r="H11" s="21" t="s">
        <v>98</v>
      </c>
      <c r="I11" s="21">
        <v>40</v>
      </c>
      <c r="J11" s="21">
        <v>5</v>
      </c>
      <c r="K11" s="21" t="s">
        <v>99</v>
      </c>
      <c r="L11" s="21"/>
      <c r="M11" s="21">
        <v>100</v>
      </c>
      <c r="N11" s="21">
        <v>70</v>
      </c>
      <c r="O11" s="21"/>
      <c r="P11" s="29">
        <v>0.87423301336344805</v>
      </c>
      <c r="Q11" s="29">
        <v>1.7321719165334901E-2</v>
      </c>
      <c r="R11" s="29">
        <v>0.97</v>
      </c>
      <c r="S11" s="29">
        <v>2.73861278752583E-2</v>
      </c>
      <c r="T11" s="29">
        <v>0.91936363881911198</v>
      </c>
      <c r="U11" s="30">
        <v>1.3401713629039899E-2</v>
      </c>
      <c r="V11" s="30"/>
      <c r="W11" s="31">
        <v>0.52786464080581696</v>
      </c>
      <c r="X11" s="30">
        <v>3.7433487764853599E-2</v>
      </c>
      <c r="Y11" s="30">
        <v>0.8</v>
      </c>
      <c r="Z11" s="30">
        <v>7.0710678118654696E-2</v>
      </c>
      <c r="AA11" s="32">
        <v>0.63484984462583804</v>
      </c>
      <c r="AB11" s="30">
        <v>3.9763923343019703E-2</v>
      </c>
      <c r="AC11" s="30"/>
      <c r="AD11" s="31">
        <v>0.1</v>
      </c>
      <c r="AE11" s="30">
        <v>0.22360679774997799</v>
      </c>
      <c r="AF11" s="35">
        <v>0.01</v>
      </c>
      <c r="AG11" s="30">
        <v>2.23606797749978E-2</v>
      </c>
      <c r="AH11" s="32">
        <v>1.8181818181818101E-2</v>
      </c>
      <c r="AI11" s="30">
        <v>4.0655781409087002E-2</v>
      </c>
      <c r="AJ11" s="30"/>
      <c r="AK11" s="31">
        <v>0.49404841358122698</v>
      </c>
      <c r="AL11" s="30">
        <v>6.4468283624037198E-2</v>
      </c>
      <c r="AM11" s="30">
        <v>0.72</v>
      </c>
      <c r="AN11" s="30">
        <v>8.3666002653407498E-2</v>
      </c>
      <c r="AO11" s="32">
        <v>0.58576950780312098</v>
      </c>
      <c r="AP11" s="1">
        <v>7.1901709316713705E-2</v>
      </c>
      <c r="AQ11" t="s">
        <v>117</v>
      </c>
    </row>
    <row r="12" spans="1:50" ht="21.75" customHeight="1" x14ac:dyDescent="0.25">
      <c r="A12">
        <v>7</v>
      </c>
      <c r="B12">
        <v>7</v>
      </c>
      <c r="C12" t="s">
        <v>93</v>
      </c>
      <c r="D12" s="20" t="s">
        <v>119</v>
      </c>
      <c r="E12" s="21" t="s">
        <v>116</v>
      </c>
      <c r="F12" s="21" t="s">
        <v>120</v>
      </c>
      <c r="G12" s="21" t="s">
        <v>118</v>
      </c>
      <c r="H12" s="21" t="s">
        <v>98</v>
      </c>
      <c r="I12" s="21">
        <v>40</v>
      </c>
      <c r="J12" s="21">
        <v>5</v>
      </c>
      <c r="K12" s="21" t="s">
        <v>99</v>
      </c>
      <c r="L12" s="21"/>
      <c r="M12" s="21">
        <v>100</v>
      </c>
      <c r="N12" s="21">
        <v>70</v>
      </c>
      <c r="O12" s="21"/>
      <c r="P12" s="29">
        <v>0.852727272727272</v>
      </c>
      <c r="Q12" s="29">
        <v>8.6816991900460494E-2</v>
      </c>
      <c r="R12" s="29">
        <v>0.98</v>
      </c>
      <c r="S12" s="29">
        <v>2.73861278752583E-2</v>
      </c>
      <c r="T12" s="29">
        <v>0.90915750915750904</v>
      </c>
      <c r="U12" s="30">
        <v>3.7091115193537597E-2</v>
      </c>
      <c r="V12" s="30"/>
      <c r="W12" s="36">
        <v>0</v>
      </c>
      <c r="X12" s="35">
        <v>0</v>
      </c>
      <c r="Y12" s="35">
        <v>0</v>
      </c>
      <c r="Z12" s="35">
        <v>0</v>
      </c>
      <c r="AA12" s="37">
        <v>0</v>
      </c>
      <c r="AB12" s="30">
        <v>0</v>
      </c>
      <c r="AC12" s="30"/>
      <c r="AD12" s="31">
        <v>0.51309041835357605</v>
      </c>
      <c r="AE12" s="30">
        <v>1.31587597902427E-2</v>
      </c>
      <c r="AF12" s="30">
        <v>1</v>
      </c>
      <c r="AG12" s="30">
        <v>0</v>
      </c>
      <c r="AH12" s="32">
        <v>0.67812195597116598</v>
      </c>
      <c r="AI12" s="30">
        <v>1.1494583068558301E-2</v>
      </c>
      <c r="AJ12" s="30"/>
      <c r="AK12" s="31">
        <v>0.53683473389355696</v>
      </c>
      <c r="AL12" s="30">
        <v>3.9139331429008897E-2</v>
      </c>
      <c r="AM12" s="30">
        <v>0.32</v>
      </c>
      <c r="AN12" s="30">
        <v>0.115108644332213</v>
      </c>
      <c r="AO12" s="32">
        <v>0.39320065864183501</v>
      </c>
      <c r="AP12" s="1">
        <v>9.9699743068603797E-2</v>
      </c>
      <c r="AQ12" t="s">
        <v>120</v>
      </c>
    </row>
    <row r="13" spans="1:50" ht="21.75" customHeight="1" x14ac:dyDescent="0.25">
      <c r="A13">
        <v>8</v>
      </c>
      <c r="B13">
        <v>8</v>
      </c>
      <c r="C13" t="s">
        <v>93</v>
      </c>
      <c r="D13" s="20" t="s">
        <v>121</v>
      </c>
      <c r="E13" s="21" t="s">
        <v>116</v>
      </c>
      <c r="F13" s="21" t="s">
        <v>122</v>
      </c>
      <c r="G13" s="21" t="s">
        <v>118</v>
      </c>
      <c r="H13" s="21" t="s">
        <v>98</v>
      </c>
      <c r="I13" s="21">
        <v>40</v>
      </c>
      <c r="J13" s="21">
        <v>5</v>
      </c>
      <c r="K13" s="21" t="s">
        <v>99</v>
      </c>
      <c r="L13" s="21"/>
      <c r="M13" s="21">
        <v>100</v>
      </c>
      <c r="N13" s="21">
        <v>70</v>
      </c>
      <c r="O13" s="21"/>
      <c r="P13" s="29">
        <v>0.73485125858123501</v>
      </c>
      <c r="Q13" s="29">
        <v>3.8673581294866602E-2</v>
      </c>
      <c r="R13" s="29">
        <v>0.77</v>
      </c>
      <c r="S13" s="29">
        <v>5.7008771254956903E-2</v>
      </c>
      <c r="T13" s="29">
        <v>0.75082289803220004</v>
      </c>
      <c r="U13" s="30">
        <v>3.3751071974078797E-2</v>
      </c>
      <c r="V13" s="30"/>
      <c r="W13" s="31">
        <v>0.34666666666666601</v>
      </c>
      <c r="X13" s="30">
        <v>0.40933550488023301</v>
      </c>
      <c r="Y13" s="30">
        <v>0.04</v>
      </c>
      <c r="Z13" s="30">
        <v>4.18330013267037E-2</v>
      </c>
      <c r="AA13" s="32">
        <v>6.8438923395445106E-2</v>
      </c>
      <c r="AB13" s="30">
        <v>6.8578969589645905E-2</v>
      </c>
      <c r="AC13" s="30"/>
      <c r="AD13" s="31">
        <v>0.29210033444816003</v>
      </c>
      <c r="AE13" s="30">
        <v>3.5836634633154001E-2</v>
      </c>
      <c r="AF13" s="30">
        <v>0.36</v>
      </c>
      <c r="AG13" s="30">
        <v>5.4772255750516599E-2</v>
      </c>
      <c r="AH13" s="32">
        <v>0.322367047624883</v>
      </c>
      <c r="AI13" s="30">
        <v>4.3244025182130497E-2</v>
      </c>
      <c r="AJ13" s="30"/>
      <c r="AK13" s="31">
        <v>0.52141265597147901</v>
      </c>
      <c r="AL13" s="30">
        <v>2.7912919952247098E-2</v>
      </c>
      <c r="AM13" s="30">
        <v>0.88</v>
      </c>
      <c r="AN13" s="30">
        <v>2.73861278752583E-2</v>
      </c>
      <c r="AO13" s="32">
        <v>0.65464221313277904</v>
      </c>
      <c r="AP13" s="1">
        <v>2.7681742427140599E-2</v>
      </c>
      <c r="AQ13" t="s">
        <v>122</v>
      </c>
    </row>
    <row r="14" spans="1:50" ht="21.75" customHeight="1" x14ac:dyDescent="0.25">
      <c r="A14">
        <v>9</v>
      </c>
      <c r="B14">
        <v>9</v>
      </c>
      <c r="C14" t="s">
        <v>93</v>
      </c>
      <c r="D14" s="20" t="s">
        <v>123</v>
      </c>
      <c r="E14" s="21" t="s">
        <v>124</v>
      </c>
      <c r="F14" s="21" t="s">
        <v>125</v>
      </c>
      <c r="G14" s="21" t="s">
        <v>126</v>
      </c>
      <c r="H14" s="21" t="s">
        <v>98</v>
      </c>
      <c r="I14" s="21">
        <v>40</v>
      </c>
      <c r="J14" s="21">
        <v>5</v>
      </c>
      <c r="K14" s="21" t="s">
        <v>99</v>
      </c>
      <c r="L14" s="21"/>
      <c r="M14" s="21">
        <v>100</v>
      </c>
      <c r="N14" s="21">
        <v>70</v>
      </c>
      <c r="O14" s="21"/>
      <c r="P14" s="29">
        <v>1</v>
      </c>
      <c r="Q14" s="29">
        <v>0</v>
      </c>
      <c r="R14" s="29">
        <v>0.69</v>
      </c>
      <c r="S14" s="29">
        <v>5.4772255750516502E-2</v>
      </c>
      <c r="T14" s="29">
        <v>0.81558441558441497</v>
      </c>
      <c r="U14" s="30">
        <v>3.7937493160530897E-2</v>
      </c>
      <c r="V14" s="30"/>
      <c r="W14" s="31">
        <v>0.52691511387163503</v>
      </c>
      <c r="X14" s="30">
        <v>0.10374716204031</v>
      </c>
      <c r="Y14" s="30">
        <v>0.54</v>
      </c>
      <c r="Z14" s="30">
        <v>9.61769203083567E-2</v>
      </c>
      <c r="AA14" s="32">
        <v>0.52965453907030702</v>
      </c>
      <c r="AB14" s="30">
        <v>8.3142119507436898E-2</v>
      </c>
      <c r="AC14" s="30"/>
      <c r="AD14" s="31">
        <v>0.50526680526680501</v>
      </c>
      <c r="AE14" s="30">
        <v>7.2160309012054002E-3</v>
      </c>
      <c r="AF14" s="30">
        <v>0.99</v>
      </c>
      <c r="AG14" s="30">
        <v>2.2360679774997901E-2</v>
      </c>
      <c r="AH14" s="32">
        <v>0.66892655367231602</v>
      </c>
      <c r="AI14" s="30">
        <v>5.0532609661012098E-3</v>
      </c>
      <c r="AJ14" s="30"/>
      <c r="AK14" s="31">
        <v>0.53731203007518702</v>
      </c>
      <c r="AL14" s="30">
        <v>4.7361800617429499E-2</v>
      </c>
      <c r="AM14" s="30">
        <v>0.47</v>
      </c>
      <c r="AN14" s="30">
        <v>5.7008771254956798E-2</v>
      </c>
      <c r="AO14" s="32">
        <v>0.49924585218702799</v>
      </c>
      <c r="AP14" s="1">
        <v>4.0157928463277599E-2</v>
      </c>
      <c r="AQ14" t="s">
        <v>125</v>
      </c>
    </row>
    <row r="15" spans="1:50" ht="21.75" customHeight="1" x14ac:dyDescent="0.25">
      <c r="A15">
        <v>10</v>
      </c>
      <c r="B15">
        <v>10</v>
      </c>
      <c r="C15" t="s">
        <v>93</v>
      </c>
      <c r="D15" s="20" t="s">
        <v>127</v>
      </c>
      <c r="E15" s="21" t="s">
        <v>124</v>
      </c>
      <c r="F15" s="21" t="s">
        <v>128</v>
      </c>
      <c r="G15" s="21" t="s">
        <v>126</v>
      </c>
      <c r="H15" s="21" t="s">
        <v>98</v>
      </c>
      <c r="I15" s="21">
        <v>40</v>
      </c>
      <c r="J15" s="21">
        <v>5</v>
      </c>
      <c r="K15" s="21" t="s">
        <v>99</v>
      </c>
      <c r="L15" s="21"/>
      <c r="M15" s="21">
        <v>100</v>
      </c>
      <c r="N15" s="21">
        <v>70</v>
      </c>
      <c r="O15" s="21"/>
      <c r="P15" s="29">
        <v>0.92844427244581995</v>
      </c>
      <c r="Q15" s="29">
        <v>5.1334814753927399E-2</v>
      </c>
      <c r="R15" s="29">
        <v>0.79</v>
      </c>
      <c r="S15" s="29">
        <v>8.2158383625774906E-2</v>
      </c>
      <c r="T15" s="29">
        <v>0.852783552783552</v>
      </c>
      <c r="U15" s="30">
        <v>6.5347021643393996E-2</v>
      </c>
      <c r="V15" s="30"/>
      <c r="W15" s="31">
        <v>0</v>
      </c>
      <c r="X15" s="30">
        <v>0</v>
      </c>
      <c r="Y15" s="30">
        <v>0</v>
      </c>
      <c r="Z15" s="30">
        <v>0</v>
      </c>
      <c r="AA15" s="32">
        <v>0</v>
      </c>
      <c r="AB15" s="30">
        <v>0</v>
      </c>
      <c r="AC15" s="30"/>
      <c r="AD15" s="31">
        <v>0.50782726045883897</v>
      </c>
      <c r="AE15" s="30">
        <v>1.1731968005748701E-2</v>
      </c>
      <c r="AF15" s="30">
        <v>1</v>
      </c>
      <c r="AG15" s="30">
        <v>0</v>
      </c>
      <c r="AH15" s="32">
        <v>0.67352425482174105</v>
      </c>
      <c r="AI15" s="30">
        <v>1.0259337843157201E-2</v>
      </c>
      <c r="AJ15" s="30"/>
      <c r="AK15" s="31">
        <v>0.53427871148459305</v>
      </c>
      <c r="AL15" s="30">
        <v>0.126016641715927</v>
      </c>
      <c r="AM15" s="30">
        <v>0.42</v>
      </c>
      <c r="AN15" s="30">
        <v>0.103682206766638</v>
      </c>
      <c r="AO15" s="32">
        <v>0.466265709755666</v>
      </c>
      <c r="AP15" s="1">
        <v>0.10300198207744</v>
      </c>
      <c r="AQ15" t="s">
        <v>128</v>
      </c>
    </row>
    <row r="16" spans="1:50" s="39" customFormat="1" ht="21.75" customHeight="1" x14ac:dyDescent="0.25">
      <c r="A16" s="39">
        <v>11</v>
      </c>
      <c r="B16" s="39">
        <v>11</v>
      </c>
      <c r="C16" s="39" t="s">
        <v>93</v>
      </c>
      <c r="D16" s="40" t="s">
        <v>129</v>
      </c>
      <c r="E16" s="41" t="s">
        <v>124</v>
      </c>
      <c r="F16" s="41" t="s">
        <v>130</v>
      </c>
      <c r="G16" s="41" t="s">
        <v>126</v>
      </c>
      <c r="H16" s="41" t="s">
        <v>98</v>
      </c>
      <c r="I16" s="41">
        <v>40</v>
      </c>
      <c r="J16" s="41">
        <v>5</v>
      </c>
      <c r="K16" s="41" t="s">
        <v>99</v>
      </c>
      <c r="L16" s="41"/>
      <c r="M16" s="41">
        <v>100</v>
      </c>
      <c r="N16" s="41">
        <v>70</v>
      </c>
      <c r="O16" s="41"/>
      <c r="P16" s="42">
        <v>0.76334225195094696</v>
      </c>
      <c r="Q16" s="42">
        <v>4.5791690092676203E-2</v>
      </c>
      <c r="R16" s="42">
        <v>0.9</v>
      </c>
      <c r="S16" s="42">
        <v>9.35414346693485E-2</v>
      </c>
      <c r="T16" s="42">
        <v>0.82447743358764602</v>
      </c>
      <c r="U16" s="43">
        <v>5.80305181590181E-2</v>
      </c>
      <c r="V16" s="43"/>
      <c r="W16" s="44">
        <v>0.51311317509459897</v>
      </c>
      <c r="X16" s="43">
        <v>0.10919649700969999</v>
      </c>
      <c r="Y16" s="43">
        <v>0.43</v>
      </c>
      <c r="Z16" s="43">
        <v>0.103682206766638</v>
      </c>
      <c r="AA16" s="45">
        <v>0.46672252356462801</v>
      </c>
      <c r="AB16" s="43">
        <v>0.10237469394448399</v>
      </c>
      <c r="AC16" s="43"/>
      <c r="AD16" s="44">
        <v>0.373626588465298</v>
      </c>
      <c r="AE16" s="43">
        <v>2.4736050583653399E-2</v>
      </c>
      <c r="AF16" s="43">
        <v>0.57999999999999996</v>
      </c>
      <c r="AG16" s="43">
        <v>5.7008771254956903E-2</v>
      </c>
      <c r="AH16" s="45">
        <v>0.454348501664816</v>
      </c>
      <c r="AI16" s="43">
        <v>3.53511207353941E-2</v>
      </c>
      <c r="AJ16" s="43"/>
      <c r="AK16" s="44">
        <v>0.2</v>
      </c>
      <c r="AL16" s="43">
        <v>0.209165006633518</v>
      </c>
      <c r="AM16" s="46">
        <v>0.03</v>
      </c>
      <c r="AN16" s="43">
        <v>2.73861278752583E-2</v>
      </c>
      <c r="AO16" s="48">
        <v>5.15151515151515E-2</v>
      </c>
      <c r="AP16" s="47">
        <v>4.7128275803017497E-2</v>
      </c>
      <c r="AQ16" s="39" t="s">
        <v>130</v>
      </c>
      <c r="AR16"/>
      <c r="AS16"/>
      <c r="AT16"/>
      <c r="AU16"/>
      <c r="AV16"/>
      <c r="AW16"/>
      <c r="AX16"/>
    </row>
    <row r="17" spans="1:50" ht="21.75" customHeight="1" x14ac:dyDescent="0.25">
      <c r="A17">
        <v>12</v>
      </c>
      <c r="B17">
        <v>12</v>
      </c>
      <c r="C17" t="s">
        <v>131</v>
      </c>
      <c r="D17" s="20" t="s">
        <v>132</v>
      </c>
      <c r="E17" s="21" t="s">
        <v>108</v>
      </c>
      <c r="F17" s="21" t="s">
        <v>133</v>
      </c>
      <c r="G17" s="21" t="s">
        <v>134</v>
      </c>
      <c r="H17" s="21" t="s">
        <v>98</v>
      </c>
      <c r="I17" s="21">
        <v>40</v>
      </c>
      <c r="J17" s="21">
        <v>5</v>
      </c>
      <c r="K17" s="21" t="s">
        <v>99</v>
      </c>
      <c r="L17" s="21"/>
      <c r="M17" s="21">
        <v>100</v>
      </c>
      <c r="N17" s="21">
        <v>70</v>
      </c>
      <c r="O17" s="21"/>
      <c r="P17" s="29">
        <v>0.89309036658141505</v>
      </c>
      <c r="Q17" s="29">
        <v>9.9339840959962594E-2</v>
      </c>
      <c r="R17" s="29">
        <v>0.90999999999999903</v>
      </c>
      <c r="S17" s="29">
        <v>6.5192024052026398E-2</v>
      </c>
      <c r="T17" s="29">
        <v>0.89801390103715595</v>
      </c>
      <c r="U17" s="30">
        <v>6.0226650262277602E-2</v>
      </c>
      <c r="V17" s="30"/>
      <c r="W17" s="31">
        <v>0.50526315789473597</v>
      </c>
      <c r="X17" s="30">
        <v>9.8599378742758703E-2</v>
      </c>
      <c r="Y17" s="30">
        <v>0.45999999999999902</v>
      </c>
      <c r="Z17" s="30">
        <v>6.5192024052026495E-2</v>
      </c>
      <c r="AA17" s="32">
        <v>0.477758907758907</v>
      </c>
      <c r="AB17" s="30">
        <v>6.5877141611113701E-2</v>
      </c>
      <c r="AC17" s="30"/>
      <c r="AD17" s="31">
        <v>0.1</v>
      </c>
      <c r="AE17" s="30">
        <v>0.22360679774997899</v>
      </c>
      <c r="AF17" s="35">
        <v>0.01</v>
      </c>
      <c r="AG17" s="30">
        <v>2.2360679774997901E-2</v>
      </c>
      <c r="AH17" s="32">
        <v>1.8181818181818101E-2</v>
      </c>
      <c r="AI17" s="30">
        <v>4.0655781409087002E-2</v>
      </c>
      <c r="AJ17" s="30"/>
      <c r="AK17" s="31">
        <v>0.48095238095238002</v>
      </c>
      <c r="AL17" s="30">
        <v>0.335198861340534</v>
      </c>
      <c r="AM17" s="30">
        <v>0.16</v>
      </c>
      <c r="AN17" s="30">
        <v>0.12942179105544699</v>
      </c>
      <c r="AO17" s="32">
        <v>0.23749712445364601</v>
      </c>
      <c r="AP17" s="1">
        <v>0.18833132012576501</v>
      </c>
      <c r="AQ17" t="s">
        <v>133</v>
      </c>
    </row>
    <row r="18" spans="1:50" ht="21.75" customHeight="1" x14ac:dyDescent="0.25">
      <c r="A18">
        <v>13</v>
      </c>
      <c r="B18">
        <v>13</v>
      </c>
      <c r="C18" t="s">
        <v>131</v>
      </c>
      <c r="D18" s="20" t="s">
        <v>135</v>
      </c>
      <c r="E18" s="21" t="s">
        <v>116</v>
      </c>
      <c r="F18" s="21" t="s">
        <v>136</v>
      </c>
      <c r="G18" s="21" t="s">
        <v>137</v>
      </c>
      <c r="H18" s="21" t="s">
        <v>98</v>
      </c>
      <c r="I18" s="21">
        <v>40</v>
      </c>
      <c r="J18" s="21">
        <v>5</v>
      </c>
      <c r="K18" s="21" t="s">
        <v>99</v>
      </c>
      <c r="L18" s="21"/>
      <c r="M18" s="21">
        <v>100</v>
      </c>
      <c r="N18" s="21">
        <v>70</v>
      </c>
      <c r="O18" s="21"/>
      <c r="P18" s="29">
        <v>0.82374331550802105</v>
      </c>
      <c r="Q18" s="29">
        <v>4.90521120560607E-2</v>
      </c>
      <c r="R18" s="29">
        <v>0.83</v>
      </c>
      <c r="S18" s="29">
        <v>7.58287544405154E-2</v>
      </c>
      <c r="T18" s="29">
        <v>0.82501930501930498</v>
      </c>
      <c r="U18" s="30">
        <v>4.6145578761783899E-2</v>
      </c>
      <c r="V18" s="30"/>
      <c r="W18" s="31">
        <v>0.50336643748408405</v>
      </c>
      <c r="X18" s="30">
        <v>3.7662739689588103E-2</v>
      </c>
      <c r="Y18" s="30">
        <v>0.86</v>
      </c>
      <c r="Z18" s="30">
        <v>5.4772255750516502E-2</v>
      </c>
      <c r="AA18" s="32">
        <v>0.63496855345911896</v>
      </c>
      <c r="AB18" s="30">
        <v>4.4448184978126602E-2</v>
      </c>
      <c r="AC18" s="30"/>
      <c r="AD18" s="31">
        <v>0.50256045519203396</v>
      </c>
      <c r="AE18" s="30">
        <v>1.4511686403990901E-2</v>
      </c>
      <c r="AF18" s="30">
        <v>0.97</v>
      </c>
      <c r="AG18" s="30">
        <v>4.4721359549995697E-2</v>
      </c>
      <c r="AH18" s="32">
        <v>0.66194797338172995</v>
      </c>
      <c r="AI18" s="30">
        <v>2.10974344386529E-2</v>
      </c>
      <c r="AJ18" s="30"/>
      <c r="AK18" s="31">
        <v>0.49369230769230699</v>
      </c>
      <c r="AL18" s="30">
        <v>3.2327832550241402E-2</v>
      </c>
      <c r="AM18" s="30">
        <v>0.6</v>
      </c>
      <c r="AN18" s="30">
        <v>9.35414346693485E-2</v>
      </c>
      <c r="AO18" s="32">
        <v>0.54054018445322705</v>
      </c>
      <c r="AP18" s="1">
        <v>5.8154421513197101E-2</v>
      </c>
      <c r="AQ18" t="s">
        <v>136</v>
      </c>
    </row>
    <row r="19" spans="1:50" s="3" customFormat="1" ht="21.75" customHeight="1" thickBot="1" x14ac:dyDescent="0.3">
      <c r="A19" s="3">
        <v>14</v>
      </c>
      <c r="B19" s="3">
        <v>14</v>
      </c>
      <c r="C19" s="3" t="s">
        <v>131</v>
      </c>
      <c r="D19" s="49" t="s">
        <v>138</v>
      </c>
      <c r="E19" s="50" t="s">
        <v>124</v>
      </c>
      <c r="F19" s="50" t="s">
        <v>139</v>
      </c>
      <c r="G19" s="50" t="s">
        <v>140</v>
      </c>
      <c r="H19" s="50" t="s">
        <v>98</v>
      </c>
      <c r="I19" s="50">
        <v>40</v>
      </c>
      <c r="J19" s="50">
        <v>5</v>
      </c>
      <c r="K19" s="50" t="s">
        <v>99</v>
      </c>
      <c r="L19" s="50"/>
      <c r="M19" s="50">
        <v>100</v>
      </c>
      <c r="N19" s="50">
        <v>70</v>
      </c>
      <c r="O19" s="50"/>
      <c r="P19" s="51">
        <v>1</v>
      </c>
      <c r="Q19" s="51">
        <v>0</v>
      </c>
      <c r="R19" s="51">
        <v>0.49</v>
      </c>
      <c r="S19" s="51">
        <v>4.18330013267037E-2</v>
      </c>
      <c r="T19" s="51">
        <v>0.65687801260659895</v>
      </c>
      <c r="U19" s="52">
        <v>3.7411920817936199E-2</v>
      </c>
      <c r="V19" s="52"/>
      <c r="W19" s="53">
        <v>0.463067456170904</v>
      </c>
      <c r="X19" s="52">
        <v>5.0385960663154601E-2</v>
      </c>
      <c r="Y19" s="52">
        <v>0.67</v>
      </c>
      <c r="Z19" s="52">
        <v>8.3666002653407498E-2</v>
      </c>
      <c r="AA19" s="54">
        <v>0.54668524167036803</v>
      </c>
      <c r="AB19" s="52">
        <v>5.7334867936476901E-2</v>
      </c>
      <c r="AC19" s="52"/>
      <c r="AD19" s="53">
        <v>0.507692307692307</v>
      </c>
      <c r="AE19" s="52">
        <v>7.0220840705790197E-3</v>
      </c>
      <c r="AF19" s="52">
        <v>0.99</v>
      </c>
      <c r="AG19" s="52">
        <v>2.2360679774997901E-2</v>
      </c>
      <c r="AH19" s="54">
        <v>0.67114747710890299</v>
      </c>
      <c r="AI19" s="52">
        <v>1.0182843830408701E-2</v>
      </c>
      <c r="AJ19" s="52"/>
      <c r="AK19" s="53">
        <v>0.40833333333333299</v>
      </c>
      <c r="AL19" s="52">
        <v>0.25069348260818802</v>
      </c>
      <c r="AM19" s="52">
        <v>0.13</v>
      </c>
      <c r="AN19" s="52">
        <v>7.5828754440515497E-2</v>
      </c>
      <c r="AO19" s="54">
        <v>0.196703296703296</v>
      </c>
      <c r="AP19" s="6">
        <v>0.115802487699828</v>
      </c>
      <c r="AQ19" s="3" t="s">
        <v>139</v>
      </c>
      <c r="AR19"/>
      <c r="AS19"/>
      <c r="AT19"/>
      <c r="AU19"/>
      <c r="AV19"/>
      <c r="AW19"/>
      <c r="AX19"/>
    </row>
    <row r="20" spans="1:50" ht="15.75" thickTop="1" x14ac:dyDescent="0.25">
      <c r="D20" s="55" t="s">
        <v>141</v>
      </c>
      <c r="E20" s="21"/>
      <c r="F20" s="21"/>
      <c r="G20" s="21"/>
      <c r="H20" s="21"/>
      <c r="I20" s="21"/>
      <c r="J20" s="21"/>
      <c r="K20" s="21"/>
      <c r="L20" s="21"/>
      <c r="M20" s="21"/>
      <c r="N20" s="21" t="s">
        <v>142</v>
      </c>
      <c r="O20" s="21"/>
      <c r="P20" s="56">
        <f>MAX(P5:P19)</f>
        <v>1</v>
      </c>
      <c r="Q20" s="57"/>
      <c r="R20" s="56">
        <f>MAX(R5:R19)</f>
        <v>0.99</v>
      </c>
      <c r="S20" s="57"/>
      <c r="T20" s="56">
        <f>MAX(T5:T19)</f>
        <v>0.95656213704994197</v>
      </c>
      <c r="U20" s="21"/>
      <c r="V20" s="21"/>
      <c r="W20" s="58">
        <f>MAX(W5:W19)</f>
        <v>0.8</v>
      </c>
      <c r="X20" s="21"/>
      <c r="Y20" s="59">
        <f>MAX(Y5:Y19)</f>
        <v>0.99</v>
      </c>
      <c r="Z20" s="21"/>
      <c r="AA20" s="32">
        <f>MAX(AA5:AA19)</f>
        <v>0.66666666666666596</v>
      </c>
      <c r="AB20" s="21"/>
      <c r="AC20" s="21"/>
      <c r="AD20" s="58">
        <f>MAX(AD5:AD19)</f>
        <v>0.82113306982872203</v>
      </c>
      <c r="AE20" s="21"/>
      <c r="AF20" s="59">
        <f>MAX(AF5:AF19)</f>
        <v>1</v>
      </c>
      <c r="AG20" s="21"/>
      <c r="AH20" s="60">
        <f>MAX(AH5:AH19)</f>
        <v>0.88473438705996799</v>
      </c>
      <c r="AI20" s="21"/>
      <c r="AJ20" s="21"/>
      <c r="AK20" s="31">
        <f>MAX(AK5:AK19)</f>
        <v>0.60636363636363599</v>
      </c>
      <c r="AL20" s="21"/>
      <c r="AM20" s="59">
        <f>MAX(AM5:AM19)</f>
        <v>0.88</v>
      </c>
      <c r="AN20" s="21"/>
      <c r="AO20" s="32">
        <f>MAX(AO5:AO19)</f>
        <v>0.65464221313277904</v>
      </c>
      <c r="AQ20" s="1"/>
      <c r="AS20" s="1"/>
    </row>
    <row r="21" spans="1:50" x14ac:dyDescent="0.25">
      <c r="D21" s="61" t="s">
        <v>143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3">
        <f>AVERAGE(P5:P19)</f>
        <v>0.88552550403884323</v>
      </c>
      <c r="Q21" s="64"/>
      <c r="R21" s="63">
        <f>AVERAGE(R5:R19)</f>
        <v>0.85066666666666657</v>
      </c>
      <c r="S21" s="64"/>
      <c r="T21" s="63">
        <f>AVERAGE(T5:T19)</f>
        <v>0.85492752616288992</v>
      </c>
      <c r="U21" s="62"/>
      <c r="V21" s="62"/>
      <c r="W21" s="65">
        <f>AVERAGE(W5:W19)</f>
        <v>0.44107511574031055</v>
      </c>
      <c r="X21" s="66"/>
      <c r="Y21" s="38">
        <f>AVERAGE(Y5:Y19)</f>
        <v>0.45799999999999996</v>
      </c>
      <c r="Z21" s="66"/>
      <c r="AA21" s="67">
        <f>AVERAGE(AA5:AA19)</f>
        <v>0.41325103438854016</v>
      </c>
      <c r="AB21" s="66"/>
      <c r="AC21" s="66"/>
      <c r="AD21" s="65">
        <f>AVERAGE(AD5:AD19)</f>
        <v>0.41079291539558732</v>
      </c>
      <c r="AE21" s="66"/>
      <c r="AF21" s="38">
        <f>AVERAGE(AF5:AF19)</f>
        <v>0.52933333333333332</v>
      </c>
      <c r="AG21" s="66"/>
      <c r="AH21" s="67">
        <f>AVERAGE(AH5:AH19)</f>
        <v>0.39236250393787153</v>
      </c>
      <c r="AI21" s="66"/>
      <c r="AJ21" s="66"/>
      <c r="AK21" s="65">
        <f>AVERAGE(AK5:AK19)</f>
        <v>0.44232632466762439</v>
      </c>
      <c r="AL21" s="66"/>
      <c r="AM21" s="38">
        <f>AVERAGE(AM5:AM19)</f>
        <v>0.30933333333333318</v>
      </c>
      <c r="AN21" s="66"/>
      <c r="AO21" s="67">
        <f>AVERAGE(AO5:AO19)</f>
        <v>0.32792536211839812</v>
      </c>
    </row>
    <row r="22" spans="1:50" s="3" customFormat="1" ht="15.75" thickBot="1" x14ac:dyDescent="0.3">
      <c r="D22" s="68"/>
      <c r="AR22"/>
      <c r="AS22"/>
      <c r="AT22"/>
      <c r="AU22"/>
      <c r="AV22"/>
      <c r="AW22"/>
      <c r="AX22"/>
    </row>
    <row r="23" spans="1:50" ht="15.75" thickTop="1" x14ac:dyDescent="0.25"/>
    <row r="25" spans="1:50" ht="21" x14ac:dyDescent="0.35">
      <c r="D25" s="69" t="s">
        <v>144</v>
      </c>
      <c r="N25" t="s">
        <v>145</v>
      </c>
      <c r="P25" s="70">
        <f t="shared" ref="P25:U25" si="0">AVERAGE(P5:P7)</f>
        <v>0.95072714724888596</v>
      </c>
      <c r="Q25" s="70">
        <f t="shared" si="0"/>
        <v>2.7696192353078897E-2</v>
      </c>
      <c r="R25" s="70">
        <f t="shared" si="0"/>
        <v>0.8833333333333333</v>
      </c>
      <c r="S25" s="70">
        <f t="shared" si="0"/>
        <v>3.8312943900760899E-2</v>
      </c>
      <c r="T25" s="70">
        <f t="shared" si="0"/>
        <v>0.90625732082940669</v>
      </c>
      <c r="U25" s="70">
        <f t="shared" si="0"/>
        <v>3.3078111121048033E-2</v>
      </c>
      <c r="V25" s="70"/>
      <c r="W25" s="70">
        <f t="shared" ref="W25:AB25" si="1">AVERAGE(W5:W7)</f>
        <v>0.61882374110237881</v>
      </c>
      <c r="X25" s="70">
        <f t="shared" si="1"/>
        <v>9.258283872813923E-2</v>
      </c>
      <c r="Y25" s="70">
        <f t="shared" si="1"/>
        <v>0.56999999999999995</v>
      </c>
      <c r="Z25" s="70">
        <f t="shared" si="1"/>
        <v>6.6330724101850161E-2</v>
      </c>
      <c r="AA25" s="70">
        <f t="shared" si="1"/>
        <v>0.49352561352561297</v>
      </c>
      <c r="AB25" s="70">
        <f t="shared" si="1"/>
        <v>6.848409582985554E-2</v>
      </c>
      <c r="AC25" s="70"/>
      <c r="AD25" s="70">
        <f t="shared" ref="AD25:AI25" si="2">AVERAGE(AD5:AD7)</f>
        <v>0.37953216374268967</v>
      </c>
      <c r="AE25" s="70">
        <f t="shared" si="2"/>
        <v>0.29889420816638962</v>
      </c>
      <c r="AF25" s="70">
        <f t="shared" si="2"/>
        <v>0.34333333333333332</v>
      </c>
      <c r="AG25" s="70">
        <f t="shared" si="2"/>
        <v>3.0526602992319966E-2</v>
      </c>
      <c r="AH25" s="70">
        <f t="shared" si="2"/>
        <v>0.25258843173614576</v>
      </c>
      <c r="AI25" s="70">
        <f t="shared" si="2"/>
        <v>4.4728391319122464E-2</v>
      </c>
      <c r="AJ25" s="70"/>
      <c r="AK25" s="70">
        <f t="shared" ref="AK25:AP25" si="3">AVERAGE(AK5:AK7)</f>
        <v>0.40791486291486256</v>
      </c>
      <c r="AL25" s="70">
        <f t="shared" si="3"/>
        <v>9.3162973333544549E-2</v>
      </c>
      <c r="AM25" s="70">
        <f t="shared" si="3"/>
        <v>0.16666666666666599</v>
      </c>
      <c r="AN25" s="70">
        <f t="shared" si="3"/>
        <v>3.1489389066750632E-2</v>
      </c>
      <c r="AO25" s="70">
        <f t="shared" si="3"/>
        <v>0.23113957418273801</v>
      </c>
      <c r="AP25" s="70">
        <f t="shared" si="3"/>
        <v>4.0425617308828564E-2</v>
      </c>
      <c r="AQ25" s="70"/>
    </row>
    <row r="26" spans="1:50" x14ac:dyDescent="0.25">
      <c r="D26" s="86" t="s">
        <v>146</v>
      </c>
      <c r="N26" t="s">
        <v>147</v>
      </c>
      <c r="P26" s="70">
        <f t="shared" ref="P26:U26" si="4">AVERAGE(P8:P16)</f>
        <v>0.85709638186072823</v>
      </c>
      <c r="Q26" s="70">
        <f t="shared" si="4"/>
        <v>3.8135985166987678E-2</v>
      </c>
      <c r="R26" s="70">
        <f t="shared" si="4"/>
        <v>0.87555555555555553</v>
      </c>
      <c r="S26" s="70">
        <f t="shared" si="4"/>
        <v>5.4866801533036455E-2</v>
      </c>
      <c r="T26" s="70">
        <f t="shared" si="4"/>
        <v>0.85835885681022972</v>
      </c>
      <c r="U26" s="70">
        <f t="shared" si="4"/>
        <v>3.9529354743701513E-2</v>
      </c>
      <c r="V26" s="70"/>
      <c r="W26" s="70">
        <f t="shared" ref="W26:AB26" si="5">AVERAGE(W8:W16)</f>
        <v>0.36532871791642185</v>
      </c>
      <c r="X26" s="70">
        <f t="shared" si="5"/>
        <v>0.10131081101026612</v>
      </c>
      <c r="Y26" s="70">
        <f t="shared" si="5"/>
        <v>0.35222222222222227</v>
      </c>
      <c r="Z26" s="70">
        <f t="shared" si="5"/>
        <v>7.2425038544665157E-2</v>
      </c>
      <c r="AA26" s="70">
        <f t="shared" si="5"/>
        <v>0.33986399692920766</v>
      </c>
      <c r="AB26" s="70">
        <f t="shared" si="5"/>
        <v>6.4214980200728952E-2</v>
      </c>
      <c r="AC26" s="70"/>
      <c r="AD26" s="70">
        <f t="shared" ref="AD26:AI26" si="6">AVERAGE(AD8:AD16)</f>
        <v>0.43478271964682219</v>
      </c>
      <c r="AE26" s="70">
        <f t="shared" si="6"/>
        <v>0.14916555505850845</v>
      </c>
      <c r="AF26" s="70">
        <f t="shared" si="6"/>
        <v>0.54888888888888887</v>
      </c>
      <c r="AG26" s="70">
        <f t="shared" si="6"/>
        <v>2.7564688392492119E-2</v>
      </c>
      <c r="AH26" s="70">
        <f t="shared" si="6"/>
        <v>0.41959944390968712</v>
      </c>
      <c r="AI26" s="70">
        <f t="shared" si="6"/>
        <v>2.9934600914682721E-2</v>
      </c>
      <c r="AJ26" s="70"/>
      <c r="AK26" s="70">
        <f t="shared" ref="AK26:AP26" si="7">AVERAGE(AK8:AK16)</f>
        <v>0.44757469547686185</v>
      </c>
      <c r="AL26" s="70">
        <f t="shared" si="7"/>
        <v>0.12924311549241685</v>
      </c>
      <c r="AM26" s="70">
        <f t="shared" si="7"/>
        <v>0.36111111111111105</v>
      </c>
      <c r="AN26" s="70">
        <f t="shared" si="7"/>
        <v>7.1188752596645061E-2</v>
      </c>
      <c r="AO26" s="70">
        <f t="shared" si="7"/>
        <v>0.36119123373528772</v>
      </c>
      <c r="AP26" s="70">
        <f t="shared" si="7"/>
        <v>7.8598388623558654E-2</v>
      </c>
      <c r="AQ26" s="70"/>
    </row>
    <row r="27" spans="1:50" x14ac:dyDescent="0.25">
      <c r="D27" s="86"/>
      <c r="N27" t="s">
        <v>148</v>
      </c>
      <c r="P27" s="70">
        <f t="shared" ref="P27:U27" si="8">AVERAGE(P17:P19)</f>
        <v>0.90561122736314525</v>
      </c>
      <c r="Q27" s="70">
        <f t="shared" si="8"/>
        <v>4.9463984338674431E-2</v>
      </c>
      <c r="R27" s="70">
        <f t="shared" si="8"/>
        <v>0.74333333333333285</v>
      </c>
      <c r="S27" s="70">
        <f t="shared" si="8"/>
        <v>6.0951259939748502E-2</v>
      </c>
      <c r="T27" s="70">
        <f t="shared" si="8"/>
        <v>0.79330373955435329</v>
      </c>
      <c r="U27" s="70">
        <f t="shared" si="8"/>
        <v>4.7928049947332567E-2</v>
      </c>
      <c r="V27" s="70"/>
      <c r="W27" s="70">
        <f t="shared" ref="W27:AB27" si="9">AVERAGE(W17:W19)</f>
        <v>0.49056568384990801</v>
      </c>
      <c r="X27" s="70">
        <f t="shared" si="9"/>
        <v>6.2216026365167133E-2</v>
      </c>
      <c r="Y27" s="70">
        <f t="shared" si="9"/>
        <v>0.663333333333333</v>
      </c>
      <c r="Z27" s="70">
        <f t="shared" si="9"/>
        <v>6.787676081865017E-2</v>
      </c>
      <c r="AA27" s="70">
        <f t="shared" si="9"/>
        <v>0.55313756762946464</v>
      </c>
      <c r="AB27" s="70">
        <f t="shared" si="9"/>
        <v>5.5886731508572401E-2</v>
      </c>
      <c r="AC27" s="70"/>
      <c r="AD27" s="70">
        <f t="shared" ref="AD27:AI27" si="10">AVERAGE(AD17:AD19)</f>
        <v>0.37008425429478037</v>
      </c>
      <c r="AE27" s="70">
        <f t="shared" si="10"/>
        <v>8.1713522741516303E-2</v>
      </c>
      <c r="AF27" s="70">
        <f t="shared" si="10"/>
        <v>0.65666666666666662</v>
      </c>
      <c r="AG27" s="70">
        <f t="shared" si="10"/>
        <v>2.9814239699997164E-2</v>
      </c>
      <c r="AH27" s="70">
        <f t="shared" si="10"/>
        <v>0.45042575622415032</v>
      </c>
      <c r="AI27" s="70">
        <f t="shared" si="10"/>
        <v>2.3978686559382869E-2</v>
      </c>
      <c r="AJ27" s="70"/>
      <c r="AK27" s="70">
        <f t="shared" ref="AK27:AP27" si="11">AVERAGE(AK17:AK19)</f>
        <v>0.4609926739926733</v>
      </c>
      <c r="AL27" s="70">
        <f t="shared" si="11"/>
        <v>0.20607339216632115</v>
      </c>
      <c r="AM27" s="70">
        <f t="shared" si="11"/>
        <v>0.29666666666666669</v>
      </c>
      <c r="AN27" s="70">
        <f t="shared" si="11"/>
        <v>9.9597326721770338E-2</v>
      </c>
      <c r="AO27" s="70">
        <f t="shared" si="11"/>
        <v>0.32491353520338967</v>
      </c>
      <c r="AP27" s="70">
        <f t="shared" si="11"/>
        <v>0.12076274311293005</v>
      </c>
      <c r="AQ27" s="70"/>
    </row>
    <row r="28" spans="1:50" x14ac:dyDescent="0.25">
      <c r="D28" s="86"/>
      <c r="N28" s="4" t="s">
        <v>149</v>
      </c>
      <c r="O28" s="4"/>
      <c r="P28" s="70">
        <f>AVERAGE(P5:P22)</f>
        <v>0.89225929791891123</v>
      </c>
      <c r="Q28" s="70">
        <f t="shared" ref="Q28:AP28" si="12">AVERAGE(Q5:Q22)</f>
        <v>3.8313626438543275E-2</v>
      </c>
      <c r="R28" s="70">
        <f t="shared" si="12"/>
        <v>0.85886274509803917</v>
      </c>
      <c r="S28" s="70">
        <f t="shared" si="12"/>
        <v>5.277292168792376E-2</v>
      </c>
      <c r="T28" s="70">
        <f t="shared" si="12"/>
        <v>0.86090603268565769</v>
      </c>
      <c r="U28" s="70">
        <f t="shared" si="12"/>
        <v>3.9918845059897033E-2</v>
      </c>
      <c r="V28" s="70"/>
      <c r="W28" s="70">
        <f t="shared" si="12"/>
        <v>0.46218834422617461</v>
      </c>
      <c r="X28" s="70">
        <f t="shared" si="12"/>
        <v>9.1746259624820928E-2</v>
      </c>
      <c r="Y28" s="70">
        <f t="shared" si="12"/>
        <v>0.48929411764705882</v>
      </c>
      <c r="Z28" s="70">
        <f t="shared" si="12"/>
        <v>7.0296520110899166E-2</v>
      </c>
      <c r="AA28" s="70">
        <f t="shared" si="12"/>
        <v>0.42815783628725346</v>
      </c>
      <c r="AB28" s="70">
        <f t="shared" si="12"/>
        <v>6.3403153588122957E-2</v>
      </c>
      <c r="AC28" s="70"/>
      <c r="AD28" s="70">
        <f t="shared" si="12"/>
        <v>0.4349305715387129</v>
      </c>
      <c r="AE28" s="70">
        <f t="shared" si="12"/>
        <v>0.16562087921668622</v>
      </c>
      <c r="AF28" s="70">
        <f t="shared" si="12"/>
        <v>0.5570196078431372</v>
      </c>
      <c r="AG28" s="70">
        <f t="shared" si="12"/>
        <v>2.8606981573958697E-2</v>
      </c>
      <c r="AH28" s="70">
        <f t="shared" si="12"/>
        <v>0.42132555588623016</v>
      </c>
      <c r="AI28" s="70">
        <f t="shared" si="12"/>
        <v>3.1702176124510699E-2</v>
      </c>
      <c r="AJ28" s="70"/>
      <c r="AK28" s="70">
        <f t="shared" si="12"/>
        <v>0.45197557829680152</v>
      </c>
      <c r="AL28" s="70">
        <f t="shared" si="12"/>
        <v>0.13739314239542325</v>
      </c>
      <c r="AM28" s="70">
        <f t="shared" si="12"/>
        <v>0.34290196078431356</v>
      </c>
      <c r="AN28" s="70">
        <f t="shared" si="12"/>
        <v>6.8930594715691226E-2</v>
      </c>
      <c r="AO28" s="70">
        <f t="shared" si="12"/>
        <v>0.34714400041336169</v>
      </c>
      <c r="AP28" s="70">
        <f t="shared" si="12"/>
        <v>7.939670525848691E-2</v>
      </c>
      <c r="AQ28" s="70"/>
    </row>
    <row r="30" spans="1:50" x14ac:dyDescent="0.25">
      <c r="N30" s="4" t="s">
        <v>150</v>
      </c>
      <c r="O30" s="4"/>
      <c r="X30" s="4" t="s">
        <v>151</v>
      </c>
    </row>
    <row r="31" spans="1:50" x14ac:dyDescent="0.25">
      <c r="N31" s="4"/>
      <c r="O31" s="4"/>
      <c r="P31" s="96" t="s">
        <v>29</v>
      </c>
      <c r="Q31" s="96"/>
      <c r="R31" s="96" t="s">
        <v>32</v>
      </c>
      <c r="S31" s="96"/>
      <c r="T31" s="96" t="s">
        <v>33</v>
      </c>
      <c r="U31" s="96"/>
      <c r="V31" s="71"/>
      <c r="X31" s="4"/>
      <c r="Y31" s="96" t="s">
        <v>29</v>
      </c>
      <c r="Z31" s="96"/>
      <c r="AA31" s="96" t="s">
        <v>32</v>
      </c>
      <c r="AB31" s="96"/>
      <c r="AC31" s="71"/>
      <c r="AD31" s="96" t="s">
        <v>33</v>
      </c>
      <c r="AE31" s="96"/>
    </row>
    <row r="32" spans="1:50" x14ac:dyDescent="0.25">
      <c r="P32" s="5" t="s">
        <v>30</v>
      </c>
      <c r="Q32" s="5" t="s">
        <v>31</v>
      </c>
      <c r="R32" s="5" t="s">
        <v>30</v>
      </c>
      <c r="S32" s="5" t="s">
        <v>31</v>
      </c>
      <c r="T32" s="5" t="s">
        <v>30</v>
      </c>
      <c r="U32" s="5" t="s">
        <v>31</v>
      </c>
      <c r="V32" s="5"/>
      <c r="Y32" s="5" t="s">
        <v>30</v>
      </c>
      <c r="Z32" s="5" t="s">
        <v>31</v>
      </c>
      <c r="AA32" s="5" t="s">
        <v>30</v>
      </c>
      <c r="AB32" s="5" t="s">
        <v>31</v>
      </c>
      <c r="AC32" s="5"/>
      <c r="AD32" s="5" t="s">
        <v>30</v>
      </c>
      <c r="AE32" s="5" t="s">
        <v>31</v>
      </c>
    </row>
    <row r="33" spans="14:31" x14ac:dyDescent="0.25">
      <c r="N33" t="s">
        <v>25</v>
      </c>
      <c r="P33" s="2">
        <f>$W28</f>
        <v>0.46218834422617461</v>
      </c>
      <c r="Q33" s="2">
        <f>$X28</f>
        <v>9.1746259624820928E-2</v>
      </c>
      <c r="R33" s="2">
        <f>Y28</f>
        <v>0.48929411764705882</v>
      </c>
      <c r="S33" s="2">
        <f>Z28</f>
        <v>7.0296520110899166E-2</v>
      </c>
      <c r="T33" s="1">
        <f>AA28</f>
        <v>0.42815783628725346</v>
      </c>
      <c r="U33" s="2">
        <f>AB28</f>
        <v>6.3403153588122957E-2</v>
      </c>
      <c r="V33" s="2"/>
      <c r="X33" t="s">
        <v>25</v>
      </c>
      <c r="Y33" s="2">
        <f>$W$25</f>
        <v>0.61882374110237881</v>
      </c>
      <c r="Z33" s="2">
        <f>$X$25</f>
        <v>9.258283872813923E-2</v>
      </c>
      <c r="AA33" s="2">
        <f>Y$25</f>
        <v>0.56999999999999995</v>
      </c>
      <c r="AB33" s="2">
        <f>Z$25</f>
        <v>6.6330724101850161E-2</v>
      </c>
      <c r="AC33" s="2"/>
      <c r="AD33" s="1">
        <f>AA$25</f>
        <v>0.49352561352561297</v>
      </c>
      <c r="AE33" s="1">
        <f>AB$25</f>
        <v>6.848409582985554E-2</v>
      </c>
    </row>
    <row r="34" spans="14:31" x14ac:dyDescent="0.25">
      <c r="N34" t="s">
        <v>26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26</v>
      </c>
      <c r="Y34" s="1">
        <f>$AD$25</f>
        <v>0.37953216374268967</v>
      </c>
      <c r="Z34" s="1">
        <f>AE$25</f>
        <v>0.29889420816638962</v>
      </c>
      <c r="AA34" s="72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25">
      <c r="N35" t="s">
        <v>27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27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25">
      <c r="N36" s="7" t="s">
        <v>28</v>
      </c>
      <c r="O36" s="7"/>
      <c r="P36" s="73">
        <f>$P28</f>
        <v>0.89225929791891123</v>
      </c>
      <c r="Q36" s="73">
        <f>Q28</f>
        <v>3.8313626438543275E-2</v>
      </c>
      <c r="R36" s="73">
        <f>R28</f>
        <v>0.85886274509803917</v>
      </c>
      <c r="S36" s="73">
        <f>S28</f>
        <v>5.277292168792376E-2</v>
      </c>
      <c r="T36" s="73">
        <f>T28</f>
        <v>0.86090603268565769</v>
      </c>
      <c r="U36" s="73">
        <f>U28</f>
        <v>3.9918845059897033E-2</v>
      </c>
      <c r="V36" s="73"/>
      <c r="X36" s="7" t="s">
        <v>28</v>
      </c>
      <c r="Y36" s="73">
        <f>$P$25</f>
        <v>0.95072714724888596</v>
      </c>
      <c r="Z36" s="73">
        <f>Q$25</f>
        <v>2.7696192353078897E-2</v>
      </c>
      <c r="AA36" s="73">
        <f>R$25</f>
        <v>0.8833333333333333</v>
      </c>
      <c r="AB36" s="73">
        <f>S$25</f>
        <v>3.8312943900760899E-2</v>
      </c>
      <c r="AC36" s="73"/>
      <c r="AD36" s="73">
        <f>T$25</f>
        <v>0.90625732082940669</v>
      </c>
      <c r="AE36" s="73">
        <f>U$25</f>
        <v>3.3078111121048033E-2</v>
      </c>
    </row>
    <row r="37" spans="14:31" x14ac:dyDescent="0.25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25">
      <c r="N39" s="4" t="s">
        <v>152</v>
      </c>
      <c r="O39" s="4"/>
      <c r="X39" s="4" t="s">
        <v>153</v>
      </c>
    </row>
    <row r="40" spans="14:31" x14ac:dyDescent="0.25">
      <c r="N40" s="4"/>
      <c r="O40" s="4"/>
      <c r="P40" s="96" t="s">
        <v>29</v>
      </c>
      <c r="Q40" s="96"/>
      <c r="R40" s="96" t="s">
        <v>32</v>
      </c>
      <c r="S40" s="96"/>
      <c r="T40" s="96" t="s">
        <v>33</v>
      </c>
      <c r="U40" s="96"/>
      <c r="V40" s="71"/>
      <c r="X40" s="4"/>
      <c r="Y40" s="96" t="s">
        <v>29</v>
      </c>
      <c r="Z40" s="96"/>
      <c r="AA40" s="96" t="s">
        <v>32</v>
      </c>
      <c r="AB40" s="96"/>
      <c r="AC40" s="71"/>
      <c r="AD40" s="96" t="s">
        <v>33</v>
      </c>
      <c r="AE40" s="96"/>
    </row>
    <row r="41" spans="14:31" x14ac:dyDescent="0.25">
      <c r="P41" s="5" t="s">
        <v>30</v>
      </c>
      <c r="Q41" s="5" t="s">
        <v>31</v>
      </c>
      <c r="R41" s="5" t="s">
        <v>30</v>
      </c>
      <c r="S41" s="5" t="s">
        <v>31</v>
      </c>
      <c r="T41" s="5" t="s">
        <v>30</v>
      </c>
      <c r="U41" s="5" t="s">
        <v>31</v>
      </c>
      <c r="V41" s="5"/>
      <c r="Y41" s="5" t="s">
        <v>30</v>
      </c>
      <c r="Z41" s="5" t="s">
        <v>31</v>
      </c>
      <c r="AA41" s="5" t="s">
        <v>30</v>
      </c>
      <c r="AB41" s="5" t="s">
        <v>31</v>
      </c>
      <c r="AC41" s="5"/>
      <c r="AD41" s="5" t="s">
        <v>30</v>
      </c>
      <c r="AE41" s="5" t="s">
        <v>31</v>
      </c>
    </row>
    <row r="42" spans="14:31" x14ac:dyDescent="0.25">
      <c r="N42" t="s">
        <v>25</v>
      </c>
      <c r="P42" s="2">
        <f>$W$26</f>
        <v>0.36532871791642185</v>
      </c>
      <c r="Q42" s="2">
        <f>$X$26</f>
        <v>0.10131081101026612</v>
      </c>
      <c r="R42" s="2">
        <f>Y$26</f>
        <v>0.35222222222222227</v>
      </c>
      <c r="S42" s="2">
        <f>Z$26</f>
        <v>7.2425038544665157E-2</v>
      </c>
      <c r="T42" s="2">
        <f>AA$26</f>
        <v>0.33986399692920766</v>
      </c>
      <c r="U42" s="2">
        <f>AB$26</f>
        <v>6.4214980200728952E-2</v>
      </c>
      <c r="V42" s="2"/>
      <c r="X42" t="s">
        <v>25</v>
      </c>
      <c r="Y42" s="2">
        <f>$W$27</f>
        <v>0.49056568384990801</v>
      </c>
      <c r="Z42" s="2">
        <f>$X$27</f>
        <v>6.2216026365167133E-2</v>
      </c>
      <c r="AA42" s="2">
        <f>Y$27</f>
        <v>0.663333333333333</v>
      </c>
      <c r="AB42" s="2">
        <f>Z$27</f>
        <v>6.787676081865017E-2</v>
      </c>
      <c r="AC42" s="2"/>
      <c r="AD42" s="2">
        <f>AA$27</f>
        <v>0.55313756762946464</v>
      </c>
      <c r="AE42" s="2">
        <f>AB$27</f>
        <v>5.5886731508572401E-2</v>
      </c>
    </row>
    <row r="43" spans="14:31" x14ac:dyDescent="0.25">
      <c r="N43" t="s">
        <v>26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26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25">
      <c r="N44" t="s">
        <v>27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27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25">
      <c r="N45" s="7" t="s">
        <v>28</v>
      </c>
      <c r="O45" s="7"/>
      <c r="P45" s="73">
        <f>$P$26</f>
        <v>0.85709638186072823</v>
      </c>
      <c r="Q45" s="73">
        <f>Q$26</f>
        <v>3.8135985166987678E-2</v>
      </c>
      <c r="R45" s="73">
        <f>R$26</f>
        <v>0.87555555555555553</v>
      </c>
      <c r="S45" s="73">
        <f>S$26</f>
        <v>5.4866801533036455E-2</v>
      </c>
      <c r="T45" s="73">
        <f>T$26</f>
        <v>0.85835885681022972</v>
      </c>
      <c r="U45" s="73">
        <f>U$26</f>
        <v>3.9529354743701513E-2</v>
      </c>
      <c r="V45" s="73"/>
      <c r="X45" s="7" t="s">
        <v>28</v>
      </c>
      <c r="Y45" s="73">
        <f>$P$27</f>
        <v>0.90561122736314525</v>
      </c>
      <c r="Z45" s="73">
        <f>Q$27</f>
        <v>4.9463984338674431E-2</v>
      </c>
      <c r="AA45" s="73">
        <f>R$27</f>
        <v>0.74333333333333285</v>
      </c>
      <c r="AB45" s="73">
        <f>S$27</f>
        <v>6.0951259939748502E-2</v>
      </c>
      <c r="AC45" s="73"/>
      <c r="AD45" s="73">
        <f>T$27</f>
        <v>0.79330373955435329</v>
      </c>
      <c r="AE45" s="73">
        <f>U$27</f>
        <v>4.7928049947332567E-2</v>
      </c>
    </row>
    <row r="46" spans="14:31" x14ac:dyDescent="0.25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25">
      <c r="P47" s="1"/>
    </row>
    <row r="48" spans="14:31" x14ac:dyDescent="0.25">
      <c r="N48" t="s">
        <v>154</v>
      </c>
      <c r="R48" s="1">
        <f>SUM(P37,R37,T37,Y37,AA37,AD37,AD46,AA46,Y46,P46,R46,T46)/12</f>
        <v>0.34439918462657321</v>
      </c>
      <c r="S48" t="s">
        <v>155</v>
      </c>
    </row>
    <row r="49" spans="14:19" x14ac:dyDescent="0.25">
      <c r="R49" s="1">
        <f>AVERAGE(Q37,S37,U37,Z37,AB37,AE37,Q46,S46,U46,Z46,AB46,AE46)</f>
        <v>-1.2476035036042461E-3</v>
      </c>
      <c r="S49" t="s">
        <v>156</v>
      </c>
    </row>
    <row r="50" spans="14:19" x14ac:dyDescent="0.25">
      <c r="R50" s="74"/>
    </row>
    <row r="51" spans="14:19" x14ac:dyDescent="0.25">
      <c r="N51" t="s">
        <v>157</v>
      </c>
      <c r="R51" s="1">
        <f>AVERAGE(P37,Y37,P46,Y46)</f>
        <v>0.39663539743408682</v>
      </c>
    </row>
    <row r="52" spans="14:19" x14ac:dyDescent="0.25">
      <c r="R52" s="1">
        <f>AVERAGE(Q37,Z37,Q46,Z46)</f>
        <v>-6.246905098322598E-3</v>
      </c>
    </row>
  </sheetData>
  <mergeCells count="18">
    <mergeCell ref="AD40:AE40"/>
    <mergeCell ref="P31:Q31"/>
    <mergeCell ref="R31:S31"/>
    <mergeCell ref="T31:U31"/>
    <mergeCell ref="Y31:Z31"/>
    <mergeCell ref="AA31:AB31"/>
    <mergeCell ref="AD31:AE31"/>
    <mergeCell ref="P40:Q40"/>
    <mergeCell ref="R40:S40"/>
    <mergeCell ref="T40:U40"/>
    <mergeCell ref="Y40:Z40"/>
    <mergeCell ref="AA40:AB40"/>
    <mergeCell ref="D26:D28"/>
    <mergeCell ref="P2:T2"/>
    <mergeCell ref="W2:AO2"/>
    <mergeCell ref="W3:AA3"/>
    <mergeCell ref="AD3:AH3"/>
    <mergeCell ref="AK3:AO3"/>
  </mergeCells>
  <conditionalFormatting sqref="W5:W19">
    <cfRule type="cellIs" dxfId="46" priority="38" operator="greaterThan">
      <formula>0.7</formula>
    </cfRule>
    <cfRule type="cellIs" dxfId="45" priority="39" operator="greaterThan">
      <formula>0.7</formula>
    </cfRule>
    <cfRule type="cellIs" dxfId="44" priority="47" operator="greaterThan">
      <formula>$W$20-0.1</formula>
    </cfRule>
  </conditionalFormatting>
  <conditionalFormatting sqref="W5:W20">
    <cfRule type="cellIs" dxfId="43" priority="41" operator="greaterThan">
      <formula>0.7</formula>
    </cfRule>
  </conditionalFormatting>
  <conditionalFormatting sqref="W20">
    <cfRule type="cellIs" dxfId="42" priority="40" operator="greaterThan">
      <formula>0.65</formula>
    </cfRule>
  </conditionalFormatting>
  <conditionalFormatting sqref="W20:AO20">
    <cfRule type="cellIs" dxfId="41" priority="5" operator="greaterThan">
      <formula>0.7</formula>
    </cfRule>
  </conditionalFormatting>
  <conditionalFormatting sqref="Y5:Y19">
    <cfRule type="cellIs" dxfId="40" priority="34" operator="greaterThan">
      <formula>0.7</formula>
    </cfRule>
    <cfRule type="cellIs" dxfId="39" priority="35" operator="greaterThan">
      <formula>0.7</formula>
    </cfRule>
    <cfRule type="cellIs" dxfId="38" priority="37" operator="greaterThan">
      <formula>$W$20-0.1</formula>
    </cfRule>
  </conditionalFormatting>
  <conditionalFormatting sqref="Y5:Y20">
    <cfRule type="cellIs" dxfId="37" priority="36" operator="greaterThan">
      <formula>0.7</formula>
    </cfRule>
  </conditionalFormatting>
  <conditionalFormatting sqref="Y20">
    <cfRule type="cellIs" dxfId="36" priority="52" operator="greaterThan">
      <formula>0.65</formula>
    </cfRule>
  </conditionalFormatting>
  <conditionalFormatting sqref="AA5:AA19">
    <cfRule type="cellIs" dxfId="35" priority="30" operator="greaterThan">
      <formula>0.7</formula>
    </cfRule>
    <cfRule type="cellIs" dxfId="34" priority="31" operator="greaterThan">
      <formula>0.7</formula>
    </cfRule>
    <cfRule type="cellIs" dxfId="33" priority="32" operator="greaterThan">
      <formula>0.7</formula>
    </cfRule>
    <cfRule type="cellIs" dxfId="32" priority="33" operator="greaterThan">
      <formula>$W$20-0.1</formula>
    </cfRule>
  </conditionalFormatting>
  <conditionalFormatting sqref="AD5:AD19">
    <cfRule type="cellIs" dxfId="31" priority="26" operator="greaterThan">
      <formula>0.7</formula>
    </cfRule>
    <cfRule type="cellIs" dxfId="30" priority="27" operator="greaterThan">
      <formula>0.7</formula>
    </cfRule>
    <cfRule type="cellIs" dxfId="29" priority="29" operator="greaterThan">
      <formula>$W$20-0.1</formula>
    </cfRule>
  </conditionalFormatting>
  <conditionalFormatting sqref="AD5:AD20">
    <cfRule type="cellIs" dxfId="28" priority="28" operator="greaterThan">
      <formula>0.7</formula>
    </cfRule>
  </conditionalFormatting>
  <conditionalFormatting sqref="AD20">
    <cfRule type="cellIs" dxfId="27" priority="50" operator="greaterThan">
      <formula>0.65</formula>
    </cfRule>
  </conditionalFormatting>
  <conditionalFormatting sqref="AF5:AF19">
    <cfRule type="cellIs" dxfId="26" priority="22" operator="greaterThan">
      <formula>0.7</formula>
    </cfRule>
    <cfRule type="cellIs" dxfId="25" priority="23" operator="greaterThan">
      <formula>0.7</formula>
    </cfRule>
    <cfRule type="cellIs" dxfId="24" priority="25" operator="greaterThan">
      <formula>$W$20-0.1</formula>
    </cfRule>
  </conditionalFormatting>
  <conditionalFormatting sqref="AF5:AF20">
    <cfRule type="cellIs" dxfId="23" priority="24" operator="greaterThan">
      <formula>0.7</formula>
    </cfRule>
  </conditionalFormatting>
  <conditionalFormatting sqref="AF20">
    <cfRule type="cellIs" dxfId="22" priority="48" operator="greaterThan">
      <formula>0.65</formula>
    </cfRule>
  </conditionalFormatting>
  <conditionalFormatting sqref="AH5:AH19">
    <cfRule type="cellIs" dxfId="21" priority="18" operator="greaterThan">
      <formula>0.7</formula>
    </cfRule>
    <cfRule type="cellIs" dxfId="20" priority="19" operator="greaterThan">
      <formula>0.7</formula>
    </cfRule>
    <cfRule type="cellIs" dxfId="19" priority="21" operator="greaterThan">
      <formula>$W$20-0.1</formula>
    </cfRule>
  </conditionalFormatting>
  <conditionalFormatting sqref="AH5:AH20">
    <cfRule type="cellIs" dxfId="18" priority="20" operator="greaterThan">
      <formula>0.7</formula>
    </cfRule>
  </conditionalFormatting>
  <conditionalFormatting sqref="AH20">
    <cfRule type="cellIs" dxfId="17" priority="44" operator="greaterThan">
      <formula>0.65</formula>
    </cfRule>
  </conditionalFormatting>
  <conditionalFormatting sqref="AK5:AK19">
    <cfRule type="cellIs" dxfId="16" priority="14" operator="greaterThan">
      <formula>0.7</formula>
    </cfRule>
    <cfRule type="cellIs" dxfId="15" priority="15" operator="greaterThan">
      <formula>0.7</formula>
    </cfRule>
    <cfRule type="cellIs" dxfId="14" priority="16" operator="greaterThan">
      <formula>0.7</formula>
    </cfRule>
    <cfRule type="cellIs" dxfId="13" priority="17" operator="greaterThan">
      <formula>$W$20-0.1</formula>
    </cfRule>
  </conditionalFormatting>
  <conditionalFormatting sqref="AM5:AM19">
    <cfRule type="cellIs" dxfId="12" priority="10" operator="greaterThan">
      <formula>0.7</formula>
    </cfRule>
    <cfRule type="cellIs" dxfId="11" priority="11" operator="greaterThan">
      <formula>0.7</formula>
    </cfRule>
    <cfRule type="cellIs" dxfId="10" priority="13" operator="greaterThan">
      <formula>$W$20-0.1</formula>
    </cfRule>
  </conditionalFormatting>
  <conditionalFormatting sqref="AM5:AM20">
    <cfRule type="cellIs" dxfId="9" priority="12" operator="greaterThan">
      <formula>0.7</formula>
    </cfRule>
  </conditionalFormatting>
  <conditionalFormatting sqref="AM20">
    <cfRule type="cellIs" dxfId="8" priority="42" operator="greaterThan">
      <formula>0.65</formula>
    </cfRule>
  </conditionalFormatting>
  <conditionalFormatting sqref="AO5:AO19">
    <cfRule type="cellIs" dxfId="7" priority="6" operator="greaterThan">
      <formula>0.7</formula>
    </cfRule>
    <cfRule type="cellIs" dxfId="6" priority="7" operator="greaterThan">
      <formula>0.7</formula>
    </cfRule>
    <cfRule type="cellIs" dxfId="5" priority="8" operator="greaterThan">
      <formula>0.7</formula>
    </cfRule>
    <cfRule type="cellIs" dxfId="4" priority="9" operator="greaterThan">
      <formula>$W$20-0.1</formula>
    </cfRule>
  </conditionalFormatting>
  <conditionalFormatting sqref="AS5">
    <cfRule type="cellIs" dxfId="3" priority="1" operator="greaterThan">
      <formula>0.7</formula>
    </cfRule>
    <cfRule type="cellIs" dxfId="2" priority="2" operator="greaterThan">
      <formula>0.7</formula>
    </cfRule>
    <cfRule type="cellIs" dxfId="1" priority="3" operator="greaterThan">
      <formula>0.7</formula>
    </cfRule>
    <cfRule type="cellIs" dxfId="0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LATEX</vt:lpstr>
      <vt:lpstr>Large_table</vt:lpstr>
      <vt:lpstr>Env.-wise-tables</vt:lpstr>
      <vt:lpstr>Overall_Avg</vt:lpstr>
      <vt:lpstr>Sim_Avg</vt:lpstr>
      <vt:lpstr>PHM_SS_Avg</vt:lpstr>
      <vt:lpstr>PHM_MS_Avg</vt:lpstr>
      <vt:lpstr>Training_times</vt:lpstr>
      <vt:lpstr>Colored_Table</vt:lpstr>
      <vt:lpstr>HeatMap_Table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2023-07-03T09:21:48Z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