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Article_Empirical_Study\artefacts\analysis\"/>
    </mc:Choice>
  </mc:AlternateContent>
  <xr:revisionPtr revIDLastSave="0" documentId="13_ncr:1_{D9C190DA-0DA9-49C8-9706-942E21AA387C}" xr6:coauthVersionLast="47" xr6:coauthVersionMax="47" xr10:uidLastSave="{00000000-0000-0000-0000-000000000000}"/>
  <bookViews>
    <workbookView xWindow="-108" yWindow="-108" windowWidth="23256" windowHeight="12576" tabRatio="558" firstSheet="1" activeTab="6" xr2:uid="{00000000-000D-0000-FFFF-FFFF00000000}"/>
  </bookViews>
  <sheets>
    <sheet name="SB-3_Stability_2k" sheetId="13" r:id="rId1"/>
    <sheet name="SB-3_Stability_4k" sheetId="11" r:id="rId2"/>
    <sheet name="Stability_10k-1" sheetId="16" r:id="rId3"/>
    <sheet name="20K-colored" sheetId="19" r:id="rId4"/>
    <sheet name="10K-colored" sheetId="20" r:id="rId5"/>
    <sheet name="10K-Mono" sheetId="17" r:id="rId6"/>
    <sheet name="Latex" sheetId="1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8" l="1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A36" i="18"/>
  <c r="A37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22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C23" i="18"/>
  <c r="D23" i="18"/>
  <c r="B23" i="18"/>
  <c r="R3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4" i="18"/>
  <c r="E37" i="20"/>
  <c r="D37" i="20"/>
  <c r="C37" i="20"/>
  <c r="E36" i="20"/>
  <c r="D36" i="20"/>
  <c r="C36" i="20"/>
  <c r="E35" i="20"/>
  <c r="D35" i="20"/>
  <c r="C35" i="20"/>
  <c r="E34" i="20"/>
  <c r="D34" i="20"/>
  <c r="C34" i="20"/>
  <c r="E31" i="20"/>
  <c r="D31" i="20"/>
  <c r="C31" i="20"/>
  <c r="E30" i="20"/>
  <c r="D30" i="20"/>
  <c r="C30" i="20"/>
  <c r="E29" i="20"/>
  <c r="D29" i="20"/>
  <c r="C29" i="20"/>
  <c r="E28" i="20"/>
  <c r="D28" i="20"/>
  <c r="C28" i="20"/>
  <c r="E25" i="20"/>
  <c r="D25" i="20"/>
  <c r="C25" i="20"/>
  <c r="E24" i="20"/>
  <c r="D24" i="20"/>
  <c r="C24" i="20"/>
  <c r="E23" i="20"/>
  <c r="D23" i="20"/>
  <c r="C23" i="20"/>
  <c r="E22" i="20"/>
  <c r="D22" i="20"/>
  <c r="C22" i="20"/>
  <c r="E37" i="19"/>
  <c r="D37" i="19"/>
  <c r="C37" i="19"/>
  <c r="E36" i="19"/>
  <c r="D36" i="19"/>
  <c r="C36" i="19"/>
  <c r="E35" i="19"/>
  <c r="D35" i="19"/>
  <c r="C35" i="19"/>
  <c r="E34" i="19"/>
  <c r="D34" i="19"/>
  <c r="C34" i="19"/>
  <c r="E31" i="19"/>
  <c r="D31" i="19"/>
  <c r="C31" i="19"/>
  <c r="E30" i="19"/>
  <c r="D30" i="19"/>
  <c r="C30" i="19"/>
  <c r="E29" i="19"/>
  <c r="D29" i="19"/>
  <c r="C29" i="19"/>
  <c r="E28" i="19"/>
  <c r="D28" i="19"/>
  <c r="C28" i="19"/>
  <c r="E25" i="19"/>
  <c r="D25" i="19"/>
  <c r="C25" i="19"/>
  <c r="E24" i="19"/>
  <c r="D24" i="19"/>
  <c r="C24" i="19"/>
  <c r="E23" i="19"/>
  <c r="D23" i="19"/>
  <c r="C23" i="19"/>
  <c r="E22" i="19"/>
  <c r="D22" i="19"/>
  <c r="C22" i="19"/>
  <c r="AL27" i="17"/>
  <c r="T34" i="17" s="1"/>
  <c r="AJ27" i="17"/>
  <c r="R34" i="17" s="1"/>
  <c r="AH27" i="17"/>
  <c r="P34" i="17" s="1"/>
  <c r="AF27" i="17"/>
  <c r="T33" i="17" s="1"/>
  <c r="AD27" i="17"/>
  <c r="R33" i="17" s="1"/>
  <c r="AB27" i="17"/>
  <c r="P33" i="17" s="1"/>
  <c r="Z27" i="17"/>
  <c r="T32" i="17" s="1"/>
  <c r="X27" i="17"/>
  <c r="R32" i="17" s="1"/>
  <c r="V27" i="17"/>
  <c r="P32" i="17" s="1"/>
  <c r="T27" i="17"/>
  <c r="T35" i="17" s="1"/>
  <c r="R27" i="17"/>
  <c r="R35" i="17" s="1"/>
  <c r="P27" i="17"/>
  <c r="P35" i="17" s="1"/>
  <c r="AL26" i="17"/>
  <c r="AB43" i="17" s="1"/>
  <c r="AK26" i="17"/>
  <c r="AA43" i="17" s="1"/>
  <c r="AJ26" i="17"/>
  <c r="Z43" i="17" s="1"/>
  <c r="AI26" i="17"/>
  <c r="Y43" i="17" s="1"/>
  <c r="AH26" i="17"/>
  <c r="X43" i="17" s="1"/>
  <c r="AG26" i="17"/>
  <c r="W43" i="17" s="1"/>
  <c r="AF26" i="17"/>
  <c r="AB42" i="17" s="1"/>
  <c r="AE26" i="17"/>
  <c r="AA42" i="17" s="1"/>
  <c r="AD26" i="17"/>
  <c r="Z42" i="17" s="1"/>
  <c r="AC26" i="17"/>
  <c r="Y42" i="17" s="1"/>
  <c r="AB26" i="17"/>
  <c r="X42" i="17" s="1"/>
  <c r="AA26" i="17"/>
  <c r="W42" i="17" s="1"/>
  <c r="Z26" i="17"/>
  <c r="AB41" i="17" s="1"/>
  <c r="Y26" i="17"/>
  <c r="AA41" i="17" s="1"/>
  <c r="X26" i="17"/>
  <c r="Z41" i="17" s="1"/>
  <c r="W26" i="17"/>
  <c r="Y41" i="17" s="1"/>
  <c r="V26" i="17"/>
  <c r="X41" i="17" s="1"/>
  <c r="U26" i="17"/>
  <c r="W41" i="17" s="1"/>
  <c r="T26" i="17"/>
  <c r="AB44" i="17" s="1"/>
  <c r="S26" i="17"/>
  <c r="AA44" i="17" s="1"/>
  <c r="R26" i="17"/>
  <c r="Z44" i="17" s="1"/>
  <c r="Q26" i="17"/>
  <c r="Y44" i="17" s="1"/>
  <c r="P26" i="17"/>
  <c r="X44" i="17" s="1"/>
  <c r="O26" i="17"/>
  <c r="W44" i="17" s="1"/>
  <c r="AL25" i="17"/>
  <c r="T43" i="17" s="1"/>
  <c r="AK25" i="17"/>
  <c r="S43" i="17" s="1"/>
  <c r="AJ25" i="17"/>
  <c r="R43" i="17" s="1"/>
  <c r="AI25" i="17"/>
  <c r="Q43" i="17" s="1"/>
  <c r="AH25" i="17"/>
  <c r="P43" i="17" s="1"/>
  <c r="AG25" i="17"/>
  <c r="O43" i="17" s="1"/>
  <c r="AF25" i="17"/>
  <c r="T42" i="17" s="1"/>
  <c r="AE25" i="17"/>
  <c r="S42" i="17" s="1"/>
  <c r="AD25" i="17"/>
  <c r="R42" i="17" s="1"/>
  <c r="AC25" i="17"/>
  <c r="Q42" i="17" s="1"/>
  <c r="AB25" i="17"/>
  <c r="P42" i="17" s="1"/>
  <c r="AA25" i="17"/>
  <c r="O42" i="17" s="1"/>
  <c r="Z25" i="17"/>
  <c r="T41" i="17" s="1"/>
  <c r="Y25" i="17"/>
  <c r="S41" i="17" s="1"/>
  <c r="X25" i="17"/>
  <c r="R41" i="17" s="1"/>
  <c r="W25" i="17"/>
  <c r="Q41" i="17" s="1"/>
  <c r="V25" i="17"/>
  <c r="P41" i="17" s="1"/>
  <c r="U25" i="17"/>
  <c r="O41" i="17" s="1"/>
  <c r="T25" i="17"/>
  <c r="T44" i="17" s="1"/>
  <c r="S25" i="17"/>
  <c r="S44" i="17" s="1"/>
  <c r="R25" i="17"/>
  <c r="R44" i="17" s="1"/>
  <c r="Q25" i="17"/>
  <c r="Q44" i="17" s="1"/>
  <c r="P25" i="17"/>
  <c r="P44" i="17" s="1"/>
  <c r="O25" i="17"/>
  <c r="O44" i="17" s="1"/>
  <c r="AL24" i="17"/>
  <c r="AB34" i="17" s="1"/>
  <c r="AK24" i="17"/>
  <c r="AA34" i="17" s="1"/>
  <c r="AJ24" i="17"/>
  <c r="Z34" i="17" s="1"/>
  <c r="AI24" i="17"/>
  <c r="Y34" i="17" s="1"/>
  <c r="AH24" i="17"/>
  <c r="X34" i="17" s="1"/>
  <c r="AG24" i="17"/>
  <c r="W34" i="17" s="1"/>
  <c r="AF24" i="17"/>
  <c r="AB33" i="17" s="1"/>
  <c r="AE24" i="17"/>
  <c r="AA33" i="17" s="1"/>
  <c r="AD24" i="17"/>
  <c r="Z33" i="17" s="1"/>
  <c r="AC24" i="17"/>
  <c r="Y33" i="17" s="1"/>
  <c r="AB24" i="17"/>
  <c r="X33" i="17" s="1"/>
  <c r="AA24" i="17"/>
  <c r="W33" i="17" s="1"/>
  <c r="Z24" i="17"/>
  <c r="AB32" i="17" s="1"/>
  <c r="Y24" i="17"/>
  <c r="AA32" i="17" s="1"/>
  <c r="X24" i="17"/>
  <c r="Z32" i="17" s="1"/>
  <c r="W24" i="17"/>
  <c r="Y32" i="17" s="1"/>
  <c r="V24" i="17"/>
  <c r="X32" i="17" s="1"/>
  <c r="U24" i="17"/>
  <c r="W32" i="17" s="1"/>
  <c r="T24" i="17"/>
  <c r="AB35" i="17" s="1"/>
  <c r="S24" i="17"/>
  <c r="AA35" i="17" s="1"/>
  <c r="R24" i="17"/>
  <c r="Z35" i="17" s="1"/>
  <c r="Q24" i="17"/>
  <c r="Y35" i="17" s="1"/>
  <c r="P24" i="17"/>
  <c r="X35" i="17" s="1"/>
  <c r="O24" i="17"/>
  <c r="W35" i="17" s="1"/>
  <c r="AK20" i="17"/>
  <c r="AI20" i="17"/>
  <c r="AG20" i="17"/>
  <c r="AE20" i="17"/>
  <c r="AC20" i="17"/>
  <c r="AA20" i="17"/>
  <c r="Y20" i="17"/>
  <c r="W20" i="17"/>
  <c r="U20" i="17"/>
  <c r="S20" i="17"/>
  <c r="Q20" i="17"/>
  <c r="O20" i="17"/>
  <c r="AK19" i="17"/>
  <c r="AK27" i="17" s="1"/>
  <c r="S34" i="17" s="1"/>
  <c r="AI19" i="17"/>
  <c r="AG19" i="17"/>
  <c r="AG27" i="17" s="1"/>
  <c r="O34" i="17" s="1"/>
  <c r="AE19" i="17"/>
  <c r="AE27" i="17" s="1"/>
  <c r="S33" i="17" s="1"/>
  <c r="AC19" i="17"/>
  <c r="AC27" i="17" s="1"/>
  <c r="Q33" i="17" s="1"/>
  <c r="AA19" i="17"/>
  <c r="AA27" i="17" s="1"/>
  <c r="O33" i="17" s="1"/>
  <c r="Y19" i="17"/>
  <c r="Y27" i="17" s="1"/>
  <c r="S32" i="17" s="1"/>
  <c r="W19" i="17"/>
  <c r="W27" i="17" s="1"/>
  <c r="Q32" i="17" s="1"/>
  <c r="U19" i="17"/>
  <c r="U27" i="17" s="1"/>
  <c r="O32" i="17" s="1"/>
  <c r="S19" i="17"/>
  <c r="S27" i="17" s="1"/>
  <c r="S35" i="17" s="1"/>
  <c r="Q19" i="17"/>
  <c r="O19" i="17"/>
  <c r="O27" i="17" s="1"/>
  <c r="O35" i="17" s="1"/>
  <c r="AP28" i="16"/>
  <c r="U35" i="16" s="1"/>
  <c r="AN28" i="16"/>
  <c r="S35" i="16" s="1"/>
  <c r="AL28" i="16"/>
  <c r="Q35" i="16" s="1"/>
  <c r="AI28" i="16"/>
  <c r="U34" i="16" s="1"/>
  <c r="AG28" i="16"/>
  <c r="S34" i="16" s="1"/>
  <c r="AE28" i="16"/>
  <c r="Q34" i="16" s="1"/>
  <c r="AB28" i="16"/>
  <c r="U33" i="16" s="1"/>
  <c r="Z28" i="16"/>
  <c r="S33" i="16" s="1"/>
  <c r="X28" i="16"/>
  <c r="Q33" i="16" s="1"/>
  <c r="U28" i="16"/>
  <c r="U36" i="16" s="1"/>
  <c r="S28" i="16"/>
  <c r="S36" i="16" s="1"/>
  <c r="Q28" i="16"/>
  <c r="Q36" i="16" s="1"/>
  <c r="AP27" i="16"/>
  <c r="AE44" i="16" s="1"/>
  <c r="AO27" i="16"/>
  <c r="AD44" i="16" s="1"/>
  <c r="AN27" i="16"/>
  <c r="AB44" i="16" s="1"/>
  <c r="AM27" i="16"/>
  <c r="AA44" i="16" s="1"/>
  <c r="AL27" i="16"/>
  <c r="Z44" i="16" s="1"/>
  <c r="AK27" i="16"/>
  <c r="Y44" i="16" s="1"/>
  <c r="AI27" i="16"/>
  <c r="AE43" i="16" s="1"/>
  <c r="AH27" i="16"/>
  <c r="AD43" i="16" s="1"/>
  <c r="AG27" i="16"/>
  <c r="AB43" i="16" s="1"/>
  <c r="AF27" i="16"/>
  <c r="AA43" i="16" s="1"/>
  <c r="AE27" i="16"/>
  <c r="Z43" i="16" s="1"/>
  <c r="AD27" i="16"/>
  <c r="Y43" i="16" s="1"/>
  <c r="AB27" i="16"/>
  <c r="AE42" i="16" s="1"/>
  <c r="AA27" i="16"/>
  <c r="AD42" i="16" s="1"/>
  <c r="Z27" i="16"/>
  <c r="AB42" i="16" s="1"/>
  <c r="Y27" i="16"/>
  <c r="AA42" i="16" s="1"/>
  <c r="X27" i="16"/>
  <c r="Z42" i="16" s="1"/>
  <c r="W27" i="16"/>
  <c r="Y42" i="16" s="1"/>
  <c r="U27" i="16"/>
  <c r="AE45" i="16" s="1"/>
  <c r="T27" i="16"/>
  <c r="AD45" i="16" s="1"/>
  <c r="S27" i="16"/>
  <c r="AB45" i="16" s="1"/>
  <c r="R27" i="16"/>
  <c r="AA45" i="16" s="1"/>
  <c r="Q27" i="16"/>
  <c r="Z45" i="16" s="1"/>
  <c r="P27" i="16"/>
  <c r="Y45" i="16" s="1"/>
  <c r="AP26" i="16"/>
  <c r="U44" i="16" s="1"/>
  <c r="AO26" i="16"/>
  <c r="T44" i="16" s="1"/>
  <c r="AN26" i="16"/>
  <c r="S44" i="16" s="1"/>
  <c r="AM26" i="16"/>
  <c r="R44" i="16" s="1"/>
  <c r="AL26" i="16"/>
  <c r="Q44" i="16" s="1"/>
  <c r="AK26" i="16"/>
  <c r="P44" i="16" s="1"/>
  <c r="AI26" i="16"/>
  <c r="U43" i="16" s="1"/>
  <c r="AH26" i="16"/>
  <c r="T43" i="16" s="1"/>
  <c r="AG26" i="16"/>
  <c r="S43" i="16" s="1"/>
  <c r="AF26" i="16"/>
  <c r="R43" i="16" s="1"/>
  <c r="AE26" i="16"/>
  <c r="Q43" i="16" s="1"/>
  <c r="AD26" i="16"/>
  <c r="P43" i="16" s="1"/>
  <c r="AB26" i="16"/>
  <c r="U42" i="16" s="1"/>
  <c r="AA26" i="16"/>
  <c r="T42" i="16" s="1"/>
  <c r="Z26" i="16"/>
  <c r="S42" i="16" s="1"/>
  <c r="Y26" i="16"/>
  <c r="R42" i="16" s="1"/>
  <c r="X26" i="16"/>
  <c r="Q42" i="16" s="1"/>
  <c r="W26" i="16"/>
  <c r="P42" i="16" s="1"/>
  <c r="U26" i="16"/>
  <c r="U45" i="16" s="1"/>
  <c r="T26" i="16"/>
  <c r="T45" i="16" s="1"/>
  <c r="S26" i="16"/>
  <c r="S45" i="16" s="1"/>
  <c r="R26" i="16"/>
  <c r="R45" i="16" s="1"/>
  <c r="Q26" i="16"/>
  <c r="Q45" i="16" s="1"/>
  <c r="P26" i="16"/>
  <c r="P45" i="16" s="1"/>
  <c r="AP25" i="16"/>
  <c r="AE35" i="16" s="1"/>
  <c r="AO25" i="16"/>
  <c r="AD35" i="16" s="1"/>
  <c r="AN25" i="16"/>
  <c r="AB35" i="16" s="1"/>
  <c r="AM25" i="16"/>
  <c r="AA35" i="16" s="1"/>
  <c r="AL25" i="16"/>
  <c r="Z35" i="16" s="1"/>
  <c r="AK25" i="16"/>
  <c r="Y35" i="16" s="1"/>
  <c r="AI25" i="16"/>
  <c r="AE34" i="16" s="1"/>
  <c r="AH25" i="16"/>
  <c r="AD34" i="16" s="1"/>
  <c r="AG25" i="16"/>
  <c r="AB34" i="16" s="1"/>
  <c r="AF25" i="16"/>
  <c r="AA34" i="16" s="1"/>
  <c r="AE25" i="16"/>
  <c r="Z34" i="16" s="1"/>
  <c r="AD25" i="16"/>
  <c r="Y34" i="16" s="1"/>
  <c r="AB25" i="16"/>
  <c r="AE33" i="16" s="1"/>
  <c r="AA25" i="16"/>
  <c r="AD33" i="16" s="1"/>
  <c r="Z25" i="16"/>
  <c r="AB33" i="16" s="1"/>
  <c r="Y25" i="16"/>
  <c r="AA33" i="16" s="1"/>
  <c r="X25" i="16"/>
  <c r="Z33" i="16" s="1"/>
  <c r="W25" i="16"/>
  <c r="Y33" i="16" s="1"/>
  <c r="U25" i="16"/>
  <c r="AE36" i="16" s="1"/>
  <c r="T25" i="16"/>
  <c r="AD36" i="16" s="1"/>
  <c r="S25" i="16"/>
  <c r="AB36" i="16" s="1"/>
  <c r="R25" i="16"/>
  <c r="AA36" i="16" s="1"/>
  <c r="Q25" i="16"/>
  <c r="Z36" i="16" s="1"/>
  <c r="P25" i="16"/>
  <c r="Y36" i="16" s="1"/>
  <c r="AO21" i="16"/>
  <c r="AM21" i="16"/>
  <c r="AK21" i="16"/>
  <c r="AH21" i="16"/>
  <c r="AF21" i="16"/>
  <c r="AD21" i="16"/>
  <c r="AA21" i="16"/>
  <c r="Y21" i="16"/>
  <c r="W21" i="16"/>
  <c r="T21" i="16"/>
  <c r="R21" i="16"/>
  <c r="P21" i="16"/>
  <c r="AO20" i="16"/>
  <c r="AO28" i="16" s="1"/>
  <c r="T35" i="16" s="1"/>
  <c r="AM20" i="16"/>
  <c r="AK20" i="16"/>
  <c r="AK28" i="16" s="1"/>
  <c r="P35" i="16" s="1"/>
  <c r="AH20" i="16"/>
  <c r="AF20" i="16"/>
  <c r="AD20" i="16"/>
  <c r="AD28" i="16" s="1"/>
  <c r="P34" i="16" s="1"/>
  <c r="AA20" i="16"/>
  <c r="AA28" i="16" s="1"/>
  <c r="T33" i="16" s="1"/>
  <c r="Y20" i="16"/>
  <c r="Y28" i="16" s="1"/>
  <c r="R33" i="16" s="1"/>
  <c r="W20" i="16"/>
  <c r="W28" i="16" s="1"/>
  <c r="P33" i="16" s="1"/>
  <c r="T20" i="16"/>
  <c r="T28" i="16" s="1"/>
  <c r="T36" i="16" s="1"/>
  <c r="R20" i="16"/>
  <c r="R28" i="16" s="1"/>
  <c r="R36" i="16" s="1"/>
  <c r="P20" i="16"/>
  <c r="AB43" i="13"/>
  <c r="AA43" i="13"/>
  <c r="Z43" i="13"/>
  <c r="Y43" i="13"/>
  <c r="W43" i="13"/>
  <c r="AB34" i="13"/>
  <c r="AA34" i="13"/>
  <c r="Z34" i="13"/>
  <c r="Y34" i="13"/>
  <c r="W34" i="13"/>
  <c r="AL26" i="13"/>
  <c r="T33" i="13" s="1"/>
  <c r="AJ26" i="13"/>
  <c r="R33" i="13" s="1"/>
  <c r="AH26" i="13"/>
  <c r="P33" i="13" s="1"/>
  <c r="AF26" i="13"/>
  <c r="T32" i="13" s="1"/>
  <c r="AD26" i="13"/>
  <c r="R32" i="13" s="1"/>
  <c r="AB26" i="13"/>
  <c r="P32" i="13" s="1"/>
  <c r="Z26" i="13"/>
  <c r="T31" i="13" s="1"/>
  <c r="X26" i="13"/>
  <c r="R31" i="13" s="1"/>
  <c r="V26" i="13"/>
  <c r="P31" i="13" s="1"/>
  <c r="T26" i="13"/>
  <c r="T34" i="13" s="1"/>
  <c r="T35" i="13" s="1"/>
  <c r="R26" i="13"/>
  <c r="R34" i="13" s="1"/>
  <c r="P26" i="13"/>
  <c r="P34" i="13" s="1"/>
  <c r="AL25" i="13"/>
  <c r="AB42" i="13" s="1"/>
  <c r="AK25" i="13"/>
  <c r="AA42" i="13" s="1"/>
  <c r="AJ25" i="13"/>
  <c r="Z42" i="13" s="1"/>
  <c r="AI25" i="13"/>
  <c r="Y42" i="13" s="1"/>
  <c r="AH25" i="13"/>
  <c r="X42" i="13" s="1"/>
  <c r="AG25" i="13"/>
  <c r="W42" i="13" s="1"/>
  <c r="AF25" i="13"/>
  <c r="AB41" i="13" s="1"/>
  <c r="AE25" i="13"/>
  <c r="AA41" i="13" s="1"/>
  <c r="AD25" i="13"/>
  <c r="Z41" i="13" s="1"/>
  <c r="AC25" i="13"/>
  <c r="Y41" i="13" s="1"/>
  <c r="AB25" i="13"/>
  <c r="X41" i="13" s="1"/>
  <c r="AA25" i="13"/>
  <c r="W41" i="13" s="1"/>
  <c r="Z25" i="13"/>
  <c r="AB40" i="13" s="1"/>
  <c r="Y25" i="13"/>
  <c r="AA40" i="13" s="1"/>
  <c r="X25" i="13"/>
  <c r="Z40" i="13" s="1"/>
  <c r="W25" i="13"/>
  <c r="Y40" i="13" s="1"/>
  <c r="V25" i="13"/>
  <c r="X40" i="13" s="1"/>
  <c r="U25" i="13"/>
  <c r="W40" i="13" s="1"/>
  <c r="T25" i="13"/>
  <c r="S25" i="13"/>
  <c r="R25" i="13"/>
  <c r="Q25" i="13"/>
  <c r="P25" i="13"/>
  <c r="X43" i="13" s="1"/>
  <c r="O25" i="13"/>
  <c r="AL24" i="13"/>
  <c r="T42" i="13" s="1"/>
  <c r="AK24" i="13"/>
  <c r="S42" i="13" s="1"/>
  <c r="AJ24" i="13"/>
  <c r="R42" i="13" s="1"/>
  <c r="AI24" i="13"/>
  <c r="Q42" i="13" s="1"/>
  <c r="AH24" i="13"/>
  <c r="P42" i="13" s="1"/>
  <c r="AG24" i="13"/>
  <c r="O42" i="13" s="1"/>
  <c r="AF24" i="13"/>
  <c r="T41" i="13" s="1"/>
  <c r="AE24" i="13"/>
  <c r="S41" i="13" s="1"/>
  <c r="AD24" i="13"/>
  <c r="R41" i="13" s="1"/>
  <c r="AC24" i="13"/>
  <c r="Q41" i="13" s="1"/>
  <c r="AB24" i="13"/>
  <c r="P41" i="13" s="1"/>
  <c r="AA24" i="13"/>
  <c r="O41" i="13" s="1"/>
  <c r="Z24" i="13"/>
  <c r="T40" i="13" s="1"/>
  <c r="Y24" i="13"/>
  <c r="S40" i="13" s="1"/>
  <c r="X24" i="13"/>
  <c r="R40" i="13" s="1"/>
  <c r="W24" i="13"/>
  <c r="Q40" i="13" s="1"/>
  <c r="V24" i="13"/>
  <c r="P40" i="13" s="1"/>
  <c r="U24" i="13"/>
  <c r="O40" i="13" s="1"/>
  <c r="T24" i="13"/>
  <c r="T43" i="13" s="1"/>
  <c r="S24" i="13"/>
  <c r="S43" i="13" s="1"/>
  <c r="R24" i="13"/>
  <c r="R43" i="13" s="1"/>
  <c r="R44" i="13" s="1"/>
  <c r="Q24" i="13"/>
  <c r="Q43" i="13" s="1"/>
  <c r="P24" i="13"/>
  <c r="P43" i="13" s="1"/>
  <c r="P44" i="13" s="1"/>
  <c r="O24" i="13"/>
  <c r="O43" i="13" s="1"/>
  <c r="AL23" i="13"/>
  <c r="AB33" i="13" s="1"/>
  <c r="AK23" i="13"/>
  <c r="AA33" i="13" s="1"/>
  <c r="AJ23" i="13"/>
  <c r="Z33" i="13" s="1"/>
  <c r="AI23" i="13"/>
  <c r="Y33" i="13" s="1"/>
  <c r="AH23" i="13"/>
  <c r="X33" i="13" s="1"/>
  <c r="AG23" i="13"/>
  <c r="W33" i="13" s="1"/>
  <c r="AF23" i="13"/>
  <c r="AB32" i="13" s="1"/>
  <c r="AE23" i="13"/>
  <c r="AA32" i="13" s="1"/>
  <c r="AD23" i="13"/>
  <c r="Z32" i="13" s="1"/>
  <c r="AC23" i="13"/>
  <c r="Y32" i="13" s="1"/>
  <c r="AB23" i="13"/>
  <c r="X32" i="13" s="1"/>
  <c r="AA23" i="13"/>
  <c r="W32" i="13" s="1"/>
  <c r="Z23" i="13"/>
  <c r="AB31" i="13" s="1"/>
  <c r="Y23" i="13"/>
  <c r="AA31" i="13" s="1"/>
  <c r="X23" i="13"/>
  <c r="Z31" i="13" s="1"/>
  <c r="W23" i="13"/>
  <c r="Y31" i="13" s="1"/>
  <c r="V23" i="13"/>
  <c r="X31" i="13" s="1"/>
  <c r="U23" i="13"/>
  <c r="W31" i="13" s="1"/>
  <c r="T23" i="13"/>
  <c r="S23" i="13"/>
  <c r="R23" i="13"/>
  <c r="Q23" i="13"/>
  <c r="P23" i="13"/>
  <c r="X34" i="13" s="1"/>
  <c r="O23" i="13"/>
  <c r="AK18" i="13"/>
  <c r="AK26" i="13" s="1"/>
  <c r="S33" i="13" s="1"/>
  <c r="AI18" i="13"/>
  <c r="AI26" i="13" s="1"/>
  <c r="Q33" i="13" s="1"/>
  <c r="AG18" i="13"/>
  <c r="AG26" i="13" s="1"/>
  <c r="O33" i="13" s="1"/>
  <c r="AE18" i="13"/>
  <c r="AE26" i="13" s="1"/>
  <c r="S32" i="13" s="1"/>
  <c r="AC18" i="13"/>
  <c r="AC26" i="13" s="1"/>
  <c r="Q32" i="13" s="1"/>
  <c r="AA18" i="13"/>
  <c r="AA26" i="13" s="1"/>
  <c r="O32" i="13" s="1"/>
  <c r="Y18" i="13"/>
  <c r="Y26" i="13" s="1"/>
  <c r="S31" i="13" s="1"/>
  <c r="W18" i="13"/>
  <c r="W26" i="13" s="1"/>
  <c r="Q31" i="13" s="1"/>
  <c r="U18" i="13"/>
  <c r="U26" i="13" s="1"/>
  <c r="O31" i="13" s="1"/>
  <c r="S18" i="13"/>
  <c r="S26" i="13" s="1"/>
  <c r="S34" i="13" s="1"/>
  <c r="Q18" i="13"/>
  <c r="Q26" i="13" s="1"/>
  <c r="Q34" i="13" s="1"/>
  <c r="O18" i="13"/>
  <c r="O26" i="13" s="1"/>
  <c r="O34" i="13" s="1"/>
  <c r="AK18" i="11"/>
  <c r="AK26" i="11" s="1"/>
  <c r="S33" i="11" s="1"/>
  <c r="AI18" i="11"/>
  <c r="AI26" i="11" s="1"/>
  <c r="Q33" i="11" s="1"/>
  <c r="AG18" i="11"/>
  <c r="AE18" i="11"/>
  <c r="AE26" i="11" s="1"/>
  <c r="S32" i="11" s="1"/>
  <c r="AC18" i="11"/>
  <c r="AA18" i="11"/>
  <c r="AA26" i="11" s="1"/>
  <c r="O32" i="11" s="1"/>
  <c r="Y18" i="11"/>
  <c r="Y26" i="11" s="1"/>
  <c r="S31" i="11" s="1"/>
  <c r="W18" i="11"/>
  <c r="W26" i="11" s="1"/>
  <c r="Q31" i="11" s="1"/>
  <c r="U18" i="11"/>
  <c r="U26" i="11" s="1"/>
  <c r="O31" i="11" s="1"/>
  <c r="S18" i="11"/>
  <c r="S26" i="11" s="1"/>
  <c r="S34" i="11" s="1"/>
  <c r="Q18" i="11"/>
  <c r="Q26" i="11" s="1"/>
  <c r="Q34" i="11" s="1"/>
  <c r="O18" i="11"/>
  <c r="O26" i="11" s="1"/>
  <c r="O34" i="11" s="1"/>
  <c r="AL26" i="11"/>
  <c r="T33" i="11" s="1"/>
  <c r="AJ26" i="11"/>
  <c r="R33" i="11" s="1"/>
  <c r="AH26" i="11"/>
  <c r="P33" i="11" s="1"/>
  <c r="AG26" i="11"/>
  <c r="O33" i="11" s="1"/>
  <c r="AF26" i="11"/>
  <c r="T32" i="11" s="1"/>
  <c r="AD26" i="11"/>
  <c r="R32" i="11" s="1"/>
  <c r="AC26" i="11"/>
  <c r="Q32" i="11" s="1"/>
  <c r="AB26" i="11"/>
  <c r="P32" i="11" s="1"/>
  <c r="Z26" i="11"/>
  <c r="T31" i="11" s="1"/>
  <c r="X26" i="11"/>
  <c r="R31" i="11" s="1"/>
  <c r="V26" i="11"/>
  <c r="P31" i="11" s="1"/>
  <c r="T26" i="11"/>
  <c r="T34" i="11" s="1"/>
  <c r="R26" i="11"/>
  <c r="R34" i="11" s="1"/>
  <c r="P26" i="11"/>
  <c r="P34" i="11" s="1"/>
  <c r="AL25" i="11"/>
  <c r="AB42" i="11" s="1"/>
  <c r="AK25" i="11"/>
  <c r="AA42" i="11" s="1"/>
  <c r="AJ25" i="11"/>
  <c r="Z42" i="11" s="1"/>
  <c r="AI25" i="11"/>
  <c r="Y42" i="11" s="1"/>
  <c r="AH25" i="11"/>
  <c r="X42" i="11" s="1"/>
  <c r="AG25" i="11"/>
  <c r="W42" i="11" s="1"/>
  <c r="AF25" i="11"/>
  <c r="AB41" i="11" s="1"/>
  <c r="AE25" i="11"/>
  <c r="AA41" i="11" s="1"/>
  <c r="AD25" i="11"/>
  <c r="Z41" i="11" s="1"/>
  <c r="AC25" i="11"/>
  <c r="Y41" i="11" s="1"/>
  <c r="AB25" i="11"/>
  <c r="X41" i="11" s="1"/>
  <c r="AA25" i="11"/>
  <c r="W41" i="11" s="1"/>
  <c r="Z25" i="11"/>
  <c r="AB40" i="11" s="1"/>
  <c r="Y25" i="11"/>
  <c r="AA40" i="11" s="1"/>
  <c r="X25" i="11"/>
  <c r="Z40" i="11" s="1"/>
  <c r="W25" i="11"/>
  <c r="Y40" i="11" s="1"/>
  <c r="V25" i="11"/>
  <c r="X40" i="11" s="1"/>
  <c r="U25" i="11"/>
  <c r="W40" i="11" s="1"/>
  <c r="T25" i="11"/>
  <c r="AB43" i="11" s="1"/>
  <c r="S25" i="11"/>
  <c r="AA43" i="11" s="1"/>
  <c r="R25" i="11"/>
  <c r="Z43" i="11" s="1"/>
  <c r="Q25" i="11"/>
  <c r="Y43" i="11" s="1"/>
  <c r="P25" i="11"/>
  <c r="X43" i="11" s="1"/>
  <c r="O25" i="11"/>
  <c r="W43" i="11" s="1"/>
  <c r="AL24" i="11"/>
  <c r="T42" i="11" s="1"/>
  <c r="AK24" i="11"/>
  <c r="S42" i="11" s="1"/>
  <c r="AJ24" i="11"/>
  <c r="R42" i="11" s="1"/>
  <c r="AI24" i="11"/>
  <c r="Q42" i="11" s="1"/>
  <c r="AH24" i="11"/>
  <c r="P42" i="11" s="1"/>
  <c r="AG24" i="11"/>
  <c r="O42" i="11" s="1"/>
  <c r="AF24" i="11"/>
  <c r="T41" i="11" s="1"/>
  <c r="AE24" i="11"/>
  <c r="S41" i="11" s="1"/>
  <c r="AD24" i="11"/>
  <c r="R41" i="11" s="1"/>
  <c r="AC24" i="11"/>
  <c r="Q41" i="11" s="1"/>
  <c r="AB24" i="11"/>
  <c r="P41" i="11" s="1"/>
  <c r="AA24" i="11"/>
  <c r="O41" i="11" s="1"/>
  <c r="Z24" i="11"/>
  <c r="T40" i="11" s="1"/>
  <c r="Y24" i="11"/>
  <c r="S40" i="11" s="1"/>
  <c r="X24" i="11"/>
  <c r="R40" i="11" s="1"/>
  <c r="W24" i="11"/>
  <c r="Q40" i="11" s="1"/>
  <c r="V24" i="11"/>
  <c r="P40" i="11" s="1"/>
  <c r="U24" i="11"/>
  <c r="O40" i="11" s="1"/>
  <c r="T24" i="11"/>
  <c r="T43" i="11" s="1"/>
  <c r="S24" i="11"/>
  <c r="S43" i="11" s="1"/>
  <c r="R24" i="11"/>
  <c r="R43" i="11" s="1"/>
  <c r="Q24" i="11"/>
  <c r="Q43" i="11" s="1"/>
  <c r="P24" i="11"/>
  <c r="P43" i="11" s="1"/>
  <c r="O24" i="11"/>
  <c r="O43" i="11" s="1"/>
  <c r="AL23" i="11"/>
  <c r="AB33" i="11" s="1"/>
  <c r="AK23" i="11"/>
  <c r="AA33" i="11" s="1"/>
  <c r="AJ23" i="11"/>
  <c r="Z33" i="11" s="1"/>
  <c r="AI23" i="11"/>
  <c r="Y33" i="11" s="1"/>
  <c r="AH23" i="11"/>
  <c r="X33" i="11" s="1"/>
  <c r="AG23" i="11"/>
  <c r="W33" i="11" s="1"/>
  <c r="AF23" i="11"/>
  <c r="AB32" i="11" s="1"/>
  <c r="AE23" i="11"/>
  <c r="AA32" i="11" s="1"/>
  <c r="AD23" i="11"/>
  <c r="Z32" i="11" s="1"/>
  <c r="AC23" i="11"/>
  <c r="Y32" i="11" s="1"/>
  <c r="AB23" i="11"/>
  <c r="X32" i="11" s="1"/>
  <c r="AA23" i="11"/>
  <c r="W32" i="11" s="1"/>
  <c r="Z23" i="11"/>
  <c r="AB31" i="11" s="1"/>
  <c r="Y23" i="11"/>
  <c r="AA31" i="11" s="1"/>
  <c r="X23" i="11"/>
  <c r="Z31" i="11" s="1"/>
  <c r="W23" i="11"/>
  <c r="Y31" i="11" s="1"/>
  <c r="V23" i="11"/>
  <c r="X31" i="11" s="1"/>
  <c r="U23" i="11"/>
  <c r="W31" i="11" s="1"/>
  <c r="T23" i="11"/>
  <c r="AB34" i="11" s="1"/>
  <c r="S23" i="11"/>
  <c r="AA34" i="11" s="1"/>
  <c r="R23" i="11"/>
  <c r="Z34" i="11" s="1"/>
  <c r="Q23" i="11"/>
  <c r="Y34" i="11" s="1"/>
  <c r="P23" i="11"/>
  <c r="X34" i="11" s="1"/>
  <c r="O23" i="11"/>
  <c r="W34" i="11" s="1"/>
  <c r="AH28" i="16" l="1"/>
  <c r="T34" i="16" s="1"/>
  <c r="T37" i="16" s="1"/>
  <c r="P28" i="16"/>
  <c r="P36" i="16" s="1"/>
  <c r="P37" i="16" s="1"/>
  <c r="AM28" i="16"/>
  <c r="R35" i="16" s="1"/>
  <c r="AD37" i="16"/>
  <c r="AE46" i="16"/>
  <c r="AD46" i="16"/>
  <c r="AE37" i="16"/>
  <c r="U46" i="16"/>
  <c r="U37" i="16"/>
  <c r="AA37" i="16"/>
  <c r="AF28" i="16"/>
  <c r="R34" i="16" s="1"/>
  <c r="Q27" i="17"/>
  <c r="Q35" i="17" s="1"/>
  <c r="X36" i="17"/>
  <c r="P45" i="17"/>
  <c r="X45" i="17"/>
  <c r="W36" i="17"/>
  <c r="W45" i="17"/>
  <c r="AI27" i="17"/>
  <c r="Q34" i="17" s="1"/>
  <c r="P36" i="17"/>
  <c r="S36" i="17"/>
  <c r="Y36" i="17"/>
  <c r="Q45" i="17"/>
  <c r="Y45" i="17"/>
  <c r="R45" i="17"/>
  <c r="Z36" i="17"/>
  <c r="O36" i="17"/>
  <c r="AA36" i="17"/>
  <c r="AA45" i="17"/>
  <c r="Z45" i="17"/>
  <c r="T45" i="17"/>
  <c r="O45" i="17"/>
  <c r="R36" i="17"/>
  <c r="S45" i="17"/>
  <c r="T36" i="17"/>
  <c r="AB36" i="17"/>
  <c r="AB45" i="17"/>
  <c r="AB37" i="16"/>
  <c r="S46" i="16"/>
  <c r="AB46" i="16"/>
  <c r="T46" i="16"/>
  <c r="AA46" i="16"/>
  <c r="Y37" i="16"/>
  <c r="P46" i="16"/>
  <c r="Q37" i="16"/>
  <c r="Q46" i="16"/>
  <c r="Z46" i="16"/>
  <c r="Y46" i="16"/>
  <c r="Z37" i="16"/>
  <c r="R46" i="16"/>
  <c r="S37" i="16"/>
  <c r="S44" i="13"/>
  <c r="AB44" i="13"/>
  <c r="T44" i="13"/>
  <c r="Y44" i="13"/>
  <c r="Y35" i="13"/>
  <c r="Z35" i="13"/>
  <c r="Z44" i="13"/>
  <c r="AA44" i="13"/>
  <c r="AB35" i="13"/>
  <c r="AA35" i="13"/>
  <c r="W35" i="13"/>
  <c r="W44" i="13"/>
  <c r="O35" i="13"/>
  <c r="O44" i="13"/>
  <c r="P35" i="13"/>
  <c r="X35" i="13"/>
  <c r="X44" i="13"/>
  <c r="Q35" i="13"/>
  <c r="S35" i="13"/>
  <c r="Q44" i="13"/>
  <c r="R35" i="13"/>
  <c r="W35" i="11"/>
  <c r="O44" i="11"/>
  <c r="W44" i="11"/>
  <c r="O35" i="11"/>
  <c r="X35" i="11"/>
  <c r="Y35" i="11"/>
  <c r="Q44" i="11"/>
  <c r="Y44" i="11"/>
  <c r="Q35" i="11"/>
  <c r="S35" i="11"/>
  <c r="P44" i="11"/>
  <c r="P35" i="11"/>
  <c r="Z35" i="11"/>
  <c r="R44" i="11"/>
  <c r="Z44" i="11"/>
  <c r="AA35" i="11"/>
  <c r="S44" i="11"/>
  <c r="AA44" i="11"/>
  <c r="AB35" i="11"/>
  <c r="T44" i="11"/>
  <c r="T35" i="11"/>
  <c r="AB44" i="11"/>
  <c r="R35" i="11"/>
  <c r="X44" i="11"/>
  <c r="R37" i="16" l="1"/>
  <c r="Q36" i="17"/>
  <c r="Q47" i="17" s="1"/>
  <c r="Q51" i="17"/>
  <c r="Q50" i="17"/>
  <c r="Q48" i="17"/>
  <c r="R52" i="16"/>
  <c r="R49" i="16"/>
  <c r="R51" i="16"/>
  <c r="R48" i="16"/>
  <c r="Q50" i="13"/>
  <c r="Q47" i="13"/>
  <c r="Q49" i="13"/>
  <c r="Q46" i="13"/>
  <c r="Q46" i="11"/>
  <c r="Q49" i="11"/>
  <c r="Q50" i="11"/>
  <c r="Q47" i="11"/>
</calcChain>
</file>

<file path=xl/sharedStrings.xml><?xml version="1.0" encoding="utf-8"?>
<sst xmlns="http://schemas.openxmlformats.org/spreadsheetml/2006/main" count="1063" uniqueCount="173">
  <si>
    <t>expt_n</t>
  </si>
  <si>
    <t>environment</t>
  </si>
  <si>
    <t>environment_info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</si>
  <si>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</si>
  <si>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</si>
  <si>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</si>
  <si>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</si>
  <si>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</si>
  <si>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</si>
  <si>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</si>
  <si>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</si>
  <si>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</si>
  <si>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</si>
  <si>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</si>
  <si>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</si>
  <si>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</si>
  <si>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</si>
  <si>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</si>
  <si>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</si>
  <si>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</si>
  <si>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</si>
  <si>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</si>
  <si>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</si>
  <si>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</si>
  <si>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</si>
  <si>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</si>
  <si>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</si>
  <si>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</si>
  <si>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</si>
  <si>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</si>
  <si>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</si>
  <si>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</si>
  <si>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</si>
  <si>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</si>
  <si>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</si>
  <si>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</si>
  <si>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</si>
  <si>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model_file_tested</t>
  </si>
  <si>
    <t>SS</t>
  </si>
  <si>
    <t>data\Simulated_Dasic_2006_Tool_Wear_Model_Train.csv</t>
  </si>
  <si>
    <t>models/RF_Model_Dasic_NoNBD.mdl</t>
  </si>
  <si>
    <t>Separate test set.</t>
  </si>
  <si>
    <t>data\Simulated_Dasic_2006_Tool_Wear_Model_Test.csv</t>
  </si>
  <si>
    <t>models/RF_Model_Dasic_LowNBD.mdl</t>
  </si>
  <si>
    <t>models/RF_Model_Dasic_HighNBD.mdl</t>
  </si>
  <si>
    <t>data\PHM_Tool_Wear_Data_C01_0p12.csv</t>
  </si>
  <si>
    <t>models/RF_Model_PHM_C01_SS_NoNBD.mdl</t>
  </si>
  <si>
    <t>models/RF_Model_PHM_C01_SS_LowNBD.mdl</t>
  </si>
  <si>
    <t>models/RF_Model_PHM_C01_SS_HighNBD.mdl</t>
  </si>
  <si>
    <t>data\PHM_Tool_Wear_Data_C04_0p098.csv</t>
  </si>
  <si>
    <t>models/RF_Model_PHM_C04_SS_NoNBD.mdl</t>
  </si>
  <si>
    <t>models/RF_Model_PHM_C04_SS_LowNBD.mdl</t>
  </si>
  <si>
    <t>models/RF_Model_PHM_C04_SS_HighNBD.mdl</t>
  </si>
  <si>
    <t>data\PHM_Tool_Wear_Data_C06_0p13.csv</t>
  </si>
  <si>
    <t>models/RF_Model_PHM_C06_SS_LowNBD.mdl</t>
  </si>
  <si>
    <t>models/RF_Model_PHM_C06_SS_HighNBD.mdl</t>
  </si>
  <si>
    <t>MS</t>
  </si>
  <si>
    <t>PHM C01 complex multi-variate state NBD</t>
  </si>
  <si>
    <t>models/RF_Model_PHM_C01_MS_NoNBD.mdl</t>
  </si>
  <si>
    <t>PHM_C01_MS</t>
  </si>
  <si>
    <t>PHM C04 complex multi-variate state NBD</t>
  </si>
  <si>
    <t>models/RF_Model_PHM_C04_MS_NoNBD.mdl</t>
  </si>
  <si>
    <t>PHM_C04_MS</t>
  </si>
  <si>
    <t>A2C</t>
  </si>
  <si>
    <t>DQN</t>
  </si>
  <si>
    <t>PPO</t>
  </si>
  <si>
    <t>REINFORCE</t>
  </si>
  <si>
    <t>Simulated env.: Average metric over 100 samples, 10 rounds</t>
  </si>
  <si>
    <t>Overall-Averages</t>
  </si>
  <si>
    <t xml:space="preserve">Simulated env. </t>
  </si>
  <si>
    <t>PHM-Multi-variate state</t>
  </si>
  <si>
    <t>PHM-Single-variate state</t>
  </si>
  <si>
    <t>Overall: Average metric over 100 samples, 10 rounds</t>
  </si>
  <si>
    <t>PHM Single-variate env.: Average metric over 100 samples, 10 rounds</t>
  </si>
  <si>
    <t>PHM Multi-variate env.: Average metric over 100 samples, 10 rounds</t>
  </si>
  <si>
    <t>PHM C06 complex multi-variate state NBD</t>
  </si>
  <si>
    <t>models/RF_Model_PHM_C06_SS_NoNBD.mdl</t>
  </si>
  <si>
    <t>models/RF_Model_PHM_C06_MS_NoNBD.mdl</t>
  </si>
  <si>
    <t>PHM_C06_MS</t>
  </si>
  <si>
    <t>Precision</t>
  </si>
  <si>
    <t>Mean</t>
  </si>
  <si>
    <t>SD</t>
  </si>
  <si>
    <t>Recall</t>
  </si>
  <si>
    <t>F1-score</t>
  </si>
  <si>
    <t>across Pr, Rc, F1: better than best SB3</t>
  </si>
  <si>
    <t>on mean</t>
  </si>
  <si>
    <t>Simulated Dasic 2006 - simple (NT) state - NBD</t>
  </si>
  <si>
    <t>Dasic_SS_NT</t>
  </si>
  <si>
    <t>Simulated Dasic 2006 - simple (NT) state - LBD</t>
  </si>
  <si>
    <t>Simulated Dasic 2006 - simple (NT) state - HBD</t>
  </si>
  <si>
    <t>PHM C01 simple (NT) NBD</t>
  </si>
  <si>
    <t>PHM_C01_SS_NT</t>
  </si>
  <si>
    <t>PHM C01 simple (NT) LBD</t>
  </si>
  <si>
    <t>PHM C01 simple (NT) HBD</t>
  </si>
  <si>
    <t>PHM C04 simple (NT) NBD</t>
  </si>
  <si>
    <t>PHM_C04_SS_NT</t>
  </si>
  <si>
    <t>PHM C04 simple (NT) LBD</t>
  </si>
  <si>
    <t>PHM C04 simple (NT) HBD</t>
  </si>
  <si>
    <t>PHM C06 simple (NT) NBD</t>
  </si>
  <si>
    <t>PHM_C06_SS_NT</t>
  </si>
  <si>
    <t>PHM C06 simple (NT) LBD</t>
  </si>
  <si>
    <t>PHM C06 simple (NT) HBD</t>
  </si>
  <si>
    <t>on variance</t>
  </si>
  <si>
    <t>across PRECISION for replacement only</t>
  </si>
  <si>
    <t>- Stability study: Does SB-3 show decent performance for lower episodes?</t>
  </si>
  <si>
    <t>results/TrainingTBoard</t>
  </si>
  <si>
    <r>
      <t xml:space="preserve">Study/analysis: </t>
    </r>
    <r>
      <rPr>
        <b/>
        <sz val="16"/>
        <color rgb="FFFFC000"/>
        <rFont val="Calibri"/>
        <family val="2"/>
        <scheme val="minor"/>
      </rPr>
      <t>4 k eps</t>
    </r>
  </si>
  <si>
    <t>Max</t>
  </si>
  <si>
    <r>
      <t xml:space="preserve">Study/analysis: 2 </t>
    </r>
    <r>
      <rPr>
        <b/>
        <sz val="16"/>
        <color rgb="FFFFC000"/>
        <rFont val="Calibri"/>
        <family val="2"/>
        <scheme val="minor"/>
      </rPr>
      <t>k eps</t>
    </r>
  </si>
  <si>
    <r>
      <t>Study/analysis: 10</t>
    </r>
    <r>
      <rPr>
        <b/>
        <sz val="16"/>
        <color rgb="FFFFC000"/>
        <rFont val="Calibri"/>
        <family val="2"/>
        <scheme val="minor"/>
      </rPr>
      <t xml:space="preserve"> k eps</t>
    </r>
  </si>
  <si>
    <t>Maximum values</t>
  </si>
  <si>
    <t>Average values</t>
  </si>
  <si>
    <t>Environment</t>
  </si>
  <si>
    <t>RF-F1-sd</t>
  </si>
  <si>
    <t>A2C-F1-sd</t>
  </si>
  <si>
    <t>DQN-F1-sd</t>
  </si>
  <si>
    <t>Advanced Algorithms (SB-3 implementations)</t>
  </si>
  <si>
    <t>Simulated Dasic 2006  - No noise</t>
  </si>
  <si>
    <t>PHM C01 simple - No noise</t>
  </si>
  <si>
    <t>PHM C04 simple - No noise</t>
  </si>
  <si>
    <t>PHM C06 simple - No noise</t>
  </si>
  <si>
    <t>PHM C01  multi-variate state - No noise</t>
  </si>
  <si>
    <t>PHM C04  multi-variate state - No noise</t>
  </si>
  <si>
    <t>PHM C06  multi-variate state - No noise</t>
  </si>
  <si>
    <t>Simulated Dasic 2006  - Low noise/break-down</t>
  </si>
  <si>
    <t>PHM C01 simple - Low noise/break-down</t>
  </si>
  <si>
    <t>PHM C04 simple - Low noise/break-down</t>
  </si>
  <si>
    <t>PHM C06 simple - Low noise/break-down</t>
  </si>
  <si>
    <t>Simulated Dasic 2006  - High noise/break-down</t>
  </si>
  <si>
    <t>PHM C01 simple - High noise/break-down</t>
  </si>
  <si>
    <t>PHM C04 simple - High noise/break-down</t>
  </si>
  <si>
    <t>PHM C06 simple - High noise/break-down</t>
  </si>
  <si>
    <t>Key</t>
  </si>
  <si>
    <t>&gt; 0.70</t>
  </si>
  <si>
    <t>&lt; 0.05</t>
  </si>
  <si>
    <t>SB-3 A2C</t>
  </si>
  <si>
    <t>SB-3 DQN</t>
  </si>
  <si>
    <t>SB-3 PPO</t>
  </si>
  <si>
    <t>Model</t>
  </si>
  <si>
    <t>F1</t>
  </si>
  <si>
    <t>Simulated Dasic 2006 - No noise</t>
  </si>
  <si>
    <t>Simulated Dasic 2006 - Low NBD</t>
  </si>
  <si>
    <t>Simulated Dasic 2006 - High NBD</t>
  </si>
  <si>
    <t>PHM C01 simple - Low NBD</t>
  </si>
  <si>
    <t>PHM C01 simple - High NBD</t>
  </si>
  <si>
    <t>PHM C04 simple - Low NBD</t>
  </si>
  <si>
    <t>PHM C04 simple - High NBD</t>
  </si>
  <si>
    <t>PHM C06 simple - Low NBD</t>
  </si>
  <si>
    <t>PHM C06 simple - High NBD</t>
  </si>
  <si>
    <t>PHM C01 multi-variate state</t>
  </si>
  <si>
    <t>PHM C04 multi-variate state</t>
  </si>
  <si>
    <t>PHM C06 multi-variate state</t>
  </si>
  <si>
    <t xml:space="preserve">Simulated Dasic 2006 </t>
  </si>
  <si>
    <t>Pr</t>
  </si>
  <si>
    <t>Rc</t>
  </si>
  <si>
    <t>PHM Single State</t>
  </si>
  <si>
    <t>PHM Multi-state</t>
  </si>
  <si>
    <t>10 K</t>
  </si>
  <si>
    <t>Simulated  - No noise</t>
  </si>
  <si>
    <t>Simulated  - Low NBD</t>
  </si>
  <si>
    <t>Simulated  - High NBD</t>
  </si>
  <si>
    <t>PHM C01 SS - No noise</t>
  </si>
  <si>
    <t>PHM C01 SS - Low NBD</t>
  </si>
  <si>
    <t>PHM C01 SS - High NBD</t>
  </si>
  <si>
    <t>PHM C04 SS - No noise</t>
  </si>
  <si>
    <t>PHM C04 SS - Low NBD</t>
  </si>
  <si>
    <t>PHM C04 SS - High NBD</t>
  </si>
  <si>
    <t>PHM C06 SS - No noise</t>
  </si>
  <si>
    <t>PHM C06 SS - Low NBD</t>
  </si>
  <si>
    <t>PHM C06 SS - High NBD</t>
  </si>
  <si>
    <t>PHM C01 MS - No noise</t>
  </si>
  <si>
    <t>PHM C04 MS - No noise</t>
  </si>
  <si>
    <t>PHM C06 MS - No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</si>
</sst>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0032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double">
        <color indexed="64"/>
      </bottom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8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10" xfId="0" applyNumberFormat="1" applyBorder="1"/>
    <xf numFmtId="11" fontId="0" fillId="0" borderId="0" xfId="0" applyNumberFormat="1"/>
    <xf numFmtId="0" fontId="16" fillId="0" borderId="0" xfId="0" applyFont="1" applyAlignment="1">
      <alignment horizontal="center"/>
    </xf>
    <xf numFmtId="0" fontId="18" fillId="34" borderId="0" xfId="0" applyFont="1" applyFill="1" applyAlignment="1">
      <alignment horizontal="left" indent="1"/>
    </xf>
    <xf numFmtId="164" fontId="0" fillId="35" borderId="0" xfId="0" applyNumberFormat="1" applyFill="1"/>
    <xf numFmtId="0" fontId="16" fillId="36" borderId="0" xfId="0" applyFont="1" applyFill="1"/>
    <xf numFmtId="164" fontId="16" fillId="36" borderId="0" xfId="0" applyNumberFormat="1" applyFont="1" applyFill="1" applyAlignment="1">
      <alignment horizontal="right"/>
    </xf>
    <xf numFmtId="0" fontId="0" fillId="0" borderId="0" xfId="0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1" xfId="0" applyBorder="1"/>
    <xf numFmtId="164" fontId="0" fillId="0" borderId="11" xfId="0" applyNumberFormat="1" applyBorder="1"/>
    <xf numFmtId="0" fontId="0" fillId="0" borderId="11" xfId="0" applyBorder="1" applyAlignment="1">
      <alignment vertical="center"/>
    </xf>
    <xf numFmtId="164" fontId="21" fillId="38" borderId="11" xfId="0" applyNumberFormat="1" applyFont="1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164" fontId="21" fillId="38" borderId="10" xfId="0" applyNumberFormat="1" applyFont="1" applyFill="1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18" fillId="34" borderId="0" xfId="0" applyFont="1" applyFill="1" applyAlignment="1">
      <alignment horizontal="left" indent="2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35" borderId="0" xfId="0" applyNumberFormat="1" applyFill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35" borderId="12" xfId="0" applyNumberFormat="1" applyFill="1" applyBorder="1" applyAlignment="1">
      <alignment vertical="center"/>
    </xf>
    <xf numFmtId="164" fontId="0" fillId="35" borderId="13" xfId="0" applyNumberFormat="1" applyFill="1" applyBorder="1" applyAlignment="1">
      <alignment vertical="center"/>
    </xf>
    <xf numFmtId="0" fontId="20" fillId="38" borderId="0" xfId="0" applyFont="1" applyFill="1" applyAlignment="1">
      <alignment horizontal="right" vertical="center"/>
    </xf>
    <xf numFmtId="164" fontId="21" fillId="38" borderId="0" xfId="0" applyNumberFormat="1" applyFont="1" applyFill="1" applyAlignment="1">
      <alignment vertical="center"/>
    </xf>
    <xf numFmtId="0" fontId="20" fillId="38" borderId="0" xfId="0" applyFont="1" applyFill="1" applyAlignment="1">
      <alignment vertical="center"/>
    </xf>
    <xf numFmtId="164" fontId="20" fillId="38" borderId="0" xfId="0" applyNumberFormat="1" applyFont="1" applyFill="1" applyAlignment="1">
      <alignment vertical="center"/>
    </xf>
    <xf numFmtId="0" fontId="16" fillId="0" borderId="12" xfId="0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6" fillId="0" borderId="13" xfId="0" applyFont="1" applyBorder="1" applyAlignment="1">
      <alignment horizontal="right" vertical="center"/>
    </xf>
    <xf numFmtId="0" fontId="0" fillId="0" borderId="18" xfId="0" applyBorder="1" applyAlignment="1">
      <alignment horizontal="left" vertical="center" indent="1"/>
    </xf>
    <xf numFmtId="0" fontId="16" fillId="0" borderId="18" xfId="0" applyFont="1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16" fillId="0" borderId="18" xfId="0" applyFont="1" applyBorder="1" applyAlignment="1">
      <alignment horizontal="right" vertical="center" indent="1"/>
    </xf>
    <xf numFmtId="0" fontId="0" fillId="0" borderId="22" xfId="0" applyBorder="1" applyAlignment="1">
      <alignment horizontal="left" vertical="center" indent="1"/>
    </xf>
    <xf numFmtId="0" fontId="0" fillId="0" borderId="23" xfId="0" applyBorder="1" applyAlignment="1">
      <alignment vertical="center"/>
    </xf>
    <xf numFmtId="0" fontId="16" fillId="0" borderId="2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25" xfId="0" applyFont="1" applyBorder="1" applyAlignment="1">
      <alignment horizontal="right" vertical="center" indent="1"/>
    </xf>
    <xf numFmtId="0" fontId="0" fillId="0" borderId="26" xfId="0" applyBorder="1" applyAlignment="1">
      <alignment vertical="center"/>
    </xf>
    <xf numFmtId="164" fontId="20" fillId="38" borderId="26" xfId="0" applyNumberFormat="1" applyFont="1" applyFill="1" applyBorder="1" applyAlignment="1">
      <alignment vertical="center"/>
    </xf>
    <xf numFmtId="0" fontId="20" fillId="38" borderId="26" xfId="0" applyFont="1" applyFill="1" applyBorder="1" applyAlignment="1">
      <alignment vertical="center"/>
    </xf>
    <xf numFmtId="164" fontId="22" fillId="37" borderId="27" xfId="0" applyNumberFormat="1" applyFont="1" applyFill="1" applyBorder="1" applyAlignment="1">
      <alignment vertical="center"/>
    </xf>
    <xf numFmtId="0" fontId="22" fillId="37" borderId="26" xfId="0" applyFont="1" applyFill="1" applyBorder="1" applyAlignment="1">
      <alignment vertical="center"/>
    </xf>
    <xf numFmtId="164" fontId="22" fillId="37" borderId="26" xfId="0" applyNumberFormat="1" applyFont="1" applyFill="1" applyBorder="1" applyAlignment="1">
      <alignment vertical="center"/>
    </xf>
    <xf numFmtId="164" fontId="22" fillId="37" borderId="28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164" fontId="23" fillId="39" borderId="0" xfId="0" applyNumberFormat="1" applyFont="1" applyFill="1" applyAlignment="1">
      <alignment vertical="center"/>
    </xf>
    <xf numFmtId="164" fontId="0" fillId="37" borderId="12" xfId="0" applyNumberFormat="1" applyFill="1" applyBorder="1" applyAlignment="1">
      <alignment vertical="center"/>
    </xf>
    <xf numFmtId="164" fontId="0" fillId="37" borderId="0" xfId="0" applyNumberFormat="1" applyFill="1" applyAlignment="1">
      <alignment vertical="center"/>
    </xf>
    <xf numFmtId="164" fontId="0" fillId="37" borderId="13" xfId="0" applyNumberFormat="1" applyFill="1" applyBorder="1" applyAlignment="1">
      <alignment vertical="center"/>
    </xf>
    <xf numFmtId="164" fontId="0" fillId="37" borderId="11" xfId="0" applyNumberFormat="1" applyFill="1" applyBorder="1" applyAlignment="1">
      <alignment vertical="center"/>
    </xf>
    <xf numFmtId="164" fontId="0" fillId="37" borderId="15" xfId="0" applyNumberFormat="1" applyFill="1" applyBorder="1" applyAlignment="1">
      <alignment vertical="center"/>
    </xf>
    <xf numFmtId="0" fontId="20" fillId="38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6" fillId="40" borderId="0" xfId="0" applyFont="1" applyFill="1" applyAlignment="1">
      <alignment horizontal="left" indent="1"/>
    </xf>
    <xf numFmtId="2" fontId="16" fillId="41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33" xfId="0" applyBorder="1" applyAlignment="1">
      <alignment horizontal="left" indent="1"/>
    </xf>
    <xf numFmtId="2" fontId="0" fillId="0" borderId="33" xfId="0" applyNumberForma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17" fillId="33" borderId="0" xfId="0" quotePrefix="1" applyFont="1" applyFill="1" applyAlignment="1">
      <alignment horizontal="left" vertical="top" wrapText="1" indent="1"/>
    </xf>
    <xf numFmtId="0" fontId="20" fillId="38" borderId="21" xfId="0" applyFont="1" applyFill="1" applyBorder="1" applyAlignment="1">
      <alignment horizontal="center" vertical="center"/>
    </xf>
    <xf numFmtId="0" fontId="20" fillId="38" borderId="29" xfId="0" applyFont="1" applyFill="1" applyBorder="1" applyAlignment="1">
      <alignment horizontal="center" vertical="center"/>
    </xf>
    <xf numFmtId="0" fontId="20" fillId="38" borderId="30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7" fillId="33" borderId="0" xfId="0" quotePrefix="1" applyFont="1" applyFill="1" applyAlignment="1">
      <alignment horizontal="left" vertical="top" wrapText="1" indent="2"/>
    </xf>
    <xf numFmtId="0" fontId="16" fillId="0" borderId="31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38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6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1C1"/>
      <color rgb="FF0033CC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A2A3-4CEA-47B2-96F4-E5BC0FCEB5FA}">
  <dimension ref="A1:AO50"/>
  <sheetViews>
    <sheetView topLeftCell="O1" zoomScale="115" zoomScaleNormal="115" workbookViewId="0">
      <pane ySplit="1" topLeftCell="A2" activePane="bottomLeft" state="frozen"/>
      <selection pane="bottomLeft" activeCell="AM7" sqref="AM7"/>
    </sheetView>
  </sheetViews>
  <sheetFormatPr defaultRowHeight="14.4" x14ac:dyDescent="0.3"/>
  <cols>
    <col min="4" max="4" width="38.88671875" bestFit="1" customWidth="1"/>
    <col min="5" max="5" width="9.109375" hidden="1" customWidth="1"/>
    <col min="6" max="6" width="43.5546875" hidden="1" customWidth="1"/>
    <col min="7" max="10" width="9.109375" hidden="1" customWidth="1"/>
    <col min="11" max="11" width="18.6640625" hidden="1" customWidth="1"/>
    <col min="12" max="13" width="9.109375" hidden="1" customWidth="1"/>
    <col min="14" max="14" width="24.109375" customWidth="1"/>
    <col min="17" max="17" width="8.88671875" bestFit="1" customWidth="1"/>
  </cols>
  <sheetData>
    <row r="1" spans="1:39" s="5" customForma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3">
      <c r="A2">
        <v>0</v>
      </c>
      <c r="B2">
        <v>0</v>
      </c>
      <c r="C2" t="s">
        <v>38</v>
      </c>
      <c r="D2" t="s">
        <v>86</v>
      </c>
      <c r="E2" t="s">
        <v>39</v>
      </c>
      <c r="F2" t="s">
        <v>40</v>
      </c>
      <c r="G2" t="s">
        <v>87</v>
      </c>
      <c r="H2" t="s">
        <v>41</v>
      </c>
      <c r="I2">
        <v>40</v>
      </c>
      <c r="J2">
        <v>5</v>
      </c>
      <c r="K2" t="s">
        <v>105</v>
      </c>
      <c r="L2" t="s">
        <v>42</v>
      </c>
      <c r="M2">
        <v>1</v>
      </c>
      <c r="N2">
        <v>2</v>
      </c>
      <c r="O2" s="1">
        <v>1</v>
      </c>
      <c r="P2" s="1">
        <v>0</v>
      </c>
      <c r="Q2" s="1">
        <v>0.73</v>
      </c>
      <c r="R2" s="1">
        <v>5.7000000000000002E-2</v>
      </c>
      <c r="S2" s="1">
        <v>0.84289999999999998</v>
      </c>
      <c r="T2" s="1">
        <v>3.85E-2</v>
      </c>
      <c r="U2" s="1">
        <v>0.5333</v>
      </c>
      <c r="V2" s="1">
        <v>9.74E-2</v>
      </c>
      <c r="W2" s="1">
        <v>0.55000000000000004</v>
      </c>
      <c r="X2" s="1">
        <v>0.1061</v>
      </c>
      <c r="Y2" s="1">
        <v>0.54120000000000001</v>
      </c>
      <c r="Z2" s="1">
        <v>0.10100000000000001</v>
      </c>
      <c r="AA2" s="1">
        <v>0.50509999999999999</v>
      </c>
      <c r="AB2" s="1">
        <v>1.5100000000000001E-2</v>
      </c>
      <c r="AC2" s="1">
        <v>0.98</v>
      </c>
      <c r="AD2" s="1">
        <v>4.4699999999999997E-2</v>
      </c>
      <c r="AE2" s="1">
        <v>0.66649999999999998</v>
      </c>
      <c r="AF2" s="1">
        <v>2.1700000000000001E-2</v>
      </c>
      <c r="AG2" s="1">
        <v>0.43240000000000001</v>
      </c>
      <c r="AH2" s="1">
        <v>9.7000000000000003E-2</v>
      </c>
      <c r="AI2" s="1">
        <v>0.34</v>
      </c>
      <c r="AJ2" s="1">
        <v>0.13869999999999999</v>
      </c>
      <c r="AK2" s="1">
        <v>0.3765</v>
      </c>
      <c r="AL2" s="1">
        <v>0.1188</v>
      </c>
      <c r="AM2" t="s">
        <v>40</v>
      </c>
    </row>
    <row r="3" spans="1:39" x14ac:dyDescent="0.3">
      <c r="A3">
        <v>1</v>
      </c>
      <c r="B3">
        <v>1</v>
      </c>
      <c r="C3" t="s">
        <v>38</v>
      </c>
      <c r="D3" t="s">
        <v>88</v>
      </c>
      <c r="E3" t="s">
        <v>39</v>
      </c>
      <c r="F3" t="s">
        <v>43</v>
      </c>
      <c r="G3" t="s">
        <v>87</v>
      </c>
      <c r="H3" t="s">
        <v>41</v>
      </c>
      <c r="I3">
        <v>40</v>
      </c>
      <c r="J3">
        <v>5</v>
      </c>
      <c r="K3" t="s">
        <v>105</v>
      </c>
      <c r="L3" t="s">
        <v>42</v>
      </c>
      <c r="M3">
        <v>1</v>
      </c>
      <c r="N3">
        <v>2</v>
      </c>
      <c r="O3" s="1">
        <v>0.92549999999999999</v>
      </c>
      <c r="P3" s="1">
        <v>4.1700000000000001E-2</v>
      </c>
      <c r="Q3" s="1">
        <v>0.97</v>
      </c>
      <c r="R3" s="1">
        <v>2.7400000000000001E-2</v>
      </c>
      <c r="S3" s="1">
        <v>0.9466</v>
      </c>
      <c r="T3" s="1">
        <v>2.01E-2</v>
      </c>
      <c r="U3" s="1">
        <v>0.52329999999999999</v>
      </c>
      <c r="V3" s="1">
        <v>9.9099999999999994E-2</v>
      </c>
      <c r="W3" s="1">
        <v>0.55000000000000004</v>
      </c>
      <c r="X3" s="1">
        <v>0.14580000000000001</v>
      </c>
      <c r="Y3" s="1">
        <v>0.53410000000000002</v>
      </c>
      <c r="Z3" s="1">
        <v>0.1179</v>
      </c>
      <c r="AA3" s="1">
        <v>0.4</v>
      </c>
      <c r="AB3" s="1">
        <v>0.54769999999999996</v>
      </c>
      <c r="AC3" s="1">
        <v>0.02</v>
      </c>
      <c r="AD3" s="1">
        <v>2.7400000000000001E-2</v>
      </c>
      <c r="AE3" s="1">
        <v>3.8100000000000002E-2</v>
      </c>
      <c r="AF3" s="1">
        <v>5.2200000000000003E-2</v>
      </c>
      <c r="AG3" s="1">
        <v>0.4849</v>
      </c>
      <c r="AH3" s="1">
        <v>5.8099999999999999E-2</v>
      </c>
      <c r="AI3" s="1">
        <v>0.55000000000000004</v>
      </c>
      <c r="AJ3" s="1">
        <v>0.1</v>
      </c>
      <c r="AK3" s="1">
        <v>0.51449999999999996</v>
      </c>
      <c r="AL3" s="1">
        <v>7.4999999999999997E-2</v>
      </c>
      <c r="AM3" t="s">
        <v>43</v>
      </c>
    </row>
    <row r="4" spans="1:39" s="4" customFormat="1" ht="15" thickBot="1" x14ac:dyDescent="0.35">
      <c r="A4" s="4">
        <v>2</v>
      </c>
      <c r="B4" s="4">
        <v>2</v>
      </c>
      <c r="C4" s="4" t="s">
        <v>38</v>
      </c>
      <c r="D4" s="4" t="s">
        <v>89</v>
      </c>
      <c r="E4" s="4" t="s">
        <v>39</v>
      </c>
      <c r="F4" s="4" t="s">
        <v>44</v>
      </c>
      <c r="G4" s="4" t="s">
        <v>87</v>
      </c>
      <c r="H4" s="4" t="s">
        <v>41</v>
      </c>
      <c r="I4" s="4">
        <v>40</v>
      </c>
      <c r="J4" s="4">
        <v>5</v>
      </c>
      <c r="K4" s="4" t="s">
        <v>105</v>
      </c>
      <c r="L4" s="4" t="s">
        <v>42</v>
      </c>
      <c r="M4" s="4">
        <v>1</v>
      </c>
      <c r="N4" s="4">
        <v>2</v>
      </c>
      <c r="O4" s="7">
        <v>0.84519999999999995</v>
      </c>
      <c r="P4" s="7">
        <v>1.9900000000000001E-2</v>
      </c>
      <c r="Q4" s="7">
        <v>0.98</v>
      </c>
      <c r="R4" s="7">
        <v>2.7400000000000001E-2</v>
      </c>
      <c r="S4" s="7">
        <v>0.90739999999999998</v>
      </c>
      <c r="T4" s="7">
        <v>1.6500000000000001E-2</v>
      </c>
      <c r="U4" s="7">
        <v>0.49230000000000002</v>
      </c>
      <c r="V4" s="7">
        <v>6.9599999999999995E-2</v>
      </c>
      <c r="W4" s="7">
        <v>0.47</v>
      </c>
      <c r="X4" s="7">
        <v>5.7000000000000002E-2</v>
      </c>
      <c r="Y4" s="7">
        <v>0.48</v>
      </c>
      <c r="Z4" s="7">
        <v>5.8000000000000003E-2</v>
      </c>
      <c r="AA4" s="7">
        <v>0.49469999999999997</v>
      </c>
      <c r="AB4" s="7">
        <v>1.18E-2</v>
      </c>
      <c r="AC4" s="7">
        <v>0.98</v>
      </c>
      <c r="AD4" s="7">
        <v>4.4699999999999997E-2</v>
      </c>
      <c r="AE4" s="7">
        <v>0.65749999999999997</v>
      </c>
      <c r="AF4" s="7">
        <v>2.06E-2</v>
      </c>
      <c r="AG4" s="7">
        <v>0.37709999999999999</v>
      </c>
      <c r="AH4" s="7">
        <v>5.5500000000000001E-2</v>
      </c>
      <c r="AI4" s="7">
        <v>0.32</v>
      </c>
      <c r="AJ4" s="7">
        <v>8.3699999999999997E-2</v>
      </c>
      <c r="AK4" s="7">
        <v>0.34439999999999998</v>
      </c>
      <c r="AL4" s="7">
        <v>7.0999999999999994E-2</v>
      </c>
      <c r="AM4" s="4" t="s">
        <v>44</v>
      </c>
    </row>
    <row r="5" spans="1:39" ht="15" thickTop="1" x14ac:dyDescent="0.3">
      <c r="A5">
        <v>3</v>
      </c>
      <c r="B5">
        <v>3</v>
      </c>
      <c r="C5" t="s">
        <v>38</v>
      </c>
      <c r="D5" t="s">
        <v>90</v>
      </c>
      <c r="E5" t="s">
        <v>45</v>
      </c>
      <c r="F5" t="s">
        <v>46</v>
      </c>
      <c r="G5" t="s">
        <v>91</v>
      </c>
      <c r="H5" t="s">
        <v>41</v>
      </c>
      <c r="I5">
        <v>40</v>
      </c>
      <c r="J5">
        <v>5</v>
      </c>
      <c r="K5" t="s">
        <v>105</v>
      </c>
      <c r="M5">
        <v>100</v>
      </c>
      <c r="N5">
        <v>70</v>
      </c>
      <c r="O5" s="1">
        <v>0.89829999999999999</v>
      </c>
      <c r="P5" s="1">
        <v>3.8899999999999997E-2</v>
      </c>
      <c r="Q5" s="1">
        <v>0.97</v>
      </c>
      <c r="R5" s="1">
        <v>4.4699999999999997E-2</v>
      </c>
      <c r="S5" s="1">
        <v>0.93259999999999998</v>
      </c>
      <c r="T5" s="1">
        <v>3.9899999999999998E-2</v>
      </c>
      <c r="U5" s="1">
        <v>0.4551</v>
      </c>
      <c r="V5" s="1">
        <v>0.14180000000000001</v>
      </c>
      <c r="W5" s="1">
        <v>0.37</v>
      </c>
      <c r="X5" s="1">
        <v>0.1037</v>
      </c>
      <c r="Y5" s="1">
        <v>0.40160000000000001</v>
      </c>
      <c r="Z5" s="1">
        <v>0.1061</v>
      </c>
      <c r="AA5" s="1">
        <v>0.2</v>
      </c>
      <c r="AB5" s="1">
        <v>0.44719999999999999</v>
      </c>
      <c r="AC5" s="1">
        <v>0.02</v>
      </c>
      <c r="AD5" s="1">
        <v>4.4699999999999997E-2</v>
      </c>
      <c r="AE5" s="1">
        <v>3.6400000000000002E-2</v>
      </c>
      <c r="AF5" s="1">
        <v>8.1299999999999997E-2</v>
      </c>
      <c r="AG5" s="1">
        <v>0.45079999999999998</v>
      </c>
      <c r="AH5" s="1">
        <v>0.10440000000000001</v>
      </c>
      <c r="AI5" s="1">
        <v>0.42</v>
      </c>
      <c r="AJ5" s="1">
        <v>0.1095</v>
      </c>
      <c r="AK5" s="1">
        <v>0.43319999999999997</v>
      </c>
      <c r="AL5" s="1">
        <v>0.1051</v>
      </c>
      <c r="AM5" t="s">
        <v>46</v>
      </c>
    </row>
    <row r="6" spans="1:39" x14ac:dyDescent="0.3">
      <c r="A6">
        <v>4</v>
      </c>
      <c r="B6">
        <v>4</v>
      </c>
      <c r="C6" t="s">
        <v>38</v>
      </c>
      <c r="D6" t="s">
        <v>92</v>
      </c>
      <c r="E6" t="s">
        <v>45</v>
      </c>
      <c r="F6" t="s">
        <v>47</v>
      </c>
      <c r="G6" t="s">
        <v>91</v>
      </c>
      <c r="H6" t="s">
        <v>41</v>
      </c>
      <c r="I6">
        <v>40</v>
      </c>
      <c r="J6">
        <v>5</v>
      </c>
      <c r="K6" t="s">
        <v>105</v>
      </c>
      <c r="M6">
        <v>100</v>
      </c>
      <c r="N6">
        <v>70</v>
      </c>
      <c r="O6" s="1">
        <v>0.93100000000000005</v>
      </c>
      <c r="P6" s="1">
        <v>5.45E-2</v>
      </c>
      <c r="Q6" s="1">
        <v>0.92</v>
      </c>
      <c r="R6" s="1">
        <v>7.5800000000000006E-2</v>
      </c>
      <c r="S6" s="1">
        <v>0.92400000000000004</v>
      </c>
      <c r="T6" s="1">
        <v>5.2400000000000002E-2</v>
      </c>
      <c r="U6" s="1">
        <v>0.55759999999999998</v>
      </c>
      <c r="V6" s="1">
        <v>4.0399999999999998E-2</v>
      </c>
      <c r="W6" s="1">
        <v>0.62</v>
      </c>
      <c r="X6" s="1">
        <v>0.1351</v>
      </c>
      <c r="Y6" s="1">
        <v>0.58260000000000001</v>
      </c>
      <c r="Z6" s="1">
        <v>7.1800000000000003E-2</v>
      </c>
      <c r="AA6" s="1">
        <v>0.4</v>
      </c>
      <c r="AB6" s="1">
        <v>0.54769999999999996</v>
      </c>
      <c r="AC6" s="1">
        <v>0.03</v>
      </c>
      <c r="AD6" s="1">
        <v>4.4699999999999997E-2</v>
      </c>
      <c r="AE6" s="1">
        <v>5.5399999999999998E-2</v>
      </c>
      <c r="AF6" s="1">
        <v>8.1799999999999998E-2</v>
      </c>
      <c r="AG6" s="1">
        <v>0.43109999999999998</v>
      </c>
      <c r="AH6" s="1">
        <v>4.4900000000000002E-2</v>
      </c>
      <c r="AI6" s="1">
        <v>0.39</v>
      </c>
      <c r="AJ6" s="1">
        <v>4.1799999999999997E-2</v>
      </c>
      <c r="AK6" s="1">
        <v>0.4083</v>
      </c>
      <c r="AL6" s="1">
        <v>3.5000000000000003E-2</v>
      </c>
      <c r="AM6" t="s">
        <v>47</v>
      </c>
    </row>
    <row r="7" spans="1:39" x14ac:dyDescent="0.3">
      <c r="A7">
        <v>5</v>
      </c>
      <c r="B7">
        <v>5</v>
      </c>
      <c r="C7" t="s">
        <v>38</v>
      </c>
      <c r="D7" t="s">
        <v>93</v>
      </c>
      <c r="E7" t="s">
        <v>45</v>
      </c>
      <c r="F7" t="s">
        <v>48</v>
      </c>
      <c r="G7" t="s">
        <v>91</v>
      </c>
      <c r="H7" t="s">
        <v>41</v>
      </c>
      <c r="I7">
        <v>40</v>
      </c>
      <c r="J7">
        <v>5</v>
      </c>
      <c r="K7" t="s">
        <v>105</v>
      </c>
      <c r="M7">
        <v>100</v>
      </c>
      <c r="N7">
        <v>70</v>
      </c>
      <c r="O7" s="1">
        <v>0.79369999999999996</v>
      </c>
      <c r="P7" s="1">
        <v>2.4E-2</v>
      </c>
      <c r="Q7" s="1">
        <v>0.96</v>
      </c>
      <c r="R7" s="1">
        <v>4.1799999999999997E-2</v>
      </c>
      <c r="S7" s="1">
        <v>0.86860000000000004</v>
      </c>
      <c r="T7" s="1">
        <v>2.5899999999999999E-2</v>
      </c>
      <c r="U7" s="1">
        <v>0.52510000000000001</v>
      </c>
      <c r="V7" s="1">
        <v>0.13370000000000001</v>
      </c>
      <c r="W7" s="1">
        <v>0.47</v>
      </c>
      <c r="X7" s="1">
        <v>0.1351</v>
      </c>
      <c r="Y7" s="1">
        <v>0.49419999999999997</v>
      </c>
      <c r="Z7" s="1">
        <v>0.13150000000000001</v>
      </c>
      <c r="AA7" s="1">
        <v>0.90559999999999996</v>
      </c>
      <c r="AB7" s="1">
        <v>3.0599999999999999E-2</v>
      </c>
      <c r="AC7" s="1">
        <v>0.95</v>
      </c>
      <c r="AD7" s="1">
        <v>0</v>
      </c>
      <c r="AE7" s="1">
        <v>0.92700000000000005</v>
      </c>
      <c r="AF7" s="1">
        <v>1.6E-2</v>
      </c>
      <c r="AG7" s="1">
        <v>0.501</v>
      </c>
      <c r="AH7" s="1">
        <v>5.8299999999999998E-2</v>
      </c>
      <c r="AI7" s="1">
        <v>0.41</v>
      </c>
      <c r="AJ7" s="1">
        <v>6.5199999999999994E-2</v>
      </c>
      <c r="AK7" s="1">
        <v>0.44950000000000001</v>
      </c>
      <c r="AL7" s="1">
        <v>5.7500000000000002E-2</v>
      </c>
      <c r="AM7" t="s">
        <v>48</v>
      </c>
    </row>
    <row r="8" spans="1:39" x14ac:dyDescent="0.3">
      <c r="A8">
        <v>6</v>
      </c>
      <c r="B8">
        <v>6</v>
      </c>
      <c r="C8" t="s">
        <v>38</v>
      </c>
      <c r="D8" t="s">
        <v>94</v>
      </c>
      <c r="E8" t="s">
        <v>49</v>
      </c>
      <c r="F8" t="s">
        <v>50</v>
      </c>
      <c r="G8" t="s">
        <v>95</v>
      </c>
      <c r="H8" t="s">
        <v>41</v>
      </c>
      <c r="I8">
        <v>40</v>
      </c>
      <c r="J8">
        <v>5</v>
      </c>
      <c r="K8" t="s">
        <v>105</v>
      </c>
      <c r="M8">
        <v>100</v>
      </c>
      <c r="N8">
        <v>70</v>
      </c>
      <c r="O8" s="1">
        <v>0.88900000000000001</v>
      </c>
      <c r="P8" s="1">
        <v>4.87E-2</v>
      </c>
      <c r="Q8" s="1">
        <v>0.95</v>
      </c>
      <c r="R8" s="1">
        <v>3.5400000000000001E-2</v>
      </c>
      <c r="S8" s="1">
        <v>0.91820000000000002</v>
      </c>
      <c r="T8" s="1">
        <v>3.95E-2</v>
      </c>
      <c r="U8" s="1">
        <v>0.59199999999999997</v>
      </c>
      <c r="V8" s="1">
        <v>0.1051</v>
      </c>
      <c r="W8" s="1">
        <v>0.52</v>
      </c>
      <c r="X8" s="1">
        <v>0.1037</v>
      </c>
      <c r="Y8" s="1">
        <v>0.54930000000000001</v>
      </c>
      <c r="Z8" s="1">
        <v>8.7800000000000003E-2</v>
      </c>
      <c r="AA8" s="1">
        <v>0.49959999999999999</v>
      </c>
      <c r="AB8" s="1">
        <v>2.6700000000000002E-2</v>
      </c>
      <c r="AC8" s="1">
        <v>0.95</v>
      </c>
      <c r="AD8" s="1">
        <v>7.0699999999999999E-2</v>
      </c>
      <c r="AE8" s="1">
        <v>0.65469999999999995</v>
      </c>
      <c r="AF8" s="1">
        <v>3.95E-2</v>
      </c>
      <c r="AG8" s="1">
        <v>0.53490000000000004</v>
      </c>
      <c r="AH8" s="1">
        <v>5.4399999999999997E-2</v>
      </c>
      <c r="AI8" s="1">
        <v>0.76</v>
      </c>
      <c r="AJ8" s="1">
        <v>0.12939999999999999</v>
      </c>
      <c r="AK8" s="1">
        <v>0.62570000000000003</v>
      </c>
      <c r="AL8" s="1">
        <v>7.3099999999999998E-2</v>
      </c>
      <c r="AM8" t="s">
        <v>50</v>
      </c>
    </row>
    <row r="9" spans="1:39" x14ac:dyDescent="0.3">
      <c r="A9">
        <v>7</v>
      </c>
      <c r="B9">
        <v>7</v>
      </c>
      <c r="C9" t="s">
        <v>38</v>
      </c>
      <c r="D9" t="s">
        <v>96</v>
      </c>
      <c r="E9" t="s">
        <v>49</v>
      </c>
      <c r="F9" t="s">
        <v>51</v>
      </c>
      <c r="G9" t="s">
        <v>95</v>
      </c>
      <c r="H9" t="s">
        <v>41</v>
      </c>
      <c r="I9">
        <v>40</v>
      </c>
      <c r="J9">
        <v>5</v>
      </c>
      <c r="K9" t="s">
        <v>105</v>
      </c>
      <c r="M9">
        <v>100</v>
      </c>
      <c r="N9">
        <v>70</v>
      </c>
      <c r="O9" s="1">
        <v>0.78639999999999999</v>
      </c>
      <c r="P9" s="1">
        <v>3.0300000000000001E-2</v>
      </c>
      <c r="Q9" s="1">
        <v>0.99</v>
      </c>
      <c r="R9" s="1">
        <v>2.24E-2</v>
      </c>
      <c r="S9" s="1">
        <v>0.87629999999999997</v>
      </c>
      <c r="T9" s="1">
        <v>2.4199999999999999E-2</v>
      </c>
      <c r="U9" s="1">
        <v>0.49769999999999998</v>
      </c>
      <c r="V9" s="1">
        <v>0.1154</v>
      </c>
      <c r="W9" s="1">
        <v>0.5</v>
      </c>
      <c r="X9" s="1">
        <v>0.1061</v>
      </c>
      <c r="Y9" s="1">
        <v>0.49790000000000001</v>
      </c>
      <c r="Z9" s="1">
        <v>0.1069</v>
      </c>
      <c r="AA9" s="1">
        <v>0.50260000000000005</v>
      </c>
      <c r="AB9" s="1">
        <v>1.0699999999999999E-2</v>
      </c>
      <c r="AC9" s="1">
        <v>0.98</v>
      </c>
      <c r="AD9" s="1">
        <v>2.7400000000000001E-2</v>
      </c>
      <c r="AE9" s="1">
        <v>0.66439999999999999</v>
      </c>
      <c r="AF9" s="1">
        <v>1.4800000000000001E-2</v>
      </c>
      <c r="AG9" s="1">
        <v>0.49559999999999998</v>
      </c>
      <c r="AH9" s="1">
        <v>0.1113</v>
      </c>
      <c r="AI9" s="1">
        <v>0.44</v>
      </c>
      <c r="AJ9" s="1">
        <v>0.11940000000000001</v>
      </c>
      <c r="AK9" s="1">
        <v>0.46489999999999998</v>
      </c>
      <c r="AL9" s="1">
        <v>0.1157</v>
      </c>
      <c r="AM9" t="s">
        <v>51</v>
      </c>
    </row>
    <row r="10" spans="1:39" x14ac:dyDescent="0.3">
      <c r="A10">
        <v>8</v>
      </c>
      <c r="B10">
        <v>8</v>
      </c>
      <c r="C10" t="s">
        <v>38</v>
      </c>
      <c r="D10" t="s">
        <v>97</v>
      </c>
      <c r="E10" t="s">
        <v>49</v>
      </c>
      <c r="F10" t="s">
        <v>52</v>
      </c>
      <c r="G10" t="s">
        <v>95</v>
      </c>
      <c r="H10" t="s">
        <v>41</v>
      </c>
      <c r="I10">
        <v>40</v>
      </c>
      <c r="J10">
        <v>5</v>
      </c>
      <c r="K10" t="s">
        <v>105</v>
      </c>
      <c r="M10">
        <v>100</v>
      </c>
      <c r="N10">
        <v>70</v>
      </c>
      <c r="O10" s="1">
        <v>0.6966</v>
      </c>
      <c r="P10" s="1">
        <v>5.0200000000000002E-2</v>
      </c>
      <c r="Q10" s="1">
        <v>0.8</v>
      </c>
      <c r="R10" s="1">
        <v>0.1118</v>
      </c>
      <c r="S10" s="1">
        <v>0.74209999999999998</v>
      </c>
      <c r="T10" s="1">
        <v>6.3799999999999996E-2</v>
      </c>
      <c r="U10" s="1">
        <v>0.52600000000000002</v>
      </c>
      <c r="V10" s="1">
        <v>2.9100000000000001E-2</v>
      </c>
      <c r="W10" s="1">
        <v>0.69</v>
      </c>
      <c r="X10" s="1">
        <v>0.14319999999999999</v>
      </c>
      <c r="Y10" s="1">
        <v>0.59260000000000002</v>
      </c>
      <c r="Z10" s="1">
        <v>6.5600000000000006E-2</v>
      </c>
      <c r="AA10" s="1">
        <v>0.21079999999999999</v>
      </c>
      <c r="AB10" s="1">
        <v>7.9000000000000008E-3</v>
      </c>
      <c r="AC10" s="1">
        <v>0.2</v>
      </c>
      <c r="AD10" s="1">
        <v>0</v>
      </c>
      <c r="AE10" s="1">
        <v>0.20519999999999999</v>
      </c>
      <c r="AF10" s="1">
        <v>3.7000000000000002E-3</v>
      </c>
      <c r="AG10" s="1">
        <v>0.58730000000000004</v>
      </c>
      <c r="AH10" s="1">
        <v>3.9E-2</v>
      </c>
      <c r="AI10" s="1">
        <v>0.49</v>
      </c>
      <c r="AJ10" s="1">
        <v>9.6199999999999994E-2</v>
      </c>
      <c r="AK10" s="1">
        <v>0.53180000000000005</v>
      </c>
      <c r="AL10" s="1">
        <v>7.2700000000000001E-2</v>
      </c>
      <c r="AM10" t="s">
        <v>52</v>
      </c>
    </row>
    <row r="11" spans="1:39" x14ac:dyDescent="0.3">
      <c r="A11">
        <v>9</v>
      </c>
      <c r="B11">
        <v>9</v>
      </c>
      <c r="C11" t="s">
        <v>38</v>
      </c>
      <c r="D11" t="s">
        <v>98</v>
      </c>
      <c r="E11" t="s">
        <v>53</v>
      </c>
      <c r="F11" t="s">
        <v>76</v>
      </c>
      <c r="G11" t="s">
        <v>99</v>
      </c>
      <c r="H11" t="s">
        <v>41</v>
      </c>
      <c r="I11">
        <v>40</v>
      </c>
      <c r="J11">
        <v>5</v>
      </c>
      <c r="K11" t="s">
        <v>105</v>
      </c>
      <c r="M11">
        <v>100</v>
      </c>
      <c r="N11">
        <v>70</v>
      </c>
      <c r="O11" s="1">
        <v>1</v>
      </c>
      <c r="P11" s="1">
        <v>0</v>
      </c>
      <c r="Q11" s="1">
        <v>0.53</v>
      </c>
      <c r="R11" s="1">
        <v>2.7400000000000001E-2</v>
      </c>
      <c r="S11" s="1">
        <v>0.6925</v>
      </c>
      <c r="T11" s="1">
        <v>2.3599999999999999E-2</v>
      </c>
      <c r="U11" s="1">
        <v>0.51759999999999995</v>
      </c>
      <c r="V11" s="1">
        <v>5.8500000000000003E-2</v>
      </c>
      <c r="W11" s="1">
        <v>0.42</v>
      </c>
      <c r="X11" s="1">
        <v>8.3699999999999997E-2</v>
      </c>
      <c r="Y11" s="1">
        <v>0.46179999999999999</v>
      </c>
      <c r="Z11" s="1">
        <v>6.8000000000000005E-2</v>
      </c>
      <c r="AA11" s="1">
        <v>0.49469999999999997</v>
      </c>
      <c r="AB11" s="1">
        <v>1.18E-2</v>
      </c>
      <c r="AC11" s="1">
        <v>0.97</v>
      </c>
      <c r="AD11" s="1">
        <v>4.4699999999999997E-2</v>
      </c>
      <c r="AE11" s="1">
        <v>0.6552</v>
      </c>
      <c r="AF11" s="1">
        <v>1.9900000000000001E-2</v>
      </c>
      <c r="AG11" s="1">
        <v>0.3347</v>
      </c>
      <c r="AH11" s="1">
        <v>6.9699999999999998E-2</v>
      </c>
      <c r="AI11" s="1">
        <v>0.16</v>
      </c>
      <c r="AJ11" s="1">
        <v>6.5199999999999994E-2</v>
      </c>
      <c r="AK11" s="1">
        <v>0.2137</v>
      </c>
      <c r="AL11" s="1">
        <v>7.0999999999999994E-2</v>
      </c>
      <c r="AM11" t="s">
        <v>76</v>
      </c>
    </row>
    <row r="12" spans="1:39" x14ac:dyDescent="0.3">
      <c r="A12">
        <v>10</v>
      </c>
      <c r="B12">
        <v>10</v>
      </c>
      <c r="C12" t="s">
        <v>38</v>
      </c>
      <c r="D12" t="s">
        <v>100</v>
      </c>
      <c r="E12" t="s">
        <v>53</v>
      </c>
      <c r="F12" t="s">
        <v>54</v>
      </c>
      <c r="G12" t="s">
        <v>99</v>
      </c>
      <c r="H12" t="s">
        <v>41</v>
      </c>
      <c r="I12">
        <v>40</v>
      </c>
      <c r="J12">
        <v>5</v>
      </c>
      <c r="K12" t="s">
        <v>105</v>
      </c>
      <c r="M12">
        <v>100</v>
      </c>
      <c r="N12">
        <v>70</v>
      </c>
      <c r="O12" s="1">
        <v>1</v>
      </c>
      <c r="P12" s="1">
        <v>0</v>
      </c>
      <c r="Q12" s="1">
        <v>0.86</v>
      </c>
      <c r="R12" s="1">
        <v>8.9399999999999993E-2</v>
      </c>
      <c r="S12" s="1">
        <v>0.92279999999999995</v>
      </c>
      <c r="T12" s="1">
        <v>0.05</v>
      </c>
      <c r="U12" s="1">
        <v>0.49130000000000001</v>
      </c>
      <c r="V12" s="1">
        <v>0.1149</v>
      </c>
      <c r="W12" s="1">
        <v>0.44</v>
      </c>
      <c r="X12" s="1">
        <v>7.4200000000000002E-2</v>
      </c>
      <c r="Y12" s="1">
        <v>0.46239999999999998</v>
      </c>
      <c r="Z12" s="1">
        <v>8.7400000000000005E-2</v>
      </c>
      <c r="AA12" s="1">
        <v>0.3</v>
      </c>
      <c r="AB12" s="1">
        <v>0.44719999999999999</v>
      </c>
      <c r="AC12" s="1">
        <v>0.02</v>
      </c>
      <c r="AD12" s="1">
        <v>2.7400000000000001E-2</v>
      </c>
      <c r="AE12" s="1">
        <v>3.7199999999999997E-2</v>
      </c>
      <c r="AF12" s="1">
        <v>5.0999999999999997E-2</v>
      </c>
      <c r="AG12" s="1">
        <v>0.58089999999999997</v>
      </c>
      <c r="AH12" s="1">
        <v>8.9700000000000002E-2</v>
      </c>
      <c r="AI12" s="1">
        <v>0.59</v>
      </c>
      <c r="AJ12" s="1">
        <v>5.4800000000000001E-2</v>
      </c>
      <c r="AK12" s="1">
        <v>0.58330000000000004</v>
      </c>
      <c r="AL12" s="1">
        <v>6.3E-2</v>
      </c>
      <c r="AM12" t="s">
        <v>54</v>
      </c>
    </row>
    <row r="13" spans="1:39" s="4" customFormat="1" ht="15" thickBot="1" x14ac:dyDescent="0.35">
      <c r="A13" s="4">
        <v>11</v>
      </c>
      <c r="B13" s="4">
        <v>11</v>
      </c>
      <c r="C13" s="4" t="s">
        <v>38</v>
      </c>
      <c r="D13" s="4" t="s">
        <v>101</v>
      </c>
      <c r="E13" s="4" t="s">
        <v>53</v>
      </c>
      <c r="F13" s="4" t="s">
        <v>55</v>
      </c>
      <c r="G13" s="4" t="s">
        <v>99</v>
      </c>
      <c r="H13" s="4" t="s">
        <v>41</v>
      </c>
      <c r="I13" s="4">
        <v>40</v>
      </c>
      <c r="J13" s="4">
        <v>5</v>
      </c>
      <c r="K13" s="4" t="s">
        <v>105</v>
      </c>
      <c r="M13" s="4">
        <v>100</v>
      </c>
      <c r="N13" s="4">
        <v>70</v>
      </c>
      <c r="O13" s="7">
        <v>0.75490000000000002</v>
      </c>
      <c r="P13" s="7">
        <v>4.7100000000000003E-2</v>
      </c>
      <c r="Q13" s="7">
        <v>0.91</v>
      </c>
      <c r="R13" s="7">
        <v>4.1799999999999997E-2</v>
      </c>
      <c r="S13" s="7">
        <v>0.82399999999999995</v>
      </c>
      <c r="T13" s="7">
        <v>2.8899999999999999E-2</v>
      </c>
      <c r="U13" s="7">
        <v>0.55430000000000001</v>
      </c>
      <c r="V13" s="7">
        <v>9.9599999999999994E-2</v>
      </c>
      <c r="W13" s="7">
        <v>0.54</v>
      </c>
      <c r="X13" s="7">
        <v>0.114</v>
      </c>
      <c r="Y13" s="7">
        <v>0.54669999999999996</v>
      </c>
      <c r="Z13" s="7">
        <v>0.1062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0.54910000000000003</v>
      </c>
      <c r="AH13" s="7">
        <v>8.2799999999999999E-2</v>
      </c>
      <c r="AI13" s="7">
        <v>0.45</v>
      </c>
      <c r="AJ13" s="7">
        <v>0.15809999999999999</v>
      </c>
      <c r="AK13" s="7">
        <v>0.48830000000000001</v>
      </c>
      <c r="AL13" s="7">
        <v>0.11609999999999999</v>
      </c>
      <c r="AM13" s="4" t="s">
        <v>55</v>
      </c>
    </row>
    <row r="14" spans="1:39" ht="15" thickTop="1" x14ac:dyDescent="0.3">
      <c r="A14">
        <v>12</v>
      </c>
      <c r="B14">
        <v>12</v>
      </c>
      <c r="C14" t="s">
        <v>56</v>
      </c>
      <c r="D14" t="s">
        <v>57</v>
      </c>
      <c r="E14" t="s">
        <v>45</v>
      </c>
      <c r="F14" t="s">
        <v>58</v>
      </c>
      <c r="G14" t="s">
        <v>59</v>
      </c>
      <c r="H14" t="s">
        <v>41</v>
      </c>
      <c r="I14">
        <v>40</v>
      </c>
      <c r="J14">
        <v>5</v>
      </c>
      <c r="K14" t="s">
        <v>105</v>
      </c>
      <c r="M14">
        <v>100</v>
      </c>
      <c r="N14">
        <v>70</v>
      </c>
      <c r="O14" s="1">
        <v>0.8871</v>
      </c>
      <c r="P14" s="1">
        <v>9.2999999999999999E-2</v>
      </c>
      <c r="Q14" s="1">
        <v>0.87</v>
      </c>
      <c r="R14" s="1">
        <v>5.7000000000000002E-2</v>
      </c>
      <c r="S14" s="1">
        <v>0.87549999999999994</v>
      </c>
      <c r="T14" s="1">
        <v>5.11E-2</v>
      </c>
      <c r="U14" s="1">
        <v>0.52170000000000005</v>
      </c>
      <c r="V14" s="1">
        <v>5.6500000000000002E-2</v>
      </c>
      <c r="W14" s="1">
        <v>0.4</v>
      </c>
      <c r="X14" s="1">
        <v>6.1199999999999997E-2</v>
      </c>
      <c r="Y14" s="1">
        <v>0.45079999999999998</v>
      </c>
      <c r="Z14" s="1">
        <v>4.7800000000000002E-2</v>
      </c>
      <c r="AA14" s="1">
        <v>0.6</v>
      </c>
      <c r="AB14" s="1">
        <v>0.54769999999999996</v>
      </c>
      <c r="AC14" s="1">
        <v>0.03</v>
      </c>
      <c r="AD14" s="1">
        <v>2.7400000000000001E-2</v>
      </c>
      <c r="AE14" s="1">
        <v>5.7099999999999998E-2</v>
      </c>
      <c r="AF14" s="1">
        <v>5.2200000000000003E-2</v>
      </c>
      <c r="AG14" s="1">
        <v>0.50570000000000004</v>
      </c>
      <c r="AH14" s="1">
        <v>6.3799999999999996E-2</v>
      </c>
      <c r="AI14" s="1">
        <v>0.59</v>
      </c>
      <c r="AJ14" s="1">
        <v>0.1245</v>
      </c>
      <c r="AK14" s="1">
        <v>0.54269999999999996</v>
      </c>
      <c r="AL14" s="1">
        <v>8.5999999999999993E-2</v>
      </c>
      <c r="AM14" t="s">
        <v>58</v>
      </c>
    </row>
    <row r="15" spans="1:39" x14ac:dyDescent="0.3">
      <c r="A15">
        <v>13</v>
      </c>
      <c r="B15">
        <v>13</v>
      </c>
      <c r="C15" t="s">
        <v>56</v>
      </c>
      <c r="D15" t="s">
        <v>60</v>
      </c>
      <c r="E15" t="s">
        <v>49</v>
      </c>
      <c r="F15" t="s">
        <v>61</v>
      </c>
      <c r="G15" t="s">
        <v>62</v>
      </c>
      <c r="H15" t="s">
        <v>41</v>
      </c>
      <c r="I15">
        <v>40</v>
      </c>
      <c r="J15">
        <v>5</v>
      </c>
      <c r="K15" t="s">
        <v>105</v>
      </c>
      <c r="M15">
        <v>100</v>
      </c>
      <c r="N15">
        <v>70</v>
      </c>
      <c r="O15" s="1">
        <v>0.79020000000000001</v>
      </c>
      <c r="P15" s="1">
        <v>6.3899999999999998E-2</v>
      </c>
      <c r="Q15" s="1">
        <v>0.65</v>
      </c>
      <c r="R15" s="1">
        <v>0.1061</v>
      </c>
      <c r="S15" s="1">
        <v>0.70740000000000003</v>
      </c>
      <c r="T15" s="1">
        <v>5.6899999999999999E-2</v>
      </c>
      <c r="U15" s="1">
        <v>0.49</v>
      </c>
      <c r="V15" s="1">
        <v>1.38E-2</v>
      </c>
      <c r="W15" s="1">
        <v>0.52</v>
      </c>
      <c r="X15" s="1">
        <v>5.7000000000000002E-2</v>
      </c>
      <c r="Y15" s="1">
        <v>0.50370000000000004</v>
      </c>
      <c r="Z15" s="1">
        <v>3.2399999999999998E-2</v>
      </c>
      <c r="AA15" s="1">
        <v>0.4</v>
      </c>
      <c r="AB15" s="1">
        <v>0.54769999999999996</v>
      </c>
      <c r="AC15" s="1">
        <v>0.02</v>
      </c>
      <c r="AD15" s="1">
        <v>2.7400000000000001E-2</v>
      </c>
      <c r="AE15" s="1">
        <v>3.8100000000000002E-2</v>
      </c>
      <c r="AF15" s="1">
        <v>5.2200000000000003E-2</v>
      </c>
      <c r="AG15" s="1">
        <v>0.55720000000000003</v>
      </c>
      <c r="AH15" s="1">
        <v>7.4700000000000003E-2</v>
      </c>
      <c r="AI15" s="1">
        <v>0.55000000000000004</v>
      </c>
      <c r="AJ15" s="1">
        <v>0.15809999999999999</v>
      </c>
      <c r="AK15" s="1">
        <v>0.54820000000000002</v>
      </c>
      <c r="AL15" s="1">
        <v>0.1129</v>
      </c>
      <c r="AM15" t="s">
        <v>61</v>
      </c>
    </row>
    <row r="16" spans="1:39" s="4" customFormat="1" ht="15" thickBot="1" x14ac:dyDescent="0.35">
      <c r="A16" s="4">
        <v>14</v>
      </c>
      <c r="B16" s="4">
        <v>14</v>
      </c>
      <c r="C16" s="4" t="s">
        <v>56</v>
      </c>
      <c r="D16" s="4" t="s">
        <v>75</v>
      </c>
      <c r="E16" s="4" t="s">
        <v>53</v>
      </c>
      <c r="F16" s="4" t="s">
        <v>77</v>
      </c>
      <c r="G16" s="4" t="s">
        <v>78</v>
      </c>
      <c r="H16" s="4" t="s">
        <v>41</v>
      </c>
      <c r="I16" s="4">
        <v>40</v>
      </c>
      <c r="J16" s="4">
        <v>5</v>
      </c>
      <c r="K16" s="4" t="s">
        <v>105</v>
      </c>
      <c r="M16" s="4">
        <v>100</v>
      </c>
      <c r="N16" s="4">
        <v>70</v>
      </c>
      <c r="O16" s="7">
        <v>1</v>
      </c>
      <c r="P16" s="7">
        <v>0</v>
      </c>
      <c r="Q16" s="7">
        <v>0.6</v>
      </c>
      <c r="R16" s="7">
        <v>3.5400000000000001E-2</v>
      </c>
      <c r="S16" s="7">
        <v>0.74950000000000006</v>
      </c>
      <c r="T16" s="7">
        <v>2.7699999999999999E-2</v>
      </c>
      <c r="U16" s="7">
        <v>0.48809999999999998</v>
      </c>
      <c r="V16" s="7">
        <v>0.10580000000000001</v>
      </c>
      <c r="W16" s="7">
        <v>0.56999999999999995</v>
      </c>
      <c r="X16" s="7">
        <v>0.1095</v>
      </c>
      <c r="Y16" s="7">
        <v>0.52370000000000005</v>
      </c>
      <c r="Z16" s="7">
        <v>9.8699999999999996E-2</v>
      </c>
      <c r="AA16" s="7">
        <v>0.4</v>
      </c>
      <c r="AB16" s="7">
        <v>0.54769999999999996</v>
      </c>
      <c r="AC16" s="7">
        <v>0.04</v>
      </c>
      <c r="AD16" s="7">
        <v>6.5199999999999994E-2</v>
      </c>
      <c r="AE16" s="7">
        <v>7.1199999999999999E-2</v>
      </c>
      <c r="AF16" s="7">
        <v>0.1138</v>
      </c>
      <c r="AG16" s="7">
        <v>0.55069999999999997</v>
      </c>
      <c r="AH16" s="7">
        <v>5.8000000000000003E-2</v>
      </c>
      <c r="AI16" s="7">
        <v>0.63</v>
      </c>
      <c r="AJ16" s="7">
        <v>0.1037</v>
      </c>
      <c r="AK16" s="7">
        <v>0.58150000000000002</v>
      </c>
      <c r="AL16" s="7">
        <v>4.1500000000000002E-2</v>
      </c>
      <c r="AM16" s="4" t="s">
        <v>77</v>
      </c>
    </row>
    <row r="17" spans="4:41" ht="15" thickTop="1" x14ac:dyDescent="0.3"/>
    <row r="18" spans="4:41" x14ac:dyDescent="0.3">
      <c r="N18" t="s">
        <v>107</v>
      </c>
      <c r="O18" s="1">
        <f>MAX(O2:O16)</f>
        <v>1</v>
      </c>
      <c r="Q18" s="1">
        <f>MAX(Q2:Q16)</f>
        <v>0.99</v>
      </c>
      <c r="S18" s="1">
        <f>MAX(S2:S16)</f>
        <v>0.9466</v>
      </c>
      <c r="U18" s="1">
        <f>MAX(U2:U16)</f>
        <v>0.59199999999999997</v>
      </c>
      <c r="W18" s="11">
        <f>MAX(W2:W16)</f>
        <v>0.69</v>
      </c>
      <c r="Y18" s="1">
        <f>MAX(Y2:Y16)</f>
        <v>0.59260000000000002</v>
      </c>
      <c r="AA18" s="11">
        <f>MAX(AA2:AA16)</f>
        <v>0.90559999999999996</v>
      </c>
      <c r="AC18" s="11">
        <f>MAX(AC2:AC16)</f>
        <v>0.98</v>
      </c>
      <c r="AE18" s="11">
        <f>MAX(AE2:AE16)</f>
        <v>0.92700000000000005</v>
      </c>
      <c r="AG18" s="1">
        <f>MAX(AG2:AG16)</f>
        <v>0.58730000000000004</v>
      </c>
      <c r="AI18" s="11">
        <f>MAX(AI2:AI16)</f>
        <v>0.76</v>
      </c>
      <c r="AK18" s="1">
        <f>MAX(AK2:AK16)</f>
        <v>0.62570000000000003</v>
      </c>
      <c r="AM18" s="1"/>
      <c r="AO18" s="1"/>
    </row>
    <row r="20" spans="4:41" s="4" customFormat="1" ht="15" thickBot="1" x14ac:dyDescent="0.35"/>
    <row r="21" spans="4:41" ht="15" thickTop="1" x14ac:dyDescent="0.3"/>
    <row r="23" spans="4:41" ht="21" x14ac:dyDescent="0.4">
      <c r="D23" s="10" t="s">
        <v>108</v>
      </c>
      <c r="N23" t="s">
        <v>69</v>
      </c>
      <c r="O23" s="2">
        <f t="shared" ref="O23:AL23" si="0">AVERAGE(O2:O4)</f>
        <v>0.92356666666666654</v>
      </c>
      <c r="P23" s="2">
        <f t="shared" si="0"/>
        <v>2.0533333333333334E-2</v>
      </c>
      <c r="Q23" s="2">
        <f t="shared" si="0"/>
        <v>0.8933333333333332</v>
      </c>
      <c r="R23" s="2">
        <f t="shared" si="0"/>
        <v>3.726666666666667E-2</v>
      </c>
      <c r="S23" s="2">
        <f t="shared" si="0"/>
        <v>0.89896666666666658</v>
      </c>
      <c r="T23" s="2">
        <f t="shared" si="0"/>
        <v>2.5033333333333335E-2</v>
      </c>
      <c r="U23" s="2">
        <f t="shared" si="0"/>
        <v>0.51629999999999998</v>
      </c>
      <c r="V23" s="2">
        <f t="shared" si="0"/>
        <v>8.8700000000000001E-2</v>
      </c>
      <c r="W23" s="2">
        <f t="shared" si="0"/>
        <v>0.52333333333333332</v>
      </c>
      <c r="X23" s="2">
        <f t="shared" si="0"/>
        <v>0.10296666666666666</v>
      </c>
      <c r="Y23" s="2">
        <f t="shared" si="0"/>
        <v>0.5184333333333333</v>
      </c>
      <c r="Z23" s="2">
        <f t="shared" si="0"/>
        <v>9.2300000000000007E-2</v>
      </c>
      <c r="AA23" s="2">
        <f t="shared" si="0"/>
        <v>0.46659999999999996</v>
      </c>
      <c r="AB23" s="2">
        <f t="shared" si="0"/>
        <v>0.19153333333333333</v>
      </c>
      <c r="AC23" s="2">
        <f t="shared" si="0"/>
        <v>0.66</v>
      </c>
      <c r="AD23" s="2">
        <f t="shared" si="0"/>
        <v>3.8933333333333327E-2</v>
      </c>
      <c r="AE23" s="2">
        <f t="shared" si="0"/>
        <v>0.45403333333333329</v>
      </c>
      <c r="AF23" s="2">
        <f t="shared" si="0"/>
        <v>3.15E-2</v>
      </c>
      <c r="AG23" s="2">
        <f t="shared" si="0"/>
        <v>0.43146666666666667</v>
      </c>
      <c r="AH23" s="2">
        <f t="shared" si="0"/>
        <v>7.0199999999999999E-2</v>
      </c>
      <c r="AI23" s="2">
        <f t="shared" si="0"/>
        <v>0.40333333333333338</v>
      </c>
      <c r="AJ23" s="2">
        <f t="shared" si="0"/>
        <v>0.10746666666666667</v>
      </c>
      <c r="AK23" s="2">
        <f t="shared" si="0"/>
        <v>0.4118</v>
      </c>
      <c r="AL23" s="2">
        <f t="shared" si="0"/>
        <v>8.826666666666666E-2</v>
      </c>
      <c r="AM23" s="2"/>
    </row>
    <row r="24" spans="4:41" x14ac:dyDescent="0.3">
      <c r="D24" s="76" t="s">
        <v>104</v>
      </c>
      <c r="N24" t="s">
        <v>71</v>
      </c>
      <c r="O24" s="2">
        <f>AVERAGE(O5:O13)</f>
        <v>0.86109999999999998</v>
      </c>
      <c r="P24" s="2">
        <f t="shared" ref="P24:AL24" si="1">AVERAGE(P5:P13)</f>
        <v>3.2633333333333327E-2</v>
      </c>
      <c r="Q24" s="2">
        <f t="shared" si="1"/>
        <v>0.87666666666666671</v>
      </c>
      <c r="R24" s="2">
        <f t="shared" si="1"/>
        <v>5.4499999999999993E-2</v>
      </c>
      <c r="S24" s="2">
        <f t="shared" si="1"/>
        <v>0.85567777777777776</v>
      </c>
      <c r="T24" s="2">
        <f t="shared" si="1"/>
        <v>3.8688888888888884E-2</v>
      </c>
      <c r="U24" s="2">
        <f t="shared" si="1"/>
        <v>0.52407777777777775</v>
      </c>
      <c r="V24" s="2">
        <f t="shared" si="1"/>
        <v>9.3166666666666675E-2</v>
      </c>
      <c r="W24" s="2">
        <f t="shared" si="1"/>
        <v>0.50777777777777777</v>
      </c>
      <c r="X24" s="2">
        <f t="shared" si="1"/>
        <v>0.11097777777777779</v>
      </c>
      <c r="Y24" s="2">
        <f t="shared" si="1"/>
        <v>0.50990000000000002</v>
      </c>
      <c r="Z24" s="2">
        <f t="shared" si="1"/>
        <v>9.2366666666666652E-2</v>
      </c>
      <c r="AA24" s="2">
        <f t="shared" si="1"/>
        <v>0.39036666666666664</v>
      </c>
      <c r="AB24" s="2">
        <f t="shared" si="1"/>
        <v>0.16997777777777776</v>
      </c>
      <c r="AC24" s="2">
        <f t="shared" si="1"/>
        <v>0.45777777777777767</v>
      </c>
      <c r="AD24" s="2">
        <f t="shared" si="1"/>
        <v>2.8844444444444443E-2</v>
      </c>
      <c r="AE24" s="2">
        <f t="shared" si="1"/>
        <v>0.35950000000000004</v>
      </c>
      <c r="AF24" s="2">
        <f t="shared" si="1"/>
        <v>3.4222222222222223E-2</v>
      </c>
      <c r="AG24" s="2">
        <f t="shared" si="1"/>
        <v>0.49615555555555552</v>
      </c>
      <c r="AH24" s="2">
        <f t="shared" si="1"/>
        <v>7.2722222222222216E-2</v>
      </c>
      <c r="AI24" s="2">
        <f t="shared" si="1"/>
        <v>0.45666666666666672</v>
      </c>
      <c r="AJ24" s="2">
        <f t="shared" si="1"/>
        <v>9.3288888888888893E-2</v>
      </c>
      <c r="AK24" s="2">
        <f t="shared" si="1"/>
        <v>0.46652222222222228</v>
      </c>
      <c r="AL24" s="2">
        <f t="shared" si="1"/>
        <v>7.8799999999999995E-2</v>
      </c>
      <c r="AM24" s="2"/>
    </row>
    <row r="25" spans="4:41" x14ac:dyDescent="0.3">
      <c r="D25" s="76"/>
      <c r="N25" t="s">
        <v>70</v>
      </c>
      <c r="O25" s="2">
        <f>AVERAGE(O14:O16)</f>
        <v>0.8924333333333333</v>
      </c>
      <c r="P25" s="2">
        <f t="shared" ref="P25:AL25" si="2">AVERAGE(P14:P16)</f>
        <v>5.2299999999999992E-2</v>
      </c>
      <c r="Q25" s="2">
        <f t="shared" si="2"/>
        <v>0.70666666666666667</v>
      </c>
      <c r="R25" s="2">
        <f t="shared" si="2"/>
        <v>6.6166666666666665E-2</v>
      </c>
      <c r="S25" s="2">
        <f t="shared" si="2"/>
        <v>0.77746666666666664</v>
      </c>
      <c r="T25" s="2">
        <f t="shared" si="2"/>
        <v>4.5233333333333327E-2</v>
      </c>
      <c r="U25" s="2">
        <f t="shared" si="2"/>
        <v>0.49993333333333334</v>
      </c>
      <c r="V25" s="2">
        <f t="shared" si="2"/>
        <v>5.8700000000000002E-2</v>
      </c>
      <c r="W25" s="2">
        <f t="shared" si="2"/>
        <v>0.49666666666666665</v>
      </c>
      <c r="X25" s="2">
        <f t="shared" si="2"/>
        <v>7.5900000000000009E-2</v>
      </c>
      <c r="Y25" s="2">
        <f t="shared" si="2"/>
        <v>0.49273333333333341</v>
      </c>
      <c r="Z25" s="2">
        <f t="shared" si="2"/>
        <v>5.9633333333333337E-2</v>
      </c>
      <c r="AA25" s="2">
        <f t="shared" si="2"/>
        <v>0.46666666666666662</v>
      </c>
      <c r="AB25" s="2">
        <f t="shared" si="2"/>
        <v>0.54769999999999996</v>
      </c>
      <c r="AC25" s="2">
        <f>AVERAGE(AC14:AC16)</f>
        <v>0.03</v>
      </c>
      <c r="AD25" s="2">
        <f t="shared" si="2"/>
        <v>0.04</v>
      </c>
      <c r="AE25" s="2">
        <f t="shared" si="2"/>
        <v>5.5466666666666664E-2</v>
      </c>
      <c r="AF25" s="2">
        <f t="shared" si="2"/>
        <v>7.273333333333333E-2</v>
      </c>
      <c r="AG25" s="2">
        <f t="shared" si="2"/>
        <v>0.5378666666666666</v>
      </c>
      <c r="AH25" s="2">
        <f t="shared" si="2"/>
        <v>6.5500000000000003E-2</v>
      </c>
      <c r="AI25" s="2">
        <f t="shared" si="2"/>
        <v>0.59</v>
      </c>
      <c r="AJ25" s="2">
        <f t="shared" si="2"/>
        <v>0.12876666666666667</v>
      </c>
      <c r="AK25" s="2">
        <f t="shared" si="2"/>
        <v>0.55746666666666667</v>
      </c>
      <c r="AL25" s="2">
        <f t="shared" si="2"/>
        <v>8.0133333333333334E-2</v>
      </c>
      <c r="AM25" s="2"/>
    </row>
    <row r="26" spans="4:41" x14ac:dyDescent="0.3">
      <c r="D26" s="76"/>
      <c r="N26" s="5" t="s">
        <v>68</v>
      </c>
      <c r="O26" s="2">
        <f>AVERAGE(O2:O20)</f>
        <v>0.88736875000000004</v>
      </c>
      <c r="P26" s="2">
        <f t="shared" ref="P26:AL26" si="3">AVERAGE(P2:P20)</f>
        <v>3.4146666666666665E-2</v>
      </c>
      <c r="Q26" s="2">
        <f t="shared" si="3"/>
        <v>0.85499999999999987</v>
      </c>
      <c r="R26" s="2">
        <f t="shared" si="3"/>
        <v>5.3386666666666666E-2</v>
      </c>
      <c r="S26" s="2">
        <f t="shared" si="3"/>
        <v>0.85481249999999998</v>
      </c>
      <c r="T26" s="2">
        <f t="shared" si="3"/>
        <v>3.7266666666666656E-2</v>
      </c>
      <c r="U26" s="2">
        <f t="shared" si="3"/>
        <v>0.52233750000000001</v>
      </c>
      <c r="V26" s="2">
        <f t="shared" si="3"/>
        <v>8.5379999999999998E-2</v>
      </c>
      <c r="W26" s="2">
        <f t="shared" si="3"/>
        <v>0.52</v>
      </c>
      <c r="X26" s="2">
        <f t="shared" si="3"/>
        <v>0.10235999999999999</v>
      </c>
      <c r="Y26" s="2">
        <f t="shared" si="3"/>
        <v>0.51344999999999996</v>
      </c>
      <c r="Z26" s="2">
        <f t="shared" si="3"/>
        <v>8.580666666666667E-2</v>
      </c>
      <c r="AA26" s="2">
        <f t="shared" si="3"/>
        <v>0.45116875000000001</v>
      </c>
      <c r="AB26" s="2">
        <f t="shared" si="3"/>
        <v>0.2498333333333333</v>
      </c>
      <c r="AC26" s="2">
        <f t="shared" si="3"/>
        <v>0.448125</v>
      </c>
      <c r="AD26" s="2">
        <f t="shared" si="3"/>
        <v>3.3093333333333329E-2</v>
      </c>
      <c r="AE26" s="2">
        <f t="shared" si="3"/>
        <v>0.35568750000000005</v>
      </c>
      <c r="AF26" s="2">
        <f t="shared" si="3"/>
        <v>4.1379999999999993E-2</v>
      </c>
      <c r="AG26" s="2">
        <f t="shared" si="3"/>
        <v>0.49754374999999995</v>
      </c>
      <c r="AH26" s="2">
        <f t="shared" si="3"/>
        <v>7.0773333333333341E-2</v>
      </c>
      <c r="AI26" s="2">
        <f t="shared" si="3"/>
        <v>0.49062499999999998</v>
      </c>
      <c r="AJ26" s="2">
        <f t="shared" si="3"/>
        <v>0.10321999999999999</v>
      </c>
      <c r="AK26" s="2">
        <f t="shared" si="3"/>
        <v>0.48326250000000004</v>
      </c>
      <c r="AL26" s="2">
        <f t="shared" si="3"/>
        <v>8.0960000000000004E-2</v>
      </c>
      <c r="AM26" s="2"/>
    </row>
    <row r="28" spans="4:41" x14ac:dyDescent="0.3">
      <c r="N28" s="5" t="s">
        <v>72</v>
      </c>
      <c r="V28" s="5" t="s">
        <v>67</v>
      </c>
    </row>
    <row r="29" spans="4:41" x14ac:dyDescent="0.3">
      <c r="N29" s="5"/>
      <c r="O29" s="75" t="s">
        <v>79</v>
      </c>
      <c r="P29" s="75"/>
      <c r="Q29" s="75" t="s">
        <v>82</v>
      </c>
      <c r="R29" s="75"/>
      <c r="S29" s="75" t="s">
        <v>83</v>
      </c>
      <c r="T29" s="75"/>
      <c r="V29" s="5"/>
      <c r="W29" s="75" t="s">
        <v>79</v>
      </c>
      <c r="X29" s="75"/>
      <c r="Y29" s="75" t="s">
        <v>82</v>
      </c>
      <c r="Z29" s="75"/>
      <c r="AA29" s="75" t="s">
        <v>83</v>
      </c>
      <c r="AB29" s="75"/>
    </row>
    <row r="30" spans="4:41" x14ac:dyDescent="0.3">
      <c r="O30" s="6" t="s">
        <v>80</v>
      </c>
      <c r="P30" s="6" t="s">
        <v>81</v>
      </c>
      <c r="Q30" s="6" t="s">
        <v>80</v>
      </c>
      <c r="R30" s="6" t="s">
        <v>81</v>
      </c>
      <c r="S30" s="6" t="s">
        <v>80</v>
      </c>
      <c r="T30" s="6" t="s">
        <v>81</v>
      </c>
      <c r="W30" s="6" t="s">
        <v>80</v>
      </c>
      <c r="X30" s="6" t="s">
        <v>81</v>
      </c>
      <c r="Y30" s="6" t="s">
        <v>80</v>
      </c>
      <c r="Z30" s="6" t="s">
        <v>81</v>
      </c>
      <c r="AA30" s="6" t="s">
        <v>80</v>
      </c>
      <c r="AB30" s="6" t="s">
        <v>81</v>
      </c>
    </row>
    <row r="31" spans="4:41" x14ac:dyDescent="0.3">
      <c r="N31" t="s">
        <v>63</v>
      </c>
      <c r="O31" s="3">
        <f>$U26</f>
        <v>0.52233750000000001</v>
      </c>
      <c r="P31" s="3">
        <f>$V26</f>
        <v>8.5379999999999998E-2</v>
      </c>
      <c r="Q31" s="3">
        <f>W26</f>
        <v>0.52</v>
      </c>
      <c r="R31" s="3">
        <f>X26</f>
        <v>0.10235999999999999</v>
      </c>
      <c r="S31" s="1">
        <f>Y26</f>
        <v>0.51344999999999996</v>
      </c>
      <c r="T31" s="3">
        <f>Z26</f>
        <v>8.580666666666667E-2</v>
      </c>
      <c r="V31" t="s">
        <v>63</v>
      </c>
      <c r="W31" s="3">
        <f>$U$23</f>
        <v>0.51629999999999998</v>
      </c>
      <c r="X31" s="3">
        <f>$V$23</f>
        <v>8.8700000000000001E-2</v>
      </c>
      <c r="Y31" s="3">
        <f>W$23</f>
        <v>0.52333333333333332</v>
      </c>
      <c r="Z31" s="3">
        <f>X$23</f>
        <v>0.10296666666666666</v>
      </c>
      <c r="AA31" s="1">
        <f>Y$23</f>
        <v>0.5184333333333333</v>
      </c>
      <c r="AB31" s="1">
        <f>Z$23</f>
        <v>9.2300000000000007E-2</v>
      </c>
    </row>
    <row r="32" spans="4:41" x14ac:dyDescent="0.3">
      <c r="N32" t="s">
        <v>64</v>
      </c>
      <c r="O32" s="1">
        <f>$AA26</f>
        <v>0.45116875000000001</v>
      </c>
      <c r="P32" s="1">
        <f>AB26</f>
        <v>0.2498333333333333</v>
      </c>
      <c r="Q32" s="1">
        <f>AC26</f>
        <v>0.448125</v>
      </c>
      <c r="R32" s="1">
        <f>AD26</f>
        <v>3.3093333333333329E-2</v>
      </c>
      <c r="S32" s="1">
        <f>AE26</f>
        <v>0.35568750000000005</v>
      </c>
      <c r="T32" s="1">
        <f>AF26</f>
        <v>4.1379999999999993E-2</v>
      </c>
      <c r="V32" t="s">
        <v>64</v>
      </c>
      <c r="W32" s="1">
        <f>$AA$23</f>
        <v>0.46659999999999996</v>
      </c>
      <c r="X32" s="1">
        <f>AB$23</f>
        <v>0.19153333333333333</v>
      </c>
      <c r="Y32" s="11">
        <f>AC$23</f>
        <v>0.66</v>
      </c>
      <c r="Z32" s="1">
        <f>AD$23</f>
        <v>3.8933333333333327E-2</v>
      </c>
      <c r="AA32" s="1">
        <f>AE$23</f>
        <v>0.45403333333333329</v>
      </c>
      <c r="AB32" s="1">
        <f>AF$23</f>
        <v>3.15E-2</v>
      </c>
    </row>
    <row r="33" spans="14:28" x14ac:dyDescent="0.3">
      <c r="N33" t="s">
        <v>65</v>
      </c>
      <c r="O33" s="1">
        <f>$AG26</f>
        <v>0.49754374999999995</v>
      </c>
      <c r="P33" s="1">
        <f>AH26</f>
        <v>7.0773333333333341E-2</v>
      </c>
      <c r="Q33" s="1">
        <f>AI26</f>
        <v>0.49062499999999998</v>
      </c>
      <c r="R33" s="1">
        <f>AJ26</f>
        <v>0.10321999999999999</v>
      </c>
      <c r="S33" s="1">
        <f>AK26</f>
        <v>0.48326250000000004</v>
      </c>
      <c r="T33" s="1">
        <f>AL26</f>
        <v>8.0960000000000004E-2</v>
      </c>
      <c r="V33" t="s">
        <v>65</v>
      </c>
      <c r="W33" s="1">
        <f>$AG$23</f>
        <v>0.43146666666666667</v>
      </c>
      <c r="X33" s="1">
        <f>AH$23</f>
        <v>7.0199999999999999E-2</v>
      </c>
      <c r="Y33" s="1">
        <f>AI$23</f>
        <v>0.40333333333333338</v>
      </c>
      <c r="Z33" s="1">
        <f>AJ$23</f>
        <v>0.10746666666666667</v>
      </c>
      <c r="AA33" s="1">
        <f>AK$23</f>
        <v>0.4118</v>
      </c>
      <c r="AB33" s="1">
        <f>AL$23</f>
        <v>8.826666666666666E-2</v>
      </c>
    </row>
    <row r="34" spans="14:28" x14ac:dyDescent="0.3">
      <c r="N34" s="12" t="s">
        <v>66</v>
      </c>
      <c r="O34" s="13">
        <f>$O26</f>
        <v>0.88736875000000004</v>
      </c>
      <c r="P34" s="13">
        <f>P26</f>
        <v>3.4146666666666665E-2</v>
      </c>
      <c r="Q34" s="13">
        <f>Q26</f>
        <v>0.85499999999999987</v>
      </c>
      <c r="R34" s="13">
        <f>R26</f>
        <v>5.3386666666666666E-2</v>
      </c>
      <c r="S34" s="13">
        <f>S26</f>
        <v>0.85481249999999998</v>
      </c>
      <c r="T34" s="13">
        <f>T26</f>
        <v>3.7266666666666656E-2</v>
      </c>
      <c r="V34" s="12" t="s">
        <v>66</v>
      </c>
      <c r="W34" s="13">
        <f>$O$23</f>
        <v>0.92356666666666654</v>
      </c>
      <c r="X34" s="13">
        <f>P$23</f>
        <v>2.0533333333333334E-2</v>
      </c>
      <c r="Y34" s="13">
        <f>Q$23</f>
        <v>0.8933333333333332</v>
      </c>
      <c r="Z34" s="13">
        <f>R$23</f>
        <v>3.726666666666667E-2</v>
      </c>
      <c r="AA34" s="13">
        <f>S$23</f>
        <v>0.89896666666666658</v>
      </c>
      <c r="AB34" s="13">
        <f>T$23</f>
        <v>2.5033333333333335E-2</v>
      </c>
    </row>
    <row r="35" spans="14:28" x14ac:dyDescent="0.3">
      <c r="O35" s="1">
        <f>O34-MAX(O31:O33)</f>
        <v>0.36503125000000003</v>
      </c>
      <c r="P35" s="1">
        <f>P34*P34-POWER(MIN(P31:P33),2)</f>
        <v>-3.8428698666666677E-3</v>
      </c>
      <c r="Q35" s="1">
        <f>Q34-MAX(Q31:Q33)</f>
        <v>0.33499999999999985</v>
      </c>
      <c r="R35" s="1">
        <f>R34*R34-POWER(MIN(R31:R33),2)</f>
        <v>1.754967466666667E-3</v>
      </c>
      <c r="S35" s="1">
        <f>S34-MAX(S31:S33)</f>
        <v>0.34136250000000001</v>
      </c>
      <c r="T35" s="1">
        <f>T34*T34-POWER(MIN(T31:T33),2)</f>
        <v>-3.2349995555555578E-4</v>
      </c>
      <c r="W35" s="1">
        <f>W34-MAX(W31:W33)</f>
        <v>0.40726666666666655</v>
      </c>
      <c r="X35" s="1">
        <f>X34*X34-POWER(MIN(X31:X33),2)</f>
        <v>-4.5064222222222219E-3</v>
      </c>
      <c r="Y35" s="1">
        <f>Y34-MAX(Y31:Y33)</f>
        <v>0.23333333333333317</v>
      </c>
      <c r="Z35" s="1">
        <f>Z34*Z34-POWER(MIN(Z31:Z33),2)</f>
        <v>-1.2699999999999908E-4</v>
      </c>
      <c r="AA35" s="1">
        <f>AA34-MAX(AA31:AA33)</f>
        <v>0.38053333333333328</v>
      </c>
      <c r="AB35" s="1">
        <f>AB34*AB34-POWER(MIN(AB31:AB33),2)</f>
        <v>-3.6558222222222222E-4</v>
      </c>
    </row>
    <row r="37" spans="14:28" x14ac:dyDescent="0.3">
      <c r="N37" s="5" t="s">
        <v>73</v>
      </c>
      <c r="V37" s="5" t="s">
        <v>74</v>
      </c>
    </row>
    <row r="38" spans="14:28" x14ac:dyDescent="0.3">
      <c r="N38" s="5"/>
      <c r="O38" s="75" t="s">
        <v>79</v>
      </c>
      <c r="P38" s="75"/>
      <c r="Q38" s="75" t="s">
        <v>82</v>
      </c>
      <c r="R38" s="75"/>
      <c r="S38" s="75" t="s">
        <v>83</v>
      </c>
      <c r="T38" s="75"/>
      <c r="V38" s="5"/>
      <c r="W38" s="75" t="s">
        <v>79</v>
      </c>
      <c r="X38" s="75"/>
      <c r="Y38" s="75" t="s">
        <v>82</v>
      </c>
      <c r="Z38" s="75"/>
      <c r="AA38" s="75" t="s">
        <v>83</v>
      </c>
      <c r="AB38" s="75"/>
    </row>
    <row r="39" spans="14:28" x14ac:dyDescent="0.3">
      <c r="O39" s="6" t="s">
        <v>80</v>
      </c>
      <c r="P39" s="6" t="s">
        <v>81</v>
      </c>
      <c r="Q39" s="6" t="s">
        <v>80</v>
      </c>
      <c r="R39" s="6" t="s">
        <v>81</v>
      </c>
      <c r="S39" s="6" t="s">
        <v>80</v>
      </c>
      <c r="T39" s="6" t="s">
        <v>81</v>
      </c>
      <c r="W39" s="6" t="s">
        <v>80</v>
      </c>
      <c r="X39" s="6" t="s">
        <v>81</v>
      </c>
      <c r="Y39" s="6" t="s">
        <v>80</v>
      </c>
      <c r="Z39" s="6" t="s">
        <v>81</v>
      </c>
      <c r="AA39" s="6" t="s">
        <v>80</v>
      </c>
      <c r="AB39" s="6" t="s">
        <v>81</v>
      </c>
    </row>
    <row r="40" spans="14:28" x14ac:dyDescent="0.3">
      <c r="N40" t="s">
        <v>63</v>
      </c>
      <c r="O40" s="3">
        <f>$U$24</f>
        <v>0.52407777777777775</v>
      </c>
      <c r="P40" s="3">
        <f>$V$24</f>
        <v>9.3166666666666675E-2</v>
      </c>
      <c r="Q40" s="3">
        <f>W$24</f>
        <v>0.50777777777777777</v>
      </c>
      <c r="R40" s="3">
        <f>X$24</f>
        <v>0.11097777777777779</v>
      </c>
      <c r="S40" s="3">
        <f>Y$24</f>
        <v>0.50990000000000002</v>
      </c>
      <c r="T40" s="3">
        <f>Z$24</f>
        <v>9.2366666666666652E-2</v>
      </c>
      <c r="V40" t="s">
        <v>63</v>
      </c>
      <c r="W40" s="3">
        <f>$U$25</f>
        <v>0.49993333333333334</v>
      </c>
      <c r="X40" s="3">
        <f>$V$25</f>
        <v>5.8700000000000002E-2</v>
      </c>
      <c r="Y40" s="3">
        <f>W$25</f>
        <v>0.49666666666666665</v>
      </c>
      <c r="Z40" s="3">
        <f>X$25</f>
        <v>7.5900000000000009E-2</v>
      </c>
      <c r="AA40" s="3">
        <f>Y$25</f>
        <v>0.49273333333333341</v>
      </c>
      <c r="AB40" s="3">
        <f>Z$25</f>
        <v>5.9633333333333337E-2</v>
      </c>
    </row>
    <row r="41" spans="14:28" x14ac:dyDescent="0.3">
      <c r="N41" t="s">
        <v>64</v>
      </c>
      <c r="O41" s="1">
        <f>$AA$24</f>
        <v>0.39036666666666664</v>
      </c>
      <c r="P41" s="1">
        <f>AB$24</f>
        <v>0.16997777777777776</v>
      </c>
      <c r="Q41" s="1">
        <f>AC$24</f>
        <v>0.45777777777777767</v>
      </c>
      <c r="R41" s="1">
        <f>AD$24</f>
        <v>2.8844444444444443E-2</v>
      </c>
      <c r="S41" s="1">
        <f>AE$24</f>
        <v>0.35950000000000004</v>
      </c>
      <c r="T41" s="1">
        <f>AF$24</f>
        <v>3.4222222222222223E-2</v>
      </c>
      <c r="V41" t="s">
        <v>64</v>
      </c>
      <c r="W41" s="1">
        <f>$AA$25</f>
        <v>0.46666666666666662</v>
      </c>
      <c r="X41" s="1">
        <f>AB$25</f>
        <v>0.54769999999999996</v>
      </c>
      <c r="Y41" s="1">
        <f>AC$25</f>
        <v>0.03</v>
      </c>
      <c r="Z41" s="1">
        <f>AD$25</f>
        <v>0.04</v>
      </c>
      <c r="AA41" s="1">
        <f>AE$25</f>
        <v>5.5466666666666664E-2</v>
      </c>
      <c r="AB41" s="1">
        <f>AF$25</f>
        <v>7.273333333333333E-2</v>
      </c>
    </row>
    <row r="42" spans="14:28" x14ac:dyDescent="0.3">
      <c r="N42" t="s">
        <v>65</v>
      </c>
      <c r="O42" s="1">
        <f>$AG$24</f>
        <v>0.49615555555555552</v>
      </c>
      <c r="P42" s="1">
        <f>AH$24</f>
        <v>7.2722222222222216E-2</v>
      </c>
      <c r="Q42" s="1">
        <f>AI$24</f>
        <v>0.45666666666666672</v>
      </c>
      <c r="R42" s="1">
        <f>AJ$24</f>
        <v>9.3288888888888893E-2</v>
      </c>
      <c r="S42" s="1">
        <f>AK$24</f>
        <v>0.46652222222222228</v>
      </c>
      <c r="T42" s="1">
        <f>AL$24</f>
        <v>7.8799999999999995E-2</v>
      </c>
      <c r="V42" t="s">
        <v>65</v>
      </c>
      <c r="W42" s="1">
        <f>$AG$25</f>
        <v>0.5378666666666666</v>
      </c>
      <c r="X42" s="1">
        <f>AH$25</f>
        <v>6.5500000000000003E-2</v>
      </c>
      <c r="Y42" s="1">
        <f>AI$25</f>
        <v>0.59</v>
      </c>
      <c r="Z42" s="1">
        <f>AJ$25</f>
        <v>0.12876666666666667</v>
      </c>
      <c r="AA42" s="1">
        <f>AK$25</f>
        <v>0.55746666666666667</v>
      </c>
      <c r="AB42" s="1">
        <f>AL$25</f>
        <v>8.0133333333333334E-2</v>
      </c>
    </row>
    <row r="43" spans="14:28" x14ac:dyDescent="0.3">
      <c r="N43" s="12" t="s">
        <v>66</v>
      </c>
      <c r="O43" s="13">
        <f>$O$24</f>
        <v>0.86109999999999998</v>
      </c>
      <c r="P43" s="13">
        <f>P$24</f>
        <v>3.2633333333333327E-2</v>
      </c>
      <c r="Q43" s="13">
        <f>Q$24</f>
        <v>0.87666666666666671</v>
      </c>
      <c r="R43" s="13">
        <f>R$24</f>
        <v>5.4499999999999993E-2</v>
      </c>
      <c r="S43" s="13">
        <f>S$24</f>
        <v>0.85567777777777776</v>
      </c>
      <c r="T43" s="13">
        <f>T$24</f>
        <v>3.8688888888888884E-2</v>
      </c>
      <c r="V43" s="12" t="s">
        <v>66</v>
      </c>
      <c r="W43" s="13">
        <f>$O$25</f>
        <v>0.8924333333333333</v>
      </c>
      <c r="X43" s="13">
        <f>P$25</f>
        <v>5.2299999999999992E-2</v>
      </c>
      <c r="Y43" s="13">
        <f>Q$25</f>
        <v>0.70666666666666667</v>
      </c>
      <c r="Z43" s="13">
        <f>R$25</f>
        <v>6.6166666666666665E-2</v>
      </c>
      <c r="AA43" s="13">
        <f>S$25</f>
        <v>0.77746666666666664</v>
      </c>
      <c r="AB43" s="13">
        <f>T$25</f>
        <v>4.5233333333333327E-2</v>
      </c>
    </row>
    <row r="44" spans="14:28" x14ac:dyDescent="0.3">
      <c r="O44" s="1">
        <f>O43-MAX(O40:O42)</f>
        <v>0.33702222222222222</v>
      </c>
      <c r="P44" s="1">
        <f>P43*P43-POWER(MIN(P40:P42),2)</f>
        <v>-4.2235871604938266E-3</v>
      </c>
      <c r="Q44" s="1">
        <f>Q43-MAX(Q40:Q42)</f>
        <v>0.36888888888888893</v>
      </c>
      <c r="R44" s="1">
        <f>R43*R43-POWER(MIN(R40:R42),2)</f>
        <v>2.1382480246913576E-3</v>
      </c>
      <c r="S44" s="1">
        <f>S43-MAX(S40:S42)</f>
        <v>0.34577777777777774</v>
      </c>
      <c r="T44" s="1">
        <f>T43*T43-POWER(MIN(T40:T42),2)</f>
        <v>3.2566962962962904E-4</v>
      </c>
      <c r="W44" s="1">
        <f>W43-MAX(W40:W42)</f>
        <v>0.3545666666666667</v>
      </c>
      <c r="X44" s="1">
        <f>X43*X43-POWER(MIN(X40:X42),2)</f>
        <v>-7.1040000000000122E-4</v>
      </c>
      <c r="Y44" s="1">
        <f>Y43-MAX(Y40:Y42)</f>
        <v>0.1166666666666667</v>
      </c>
      <c r="Z44" s="1">
        <f>Z43*Z43-POWER(MIN(Z40:Z42),2)</f>
        <v>2.7780277777777777E-3</v>
      </c>
      <c r="AA44" s="1">
        <f>AA43-MAX(AA40:AA42)</f>
        <v>0.21999999999999997</v>
      </c>
      <c r="AB44" s="1">
        <f>AB43*AB43-POWER(MIN(AB40:AB42),2)</f>
        <v>-1.5100800000000009E-3</v>
      </c>
    </row>
    <row r="45" spans="14:28" x14ac:dyDescent="0.3">
      <c r="O45" s="1"/>
    </row>
    <row r="46" spans="14:28" x14ac:dyDescent="0.3">
      <c r="N46" t="s">
        <v>84</v>
      </c>
      <c r="Q46" s="1">
        <f>SUM(O35,Q35,S35,W35,Y35,AA35,AA44,Y44,W44,O44,Q44,S44)/12</f>
        <v>0.31712077546296291</v>
      </c>
      <c r="R46" t="s">
        <v>85</v>
      </c>
    </row>
    <row r="47" spans="14:28" x14ac:dyDescent="0.3">
      <c r="Q47" s="1">
        <f>AVERAGE(P35,R35,T35,X35,Z35,AB35,P44,R44,T44,X44,Z44,AB44)</f>
        <v>-7.1771071069958879E-4</v>
      </c>
      <c r="R47" t="s">
        <v>102</v>
      </c>
    </row>
    <row r="48" spans="14:28" x14ac:dyDescent="0.3">
      <c r="Q48" s="8"/>
    </row>
    <row r="49" spans="14:17" x14ac:dyDescent="0.3">
      <c r="N49" t="s">
        <v>103</v>
      </c>
      <c r="Q49" s="1">
        <f>AVERAGE(O35,W35,O44,W44)</f>
        <v>0.36597170138888885</v>
      </c>
    </row>
    <row r="50" spans="14:17" x14ac:dyDescent="0.3">
      <c r="Q50" s="1">
        <f>AVERAGE(P35,X35,P44,X44)</f>
        <v>-3.3208198123456799E-3</v>
      </c>
    </row>
  </sheetData>
  <mergeCells count="13">
    <mergeCell ref="D24:D26"/>
    <mergeCell ref="O29:P29"/>
    <mergeCell ref="Q29:R29"/>
    <mergeCell ref="S29:T29"/>
    <mergeCell ref="W29:X29"/>
    <mergeCell ref="AA29:AB29"/>
    <mergeCell ref="O38:P38"/>
    <mergeCell ref="Q38:R38"/>
    <mergeCell ref="S38:T38"/>
    <mergeCell ref="W38:X38"/>
    <mergeCell ref="Y38:Z38"/>
    <mergeCell ref="AA38:AB38"/>
    <mergeCell ref="Y29:Z29"/>
  </mergeCells>
  <conditionalFormatting sqref="W2:W16">
    <cfRule type="cellIs" dxfId="95" priority="12" operator="greaterThan">
      <formula>$W$18-0.1</formula>
    </cfRule>
    <cfRule type="cellIs" dxfId="94" priority="25" operator="greaterThan">
      <formula>$W$18-0.1</formula>
    </cfRule>
  </conditionalFormatting>
  <conditionalFormatting sqref="AA2:AA16">
    <cfRule type="cellIs" dxfId="93" priority="11" operator="greaterThan">
      <formula>0.7</formula>
    </cfRule>
    <cfRule type="cellIs" dxfId="92" priority="22" operator="greaterThan">
      <formula>$AA$18-0.1</formula>
    </cfRule>
  </conditionalFormatting>
  <conditionalFormatting sqref="AC2:AC16">
    <cfRule type="cellIs" dxfId="91" priority="10" operator="greaterThan">
      <formula>$AC$18-0.1</formula>
    </cfRule>
    <cfRule type="cellIs" dxfId="90" priority="21" operator="greaterThan">
      <formula>$AC$18-0.1</formula>
    </cfRule>
  </conditionalFormatting>
  <conditionalFormatting sqref="W18">
    <cfRule type="cellIs" dxfId="89" priority="19" operator="greaterThan">
      <formula>0.65</formula>
    </cfRule>
    <cfRule type="cellIs" dxfId="88" priority="20" operator="greaterThan">
      <formula>0.7</formula>
    </cfRule>
  </conditionalFormatting>
  <conditionalFormatting sqref="AA18">
    <cfRule type="cellIs" dxfId="87" priority="15" operator="greaterThan">
      <formula>0.65</formula>
    </cfRule>
    <cfRule type="cellIs" dxfId="86" priority="16" operator="greaterThan">
      <formula>0.7</formula>
    </cfRule>
  </conditionalFormatting>
  <conditionalFormatting sqref="AC18">
    <cfRule type="cellIs" dxfId="85" priority="13" operator="greaterThan">
      <formula>0.65</formula>
    </cfRule>
    <cfRule type="cellIs" dxfId="84" priority="14" operator="greaterThan">
      <formula>0.7</formula>
    </cfRule>
  </conditionalFormatting>
  <conditionalFormatting sqref="AE18">
    <cfRule type="cellIs" dxfId="83" priority="8" operator="greaterThan">
      <formula>0.65</formula>
    </cfRule>
    <cfRule type="cellIs" dxfId="82" priority="9" operator="greaterThan">
      <formula>0.7</formula>
    </cfRule>
  </conditionalFormatting>
  <conditionalFormatting sqref="AE2:AE16">
    <cfRule type="cellIs" dxfId="81" priority="6" operator="greaterThan">
      <formula>$AC$18-0.1</formula>
    </cfRule>
    <cfRule type="cellIs" dxfId="80" priority="7" operator="greaterThan">
      <formula>$AC$18-0.1</formula>
    </cfRule>
  </conditionalFormatting>
  <conditionalFormatting sqref="AI18">
    <cfRule type="cellIs" dxfId="79" priority="4" operator="greaterThan">
      <formula>0.65</formula>
    </cfRule>
    <cfRule type="cellIs" dxfId="78" priority="5" operator="greaterThan">
      <formula>0.7</formula>
    </cfRule>
  </conditionalFormatting>
  <conditionalFormatting sqref="AI2:AI16">
    <cfRule type="cellIs" dxfId="77" priority="1" operator="greaterThan">
      <formula>$AI$18-0.1</formula>
    </cfRule>
    <cfRule type="cellIs" dxfId="76" priority="2" operator="greaterThan">
      <formula>$AC$18-0.1</formula>
    </cfRule>
    <cfRule type="cellIs" dxfId="75" priority="3" operator="greaterThan">
      <formula>$AC$18-0.1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5ED4-D8F3-4069-9277-95EE791A9F93}">
  <dimension ref="A1:AO50"/>
  <sheetViews>
    <sheetView topLeftCell="R1" zoomScale="115" zoomScaleNormal="115" workbookViewId="0">
      <pane ySplit="1" topLeftCell="A2" activePane="bottomLeft" state="frozen"/>
      <selection pane="bottomLeft" activeCell="O7" sqref="O7"/>
    </sheetView>
  </sheetViews>
  <sheetFormatPr defaultRowHeight="14.4" x14ac:dyDescent="0.3"/>
  <cols>
    <col min="4" max="4" width="38.88671875" bestFit="1" customWidth="1"/>
    <col min="5" max="5" width="9.109375" hidden="1" customWidth="1"/>
    <col min="6" max="6" width="43.5546875" hidden="1" customWidth="1"/>
    <col min="7" max="10" width="9.109375" hidden="1" customWidth="1"/>
    <col min="11" max="11" width="18.6640625" hidden="1" customWidth="1"/>
    <col min="12" max="13" width="9.109375" hidden="1" customWidth="1"/>
    <col min="14" max="14" width="24.109375" hidden="1" customWidth="1"/>
    <col min="17" max="17" width="8.88671875" bestFit="1" customWidth="1"/>
  </cols>
  <sheetData>
    <row r="1" spans="1:39" s="5" customForma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3">
      <c r="A2">
        <v>0</v>
      </c>
      <c r="B2">
        <v>0</v>
      </c>
      <c r="C2" t="s">
        <v>38</v>
      </c>
      <c r="D2" t="s">
        <v>86</v>
      </c>
      <c r="E2" t="s">
        <v>39</v>
      </c>
      <c r="F2" t="s">
        <v>40</v>
      </c>
      <c r="G2" t="s">
        <v>87</v>
      </c>
      <c r="H2" t="s">
        <v>41</v>
      </c>
      <c r="I2">
        <v>40</v>
      </c>
      <c r="J2">
        <v>5</v>
      </c>
      <c r="K2" t="s">
        <v>105</v>
      </c>
      <c r="L2" t="s">
        <v>42</v>
      </c>
      <c r="M2">
        <v>1</v>
      </c>
      <c r="N2">
        <v>2</v>
      </c>
      <c r="O2" s="1">
        <v>1</v>
      </c>
      <c r="P2" s="1">
        <v>0</v>
      </c>
      <c r="Q2" s="1">
        <v>0.7</v>
      </c>
      <c r="R2" s="1">
        <v>0.06</v>
      </c>
      <c r="S2" s="1">
        <v>0.82</v>
      </c>
      <c r="T2" s="1">
        <v>0.04</v>
      </c>
      <c r="U2" s="1">
        <v>0.51</v>
      </c>
      <c r="V2" s="1">
        <v>7.0000000000000007E-2</v>
      </c>
      <c r="W2" s="1">
        <v>0.61</v>
      </c>
      <c r="X2" s="1">
        <v>0.13</v>
      </c>
      <c r="Y2" s="1">
        <v>0.55000000000000004</v>
      </c>
      <c r="Z2" s="1">
        <v>0.09</v>
      </c>
      <c r="AA2" s="1">
        <v>0.45</v>
      </c>
      <c r="AB2" s="1">
        <v>0.01</v>
      </c>
      <c r="AC2" s="1">
        <v>0.8</v>
      </c>
      <c r="AD2" s="1">
        <v>0</v>
      </c>
      <c r="AE2" s="1">
        <v>0.57999999999999996</v>
      </c>
      <c r="AF2" s="1">
        <v>0.01</v>
      </c>
      <c r="AG2" s="1">
        <v>0.42</v>
      </c>
      <c r="AH2" s="1">
        <v>0.09</v>
      </c>
      <c r="AI2" s="1">
        <v>0.16</v>
      </c>
      <c r="AJ2" s="1">
        <v>0.04</v>
      </c>
      <c r="AK2" s="1">
        <v>0.23</v>
      </c>
      <c r="AL2" s="1">
        <v>0.05</v>
      </c>
      <c r="AM2" t="s">
        <v>40</v>
      </c>
    </row>
    <row r="3" spans="1:39" x14ac:dyDescent="0.3">
      <c r="A3">
        <v>1</v>
      </c>
      <c r="B3">
        <v>1</v>
      </c>
      <c r="C3" t="s">
        <v>38</v>
      </c>
      <c r="D3" t="s">
        <v>88</v>
      </c>
      <c r="E3" t="s">
        <v>39</v>
      </c>
      <c r="F3" t="s">
        <v>43</v>
      </c>
      <c r="G3" t="s">
        <v>87</v>
      </c>
      <c r="H3" t="s">
        <v>41</v>
      </c>
      <c r="I3">
        <v>40</v>
      </c>
      <c r="J3">
        <v>5</v>
      </c>
      <c r="K3" t="s">
        <v>105</v>
      </c>
      <c r="L3" t="s">
        <v>42</v>
      </c>
      <c r="M3">
        <v>1</v>
      </c>
      <c r="N3">
        <v>2</v>
      </c>
      <c r="O3" s="1">
        <v>0.96</v>
      </c>
      <c r="P3" s="1">
        <v>0.05</v>
      </c>
      <c r="Q3" s="1">
        <v>0.96</v>
      </c>
      <c r="R3" s="1">
        <v>0.04</v>
      </c>
      <c r="S3" s="1">
        <v>0.96</v>
      </c>
      <c r="T3" s="1">
        <v>0.04</v>
      </c>
      <c r="U3" s="1">
        <v>0.52</v>
      </c>
      <c r="V3" s="1">
        <v>0.09</v>
      </c>
      <c r="W3" s="1">
        <v>0.52</v>
      </c>
      <c r="X3" s="1">
        <v>0.1</v>
      </c>
      <c r="Y3" s="1">
        <v>0.52</v>
      </c>
      <c r="Z3" s="1">
        <v>0.1</v>
      </c>
      <c r="AA3" s="1">
        <v>0.5</v>
      </c>
      <c r="AB3" s="1">
        <v>0.01</v>
      </c>
      <c r="AC3" s="1">
        <v>0.98</v>
      </c>
      <c r="AD3" s="1">
        <v>0.03</v>
      </c>
      <c r="AE3" s="1">
        <v>0.66</v>
      </c>
      <c r="AF3" s="1">
        <v>0.01</v>
      </c>
      <c r="AG3" s="1">
        <v>0.49</v>
      </c>
      <c r="AH3" s="1">
        <v>0.1</v>
      </c>
      <c r="AI3" s="1">
        <v>0.27</v>
      </c>
      <c r="AJ3" s="1">
        <v>0.04</v>
      </c>
      <c r="AK3" s="1">
        <v>0.35</v>
      </c>
      <c r="AL3" s="1">
        <v>0.06</v>
      </c>
      <c r="AM3" t="s">
        <v>43</v>
      </c>
    </row>
    <row r="4" spans="1:39" s="4" customFormat="1" ht="15" thickBot="1" x14ac:dyDescent="0.35">
      <c r="A4" s="4">
        <v>2</v>
      </c>
      <c r="B4" s="4">
        <v>2</v>
      </c>
      <c r="C4" s="4" t="s">
        <v>38</v>
      </c>
      <c r="D4" s="4" t="s">
        <v>89</v>
      </c>
      <c r="E4" s="4" t="s">
        <v>39</v>
      </c>
      <c r="F4" s="4" t="s">
        <v>44</v>
      </c>
      <c r="G4" s="4" t="s">
        <v>87</v>
      </c>
      <c r="H4" s="4" t="s">
        <v>41</v>
      </c>
      <c r="I4" s="4">
        <v>40</v>
      </c>
      <c r="J4" s="4">
        <v>5</v>
      </c>
      <c r="K4" s="4" t="s">
        <v>105</v>
      </c>
      <c r="L4" s="4" t="s">
        <v>42</v>
      </c>
      <c r="M4" s="4">
        <v>1</v>
      </c>
      <c r="N4" s="4">
        <v>2</v>
      </c>
      <c r="O4" s="7">
        <v>0.84</v>
      </c>
      <c r="P4" s="7">
        <v>0.04</v>
      </c>
      <c r="Q4" s="7">
        <v>0.96</v>
      </c>
      <c r="R4" s="7">
        <v>0.04</v>
      </c>
      <c r="S4" s="7">
        <v>0.9</v>
      </c>
      <c r="T4" s="7">
        <v>0.04</v>
      </c>
      <c r="U4" s="7">
        <v>0.51</v>
      </c>
      <c r="V4" s="7">
        <v>0.11</v>
      </c>
      <c r="W4" s="7">
        <v>0.45</v>
      </c>
      <c r="X4" s="7">
        <v>0.11</v>
      </c>
      <c r="Y4" s="7">
        <v>0.47</v>
      </c>
      <c r="Z4" s="7">
        <v>7.0000000000000007E-2</v>
      </c>
      <c r="AA4" s="7">
        <v>0.5</v>
      </c>
      <c r="AB4" s="7">
        <v>0.01</v>
      </c>
      <c r="AC4" s="7">
        <v>0.96</v>
      </c>
      <c r="AD4" s="7">
        <v>7.0000000000000007E-2</v>
      </c>
      <c r="AE4" s="7">
        <v>0.65</v>
      </c>
      <c r="AF4" s="7">
        <v>0.03</v>
      </c>
      <c r="AG4" s="7">
        <v>0.45</v>
      </c>
      <c r="AH4" s="7">
        <v>0.11</v>
      </c>
      <c r="AI4" s="7">
        <v>0.25</v>
      </c>
      <c r="AJ4" s="7">
        <v>7.0000000000000007E-2</v>
      </c>
      <c r="AK4" s="7">
        <v>0.32</v>
      </c>
      <c r="AL4" s="7">
        <v>0.08</v>
      </c>
      <c r="AM4" s="4" t="s">
        <v>44</v>
      </c>
    </row>
    <row r="5" spans="1:39" ht="15" thickTop="1" x14ac:dyDescent="0.3">
      <c r="A5">
        <v>3</v>
      </c>
      <c r="B5">
        <v>3</v>
      </c>
      <c r="C5" t="s">
        <v>38</v>
      </c>
      <c r="D5" t="s">
        <v>90</v>
      </c>
      <c r="E5" t="s">
        <v>45</v>
      </c>
      <c r="F5" t="s">
        <v>46</v>
      </c>
      <c r="G5" t="s">
        <v>91</v>
      </c>
      <c r="H5" t="s">
        <v>41</v>
      </c>
      <c r="I5">
        <v>40</v>
      </c>
      <c r="J5">
        <v>5</v>
      </c>
      <c r="K5" t="s">
        <v>105</v>
      </c>
      <c r="M5">
        <v>100</v>
      </c>
      <c r="N5">
        <v>70</v>
      </c>
      <c r="O5" s="1">
        <v>0.85</v>
      </c>
      <c r="P5" s="1">
        <v>0.03</v>
      </c>
      <c r="Q5" s="1">
        <v>0.94</v>
      </c>
      <c r="R5" s="1">
        <v>0.05</v>
      </c>
      <c r="S5" s="1">
        <v>0.89</v>
      </c>
      <c r="T5" s="1">
        <v>0.02</v>
      </c>
      <c r="U5" s="1">
        <v>0.47</v>
      </c>
      <c r="V5" s="1">
        <v>0.09</v>
      </c>
      <c r="W5" s="1">
        <v>0.52</v>
      </c>
      <c r="X5" s="1">
        <v>0.18</v>
      </c>
      <c r="Y5" s="1">
        <v>0.49</v>
      </c>
      <c r="Z5" s="1">
        <v>0.13</v>
      </c>
      <c r="AA5" s="1">
        <v>0.48</v>
      </c>
      <c r="AB5" s="1">
        <v>0.02</v>
      </c>
      <c r="AC5" s="1">
        <v>0.94</v>
      </c>
      <c r="AD5" s="1">
        <v>7.0000000000000007E-2</v>
      </c>
      <c r="AE5" s="1">
        <v>0.64</v>
      </c>
      <c r="AF5" s="1">
        <v>0.03</v>
      </c>
      <c r="AG5" s="1">
        <v>0.55000000000000004</v>
      </c>
      <c r="AH5" s="1">
        <v>0.06</v>
      </c>
      <c r="AI5" s="1">
        <v>0.47</v>
      </c>
      <c r="AJ5" s="1">
        <v>0.12</v>
      </c>
      <c r="AK5" s="1">
        <v>0.5</v>
      </c>
      <c r="AL5" s="1">
        <v>7.0000000000000007E-2</v>
      </c>
      <c r="AM5" t="s">
        <v>46</v>
      </c>
    </row>
    <row r="6" spans="1:39" x14ac:dyDescent="0.3">
      <c r="A6">
        <v>4</v>
      </c>
      <c r="B6">
        <v>4</v>
      </c>
      <c r="C6" t="s">
        <v>38</v>
      </c>
      <c r="D6" t="s">
        <v>92</v>
      </c>
      <c r="E6" t="s">
        <v>45</v>
      </c>
      <c r="F6" t="s">
        <v>47</v>
      </c>
      <c r="G6" t="s">
        <v>91</v>
      </c>
      <c r="H6" t="s">
        <v>41</v>
      </c>
      <c r="I6">
        <v>40</v>
      </c>
      <c r="J6">
        <v>5</v>
      </c>
      <c r="K6" t="s">
        <v>105</v>
      </c>
      <c r="M6">
        <v>100</v>
      </c>
      <c r="N6">
        <v>70</v>
      </c>
      <c r="O6" s="1">
        <v>0.96</v>
      </c>
      <c r="P6" s="1">
        <v>0.04</v>
      </c>
      <c r="Q6" s="1">
        <v>0.93</v>
      </c>
      <c r="R6" s="1">
        <v>0.08</v>
      </c>
      <c r="S6" s="1">
        <v>0.94</v>
      </c>
      <c r="T6" s="1">
        <v>0.05</v>
      </c>
      <c r="U6" s="1">
        <v>0.56000000000000005</v>
      </c>
      <c r="V6" s="1">
        <v>0.03</v>
      </c>
      <c r="W6" s="1">
        <v>0.95</v>
      </c>
      <c r="X6" s="1">
        <v>0</v>
      </c>
      <c r="Y6" s="1">
        <v>0.7</v>
      </c>
      <c r="Z6" s="1">
        <v>0.02</v>
      </c>
      <c r="AA6" s="1">
        <v>0.51</v>
      </c>
      <c r="AB6" s="1">
        <v>0.01</v>
      </c>
      <c r="AC6" s="1">
        <v>0.99</v>
      </c>
      <c r="AD6" s="1">
        <v>0.02</v>
      </c>
      <c r="AE6" s="1">
        <v>0.67</v>
      </c>
      <c r="AF6" s="1">
        <v>0.01</v>
      </c>
      <c r="AG6" s="1">
        <v>0.52</v>
      </c>
      <c r="AH6" s="1">
        <v>0.09</v>
      </c>
      <c r="AI6" s="1">
        <v>0.44</v>
      </c>
      <c r="AJ6" s="1">
        <v>0.11</v>
      </c>
      <c r="AK6" s="1">
        <v>0.47</v>
      </c>
      <c r="AL6" s="1">
        <v>7.0000000000000007E-2</v>
      </c>
      <c r="AM6" t="s">
        <v>47</v>
      </c>
    </row>
    <row r="7" spans="1:39" x14ac:dyDescent="0.3">
      <c r="A7">
        <v>5</v>
      </c>
      <c r="B7">
        <v>5</v>
      </c>
      <c r="C7" t="s">
        <v>38</v>
      </c>
      <c r="D7" t="s">
        <v>93</v>
      </c>
      <c r="E7" t="s">
        <v>45</v>
      </c>
      <c r="F7" t="s">
        <v>48</v>
      </c>
      <c r="G7" t="s">
        <v>91</v>
      </c>
      <c r="H7" t="s">
        <v>41</v>
      </c>
      <c r="I7">
        <v>40</v>
      </c>
      <c r="J7">
        <v>5</v>
      </c>
      <c r="K7" t="s">
        <v>105</v>
      </c>
      <c r="M7">
        <v>100</v>
      </c>
      <c r="N7">
        <v>70</v>
      </c>
      <c r="O7" s="1">
        <v>0.79</v>
      </c>
      <c r="P7" s="1">
        <v>0.04</v>
      </c>
      <c r="Q7" s="1">
        <v>0.9</v>
      </c>
      <c r="R7" s="1">
        <v>0.04</v>
      </c>
      <c r="S7" s="1">
        <v>0.84</v>
      </c>
      <c r="T7" s="1">
        <v>0.03</v>
      </c>
      <c r="U7" s="1">
        <v>0.41</v>
      </c>
      <c r="V7" s="1">
        <v>0.18</v>
      </c>
      <c r="W7" s="1">
        <v>0.28999999999999998</v>
      </c>
      <c r="X7" s="1">
        <v>0.15</v>
      </c>
      <c r="Y7" s="1">
        <v>0.34</v>
      </c>
      <c r="Z7" s="1">
        <v>0.16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0.41</v>
      </c>
      <c r="AH7" s="1">
        <v>0.06</v>
      </c>
      <c r="AI7" s="1">
        <v>0.23</v>
      </c>
      <c r="AJ7" s="1">
        <v>0.1</v>
      </c>
      <c r="AK7" s="1">
        <v>0.28999999999999998</v>
      </c>
      <c r="AL7" s="1">
        <v>0.09</v>
      </c>
      <c r="AM7" t="s">
        <v>48</v>
      </c>
    </row>
    <row r="8" spans="1:39" x14ac:dyDescent="0.3">
      <c r="A8">
        <v>6</v>
      </c>
      <c r="B8">
        <v>6</v>
      </c>
      <c r="C8" t="s">
        <v>38</v>
      </c>
      <c r="D8" t="s">
        <v>94</v>
      </c>
      <c r="E8" t="s">
        <v>49</v>
      </c>
      <c r="F8" t="s">
        <v>50</v>
      </c>
      <c r="G8" t="s">
        <v>95</v>
      </c>
      <c r="H8" t="s">
        <v>41</v>
      </c>
      <c r="I8">
        <v>40</v>
      </c>
      <c r="J8">
        <v>5</v>
      </c>
      <c r="K8" t="s">
        <v>105</v>
      </c>
      <c r="M8">
        <v>100</v>
      </c>
      <c r="N8">
        <v>70</v>
      </c>
      <c r="O8" s="1">
        <v>0.79</v>
      </c>
      <c r="P8" s="1">
        <v>0.06</v>
      </c>
      <c r="Q8" s="1">
        <v>0.99</v>
      </c>
      <c r="R8" s="1">
        <v>0.02</v>
      </c>
      <c r="S8" s="1">
        <v>0.88</v>
      </c>
      <c r="T8" s="1">
        <v>0.04</v>
      </c>
      <c r="U8" s="1">
        <v>0.46</v>
      </c>
      <c r="V8" s="1">
        <v>7.0000000000000007E-2</v>
      </c>
      <c r="W8" s="1">
        <v>0.43</v>
      </c>
      <c r="X8" s="1">
        <v>0.08</v>
      </c>
      <c r="Y8" s="1">
        <v>0.44</v>
      </c>
      <c r="Z8" s="1">
        <v>7.0000000000000007E-2</v>
      </c>
      <c r="AA8" s="1">
        <v>0.8</v>
      </c>
      <c r="AB8" s="1">
        <v>0.45</v>
      </c>
      <c r="AC8" s="1">
        <v>0.05</v>
      </c>
      <c r="AD8" s="1">
        <v>0.04</v>
      </c>
      <c r="AE8" s="1">
        <v>0.09</v>
      </c>
      <c r="AF8" s="1">
        <v>0.06</v>
      </c>
      <c r="AG8" s="1">
        <v>0.42</v>
      </c>
      <c r="AH8" s="1">
        <v>0.16</v>
      </c>
      <c r="AI8" s="1">
        <v>0.23</v>
      </c>
      <c r="AJ8" s="1">
        <v>0.15</v>
      </c>
      <c r="AK8" s="1">
        <v>0.28999999999999998</v>
      </c>
      <c r="AL8" s="1">
        <v>0.16</v>
      </c>
      <c r="AM8" t="s">
        <v>50</v>
      </c>
    </row>
    <row r="9" spans="1:39" x14ac:dyDescent="0.3">
      <c r="A9">
        <v>7</v>
      </c>
      <c r="B9">
        <v>7</v>
      </c>
      <c r="C9" t="s">
        <v>38</v>
      </c>
      <c r="D9" t="s">
        <v>96</v>
      </c>
      <c r="E9" t="s">
        <v>49</v>
      </c>
      <c r="F9" t="s">
        <v>51</v>
      </c>
      <c r="G9" t="s">
        <v>95</v>
      </c>
      <c r="H9" t="s">
        <v>41</v>
      </c>
      <c r="I9">
        <v>40</v>
      </c>
      <c r="J9">
        <v>5</v>
      </c>
      <c r="K9" t="s">
        <v>105</v>
      </c>
      <c r="M9">
        <v>100</v>
      </c>
      <c r="N9">
        <v>70</v>
      </c>
      <c r="O9" s="1">
        <v>0.78</v>
      </c>
      <c r="P9" s="1">
        <v>0.05</v>
      </c>
      <c r="Q9" s="1">
        <v>0.99</v>
      </c>
      <c r="R9" s="1">
        <v>0.02</v>
      </c>
      <c r="S9" s="1">
        <v>0.87</v>
      </c>
      <c r="T9" s="1">
        <v>0.04</v>
      </c>
      <c r="U9" s="1">
        <v>0.43</v>
      </c>
      <c r="V9" s="1">
        <v>0.08</v>
      </c>
      <c r="W9" s="1">
        <v>0.47</v>
      </c>
      <c r="X9" s="1">
        <v>0.14000000000000001</v>
      </c>
      <c r="Y9" s="1">
        <v>0.45</v>
      </c>
      <c r="Z9" s="1">
        <v>0.1</v>
      </c>
      <c r="AA9" s="1">
        <v>0.2</v>
      </c>
      <c r="AB9" s="1">
        <v>0.45</v>
      </c>
      <c r="AC9" s="1">
        <v>0.01</v>
      </c>
      <c r="AD9" s="1">
        <v>0.02</v>
      </c>
      <c r="AE9" s="1">
        <v>0.02</v>
      </c>
      <c r="AF9" s="1">
        <v>0.04</v>
      </c>
      <c r="AG9" s="1">
        <v>0.52</v>
      </c>
      <c r="AH9" s="1">
        <v>0.11</v>
      </c>
      <c r="AI9" s="1">
        <v>0.5</v>
      </c>
      <c r="AJ9" s="1">
        <v>0.19</v>
      </c>
      <c r="AK9" s="1">
        <v>0.51</v>
      </c>
      <c r="AL9" s="1">
        <v>0.15</v>
      </c>
      <c r="AM9" t="s">
        <v>51</v>
      </c>
    </row>
    <row r="10" spans="1:39" x14ac:dyDescent="0.3">
      <c r="A10">
        <v>8</v>
      </c>
      <c r="B10">
        <v>8</v>
      </c>
      <c r="C10" t="s">
        <v>38</v>
      </c>
      <c r="D10" t="s">
        <v>97</v>
      </c>
      <c r="E10" t="s">
        <v>49</v>
      </c>
      <c r="F10" t="s">
        <v>52</v>
      </c>
      <c r="G10" t="s">
        <v>95</v>
      </c>
      <c r="H10" t="s">
        <v>41</v>
      </c>
      <c r="I10">
        <v>40</v>
      </c>
      <c r="J10">
        <v>5</v>
      </c>
      <c r="K10" t="s">
        <v>105</v>
      </c>
      <c r="M10">
        <v>100</v>
      </c>
      <c r="N10">
        <v>70</v>
      </c>
      <c r="O10" s="1">
        <v>0.84</v>
      </c>
      <c r="P10" s="1">
        <v>0.05</v>
      </c>
      <c r="Q10" s="1">
        <v>0.78</v>
      </c>
      <c r="R10" s="1">
        <v>0.09</v>
      </c>
      <c r="S10" s="1">
        <v>0.81</v>
      </c>
      <c r="T10" s="1">
        <v>0.03</v>
      </c>
      <c r="U10" s="1">
        <v>0.5</v>
      </c>
      <c r="V10" s="1">
        <v>0.02</v>
      </c>
      <c r="W10" s="1">
        <v>0.95</v>
      </c>
      <c r="X10" s="1">
        <v>0.06</v>
      </c>
      <c r="Y10" s="1">
        <v>0.65</v>
      </c>
      <c r="Z10" s="1">
        <v>0.03</v>
      </c>
      <c r="AA10" s="1">
        <v>0.4</v>
      </c>
      <c r="AB10" s="1">
        <v>0.55000000000000004</v>
      </c>
      <c r="AC10" s="1">
        <v>0.02</v>
      </c>
      <c r="AD10" s="1">
        <v>0.03</v>
      </c>
      <c r="AE10" s="1">
        <v>0.04</v>
      </c>
      <c r="AF10" s="1">
        <v>0.05</v>
      </c>
      <c r="AG10" s="1">
        <v>0.5</v>
      </c>
      <c r="AH10" s="1">
        <v>0.06</v>
      </c>
      <c r="AI10" s="1">
        <v>0.51</v>
      </c>
      <c r="AJ10" s="1">
        <v>0.11</v>
      </c>
      <c r="AK10" s="1">
        <v>0.5</v>
      </c>
      <c r="AL10" s="1">
        <v>0.09</v>
      </c>
      <c r="AM10" t="s">
        <v>52</v>
      </c>
    </row>
    <row r="11" spans="1:39" x14ac:dyDescent="0.3">
      <c r="A11">
        <v>9</v>
      </c>
      <c r="B11">
        <v>9</v>
      </c>
      <c r="C11" t="s">
        <v>38</v>
      </c>
      <c r="D11" t="s">
        <v>98</v>
      </c>
      <c r="E11" t="s">
        <v>53</v>
      </c>
      <c r="F11" t="s">
        <v>76</v>
      </c>
      <c r="G11" t="s">
        <v>99</v>
      </c>
      <c r="H11" t="s">
        <v>41</v>
      </c>
      <c r="I11">
        <v>40</v>
      </c>
      <c r="J11">
        <v>5</v>
      </c>
      <c r="K11" t="s">
        <v>105</v>
      </c>
      <c r="M11">
        <v>100</v>
      </c>
      <c r="N11">
        <v>70</v>
      </c>
      <c r="O11" s="1">
        <v>1</v>
      </c>
      <c r="P11" s="1">
        <v>0</v>
      </c>
      <c r="Q11" s="1">
        <v>0.6</v>
      </c>
      <c r="R11" s="1">
        <v>0.04</v>
      </c>
      <c r="S11" s="1">
        <v>0.75</v>
      </c>
      <c r="T11" s="1">
        <v>0.03</v>
      </c>
      <c r="U11" s="1">
        <v>0.49</v>
      </c>
      <c r="V11" s="1">
        <v>0.23</v>
      </c>
      <c r="W11" s="1">
        <v>0.27</v>
      </c>
      <c r="X11" s="1">
        <v>0.15</v>
      </c>
      <c r="Y11" s="1">
        <v>0.35</v>
      </c>
      <c r="Z11" s="1">
        <v>0.18</v>
      </c>
      <c r="AA11" s="1">
        <v>0.4</v>
      </c>
      <c r="AB11" s="1">
        <v>0.55000000000000004</v>
      </c>
      <c r="AC11" s="1">
        <v>0.04</v>
      </c>
      <c r="AD11" s="1">
        <v>7.0000000000000007E-2</v>
      </c>
      <c r="AE11" s="1">
        <v>7.0000000000000007E-2</v>
      </c>
      <c r="AF11" s="1">
        <v>0.11</v>
      </c>
      <c r="AG11" s="1">
        <v>0.53</v>
      </c>
      <c r="AH11" s="1">
        <v>0.14000000000000001</v>
      </c>
      <c r="AI11" s="1">
        <v>0.33</v>
      </c>
      <c r="AJ11" s="1">
        <v>0.14000000000000001</v>
      </c>
      <c r="AK11" s="1">
        <v>0.4</v>
      </c>
      <c r="AL11" s="1">
        <v>0.14000000000000001</v>
      </c>
      <c r="AM11" t="s">
        <v>76</v>
      </c>
    </row>
    <row r="12" spans="1:39" x14ac:dyDescent="0.3">
      <c r="A12">
        <v>10</v>
      </c>
      <c r="B12">
        <v>10</v>
      </c>
      <c r="C12" t="s">
        <v>38</v>
      </c>
      <c r="D12" t="s">
        <v>100</v>
      </c>
      <c r="E12" t="s">
        <v>53</v>
      </c>
      <c r="F12" t="s">
        <v>54</v>
      </c>
      <c r="G12" t="s">
        <v>99</v>
      </c>
      <c r="H12" t="s">
        <v>41</v>
      </c>
      <c r="I12">
        <v>40</v>
      </c>
      <c r="J12">
        <v>5</v>
      </c>
      <c r="K12" t="s">
        <v>105</v>
      </c>
      <c r="M12">
        <v>100</v>
      </c>
      <c r="N12">
        <v>70</v>
      </c>
      <c r="O12" s="1">
        <v>1</v>
      </c>
      <c r="P12" s="1">
        <v>0</v>
      </c>
      <c r="Q12" s="1">
        <v>0.72</v>
      </c>
      <c r="R12" s="1">
        <v>0.08</v>
      </c>
      <c r="S12" s="1">
        <v>0.84</v>
      </c>
      <c r="T12" s="1">
        <v>0.05</v>
      </c>
      <c r="U12" s="1">
        <v>0.42</v>
      </c>
      <c r="V12" s="1">
        <v>0.1</v>
      </c>
      <c r="W12" s="1">
        <v>0.32</v>
      </c>
      <c r="X12" s="1">
        <v>0.09</v>
      </c>
      <c r="Y12" s="1">
        <v>0.36</v>
      </c>
      <c r="Z12" s="1">
        <v>0.09</v>
      </c>
      <c r="AA12" s="1">
        <v>0.33</v>
      </c>
      <c r="AB12" s="1">
        <v>0.47</v>
      </c>
      <c r="AC12" s="1">
        <v>0.03</v>
      </c>
      <c r="AD12" s="1">
        <v>0.04</v>
      </c>
      <c r="AE12" s="1">
        <v>0.05</v>
      </c>
      <c r="AF12" s="1">
        <v>0.08</v>
      </c>
      <c r="AG12" s="1">
        <v>0.44</v>
      </c>
      <c r="AH12" s="1">
        <v>7.0000000000000007E-2</v>
      </c>
      <c r="AI12" s="1">
        <v>0.42</v>
      </c>
      <c r="AJ12" s="1">
        <v>0.09</v>
      </c>
      <c r="AK12" s="1">
        <v>0.43</v>
      </c>
      <c r="AL12" s="1">
        <v>0.08</v>
      </c>
      <c r="AM12" t="s">
        <v>54</v>
      </c>
    </row>
    <row r="13" spans="1:39" s="4" customFormat="1" ht="15" thickBot="1" x14ac:dyDescent="0.35">
      <c r="A13" s="4">
        <v>11</v>
      </c>
      <c r="B13" s="4">
        <v>11</v>
      </c>
      <c r="C13" s="4" t="s">
        <v>38</v>
      </c>
      <c r="D13" s="4" t="s">
        <v>101</v>
      </c>
      <c r="E13" s="4" t="s">
        <v>53</v>
      </c>
      <c r="F13" s="4" t="s">
        <v>55</v>
      </c>
      <c r="G13" s="4" t="s">
        <v>99</v>
      </c>
      <c r="H13" s="4" t="s">
        <v>41</v>
      </c>
      <c r="I13" s="4">
        <v>40</v>
      </c>
      <c r="J13" s="4">
        <v>5</v>
      </c>
      <c r="K13" s="4" t="s">
        <v>105</v>
      </c>
      <c r="M13" s="4">
        <v>100</v>
      </c>
      <c r="N13" s="4">
        <v>70</v>
      </c>
      <c r="O13" s="7">
        <v>0.72</v>
      </c>
      <c r="P13" s="7">
        <v>0.05</v>
      </c>
      <c r="Q13" s="7">
        <v>0.91</v>
      </c>
      <c r="R13" s="7">
        <v>0.11</v>
      </c>
      <c r="S13" s="7">
        <v>0.8</v>
      </c>
      <c r="T13" s="7">
        <v>7.0000000000000007E-2</v>
      </c>
      <c r="U13" s="7">
        <v>0.47</v>
      </c>
      <c r="V13" s="7">
        <v>0.05</v>
      </c>
      <c r="W13" s="7">
        <v>0.49</v>
      </c>
      <c r="X13" s="7">
        <v>0.05</v>
      </c>
      <c r="Y13" s="7">
        <v>0.48</v>
      </c>
      <c r="Z13" s="7">
        <v>0.04</v>
      </c>
      <c r="AA13" s="7">
        <v>0.5</v>
      </c>
      <c r="AB13" s="7">
        <v>0.01</v>
      </c>
      <c r="AC13" s="7">
        <v>0.95</v>
      </c>
      <c r="AD13" s="7">
        <v>0.05</v>
      </c>
      <c r="AE13" s="7">
        <v>0.65</v>
      </c>
      <c r="AF13" s="7">
        <v>0.02</v>
      </c>
      <c r="AG13" s="7">
        <v>0.53</v>
      </c>
      <c r="AH13" s="7">
        <v>0.03</v>
      </c>
      <c r="AI13" s="7">
        <v>0.54</v>
      </c>
      <c r="AJ13" s="7">
        <v>0.05</v>
      </c>
      <c r="AK13" s="7">
        <v>0.53</v>
      </c>
      <c r="AL13" s="7">
        <v>0.02</v>
      </c>
      <c r="AM13" s="4" t="s">
        <v>55</v>
      </c>
    </row>
    <row r="14" spans="1:39" ht="15" thickTop="1" x14ac:dyDescent="0.3">
      <c r="A14">
        <v>12</v>
      </c>
      <c r="B14">
        <v>12</v>
      </c>
      <c r="C14" t="s">
        <v>56</v>
      </c>
      <c r="D14" t="s">
        <v>57</v>
      </c>
      <c r="E14" t="s">
        <v>45</v>
      </c>
      <c r="F14" t="s">
        <v>58</v>
      </c>
      <c r="G14" t="s">
        <v>59</v>
      </c>
      <c r="H14" t="s">
        <v>41</v>
      </c>
      <c r="I14">
        <v>40</v>
      </c>
      <c r="J14">
        <v>5</v>
      </c>
      <c r="K14" t="s">
        <v>105</v>
      </c>
      <c r="M14">
        <v>100</v>
      </c>
      <c r="N14">
        <v>70</v>
      </c>
      <c r="O14" s="1">
        <v>0.84</v>
      </c>
      <c r="P14" s="1">
        <v>0.06</v>
      </c>
      <c r="Q14" s="1">
        <v>0.94</v>
      </c>
      <c r="R14" s="1">
        <v>7.0000000000000007E-2</v>
      </c>
      <c r="S14" s="1">
        <v>0.88</v>
      </c>
      <c r="T14" s="1">
        <v>0.04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0.45</v>
      </c>
      <c r="AB14" s="1">
        <v>0.45</v>
      </c>
      <c r="AC14" s="1">
        <v>0.05</v>
      </c>
      <c r="AD14" s="1">
        <v>0.06</v>
      </c>
      <c r="AE14" s="1">
        <v>0.09</v>
      </c>
      <c r="AF14" s="1">
        <v>0.1</v>
      </c>
      <c r="AG14" s="1">
        <v>0.51</v>
      </c>
      <c r="AH14" s="1">
        <v>0.06</v>
      </c>
      <c r="AI14" s="1">
        <v>0.6</v>
      </c>
      <c r="AJ14" s="1">
        <v>0.06</v>
      </c>
      <c r="AK14" s="1">
        <v>0.55000000000000004</v>
      </c>
      <c r="AL14" s="1">
        <v>0.05</v>
      </c>
      <c r="AM14" t="s">
        <v>58</v>
      </c>
    </row>
    <row r="15" spans="1:39" x14ac:dyDescent="0.3">
      <c r="A15">
        <v>13</v>
      </c>
      <c r="B15">
        <v>13</v>
      </c>
      <c r="C15" t="s">
        <v>56</v>
      </c>
      <c r="D15" t="s">
        <v>60</v>
      </c>
      <c r="E15" t="s">
        <v>49</v>
      </c>
      <c r="F15" t="s">
        <v>61</v>
      </c>
      <c r="G15" t="s">
        <v>62</v>
      </c>
      <c r="H15" t="s">
        <v>41</v>
      </c>
      <c r="I15">
        <v>40</v>
      </c>
      <c r="J15">
        <v>5</v>
      </c>
      <c r="K15" t="s">
        <v>105</v>
      </c>
      <c r="M15">
        <v>100</v>
      </c>
      <c r="N15">
        <v>70</v>
      </c>
      <c r="O15" s="1">
        <v>0.8</v>
      </c>
      <c r="P15" s="1">
        <v>0.09</v>
      </c>
      <c r="Q15" s="1">
        <v>0.69</v>
      </c>
      <c r="R15" s="1">
        <v>7.0000000000000007E-2</v>
      </c>
      <c r="S15" s="1">
        <v>0.74</v>
      </c>
      <c r="T15" s="1">
        <v>0.06</v>
      </c>
      <c r="U15" s="1">
        <v>0.53</v>
      </c>
      <c r="V15" s="1">
        <v>0.08</v>
      </c>
      <c r="W15" s="1">
        <v>0.47</v>
      </c>
      <c r="X15" s="1">
        <v>0.03</v>
      </c>
      <c r="Y15" s="1">
        <v>0.49</v>
      </c>
      <c r="Z15" s="1">
        <v>0.04</v>
      </c>
      <c r="AA15" s="1">
        <v>0.6</v>
      </c>
      <c r="AB15" s="1">
        <v>0.55000000000000004</v>
      </c>
      <c r="AC15" s="1">
        <v>0.03</v>
      </c>
      <c r="AD15" s="1">
        <v>0.03</v>
      </c>
      <c r="AE15" s="1">
        <v>0.06</v>
      </c>
      <c r="AF15" s="1">
        <v>0.05</v>
      </c>
      <c r="AG15" s="1">
        <v>0.46</v>
      </c>
      <c r="AH15" s="1">
        <v>0.09</v>
      </c>
      <c r="AI15" s="1">
        <v>0.43</v>
      </c>
      <c r="AJ15" s="1">
        <v>0.17</v>
      </c>
      <c r="AK15" s="1">
        <v>0.44</v>
      </c>
      <c r="AL15" s="1">
        <v>0.13</v>
      </c>
      <c r="AM15" t="s">
        <v>61</v>
      </c>
    </row>
    <row r="16" spans="1:39" s="4" customFormat="1" ht="15" thickBot="1" x14ac:dyDescent="0.35">
      <c r="A16" s="4">
        <v>14</v>
      </c>
      <c r="B16" s="4">
        <v>14</v>
      </c>
      <c r="C16" s="4" t="s">
        <v>56</v>
      </c>
      <c r="D16" s="4" t="s">
        <v>75</v>
      </c>
      <c r="E16" s="4" t="s">
        <v>53</v>
      </c>
      <c r="F16" s="4" t="s">
        <v>77</v>
      </c>
      <c r="G16" s="4" t="s">
        <v>78</v>
      </c>
      <c r="H16" s="4" t="s">
        <v>41</v>
      </c>
      <c r="I16" s="4">
        <v>40</v>
      </c>
      <c r="J16" s="4">
        <v>5</v>
      </c>
      <c r="K16" s="4" t="s">
        <v>105</v>
      </c>
      <c r="M16" s="4">
        <v>100</v>
      </c>
      <c r="N16" s="4">
        <v>70</v>
      </c>
      <c r="O16" s="7">
        <v>1</v>
      </c>
      <c r="P16" s="7">
        <v>0</v>
      </c>
      <c r="Q16" s="7">
        <v>0.71</v>
      </c>
      <c r="R16" s="7">
        <v>0.1</v>
      </c>
      <c r="S16" s="7">
        <v>0.83</v>
      </c>
      <c r="T16" s="7">
        <v>7.0000000000000007E-2</v>
      </c>
      <c r="U16" s="7">
        <v>0.51</v>
      </c>
      <c r="V16" s="7">
        <v>0.08</v>
      </c>
      <c r="W16" s="7">
        <v>0.55000000000000004</v>
      </c>
      <c r="X16" s="7">
        <v>0.09</v>
      </c>
      <c r="Y16" s="7">
        <v>0.53</v>
      </c>
      <c r="Z16" s="7">
        <v>0.08</v>
      </c>
      <c r="AA16" s="7">
        <v>0.51</v>
      </c>
      <c r="AB16" s="7">
        <v>0.01</v>
      </c>
      <c r="AC16" s="7">
        <v>0.99</v>
      </c>
      <c r="AD16" s="7">
        <v>0.02</v>
      </c>
      <c r="AE16" s="7">
        <v>0.67</v>
      </c>
      <c r="AF16" s="7">
        <v>0.01</v>
      </c>
      <c r="AG16" s="7">
        <v>0.51</v>
      </c>
      <c r="AH16" s="7">
        <v>0.15</v>
      </c>
      <c r="AI16" s="7">
        <v>0.34</v>
      </c>
      <c r="AJ16" s="7">
        <v>0.1</v>
      </c>
      <c r="AK16" s="7">
        <v>0.4</v>
      </c>
      <c r="AL16" s="7">
        <v>0.11</v>
      </c>
      <c r="AM16" s="4" t="s">
        <v>77</v>
      </c>
    </row>
    <row r="17" spans="4:41" ht="15" thickTop="1" x14ac:dyDescent="0.3"/>
    <row r="18" spans="4:41" x14ac:dyDescent="0.3">
      <c r="N18" t="s">
        <v>107</v>
      </c>
      <c r="O18" s="1">
        <f>MAX(O2:O16)</f>
        <v>1</v>
      </c>
      <c r="Q18" s="1">
        <f>MAX(Q2:Q16)</f>
        <v>0.99</v>
      </c>
      <c r="S18" s="1">
        <f>MAX(S2:S16)</f>
        <v>0.96</v>
      </c>
      <c r="U18" s="1">
        <f>MAX(U2:U16)</f>
        <v>0.56000000000000005</v>
      </c>
      <c r="W18" s="11">
        <f>MAX(W2:W16)</f>
        <v>0.95</v>
      </c>
      <c r="Y18" s="11">
        <f>MAX(Y2:Y16)</f>
        <v>0.7</v>
      </c>
      <c r="AA18" s="11">
        <f>MAX(AA2:AA16)</f>
        <v>0.8</v>
      </c>
      <c r="AC18" s="11">
        <f>MAX(AC2:AC16)</f>
        <v>0.99</v>
      </c>
      <c r="AE18" s="1">
        <f>MAX(AE2:AE16)</f>
        <v>0.67</v>
      </c>
      <c r="AG18" s="1">
        <f>MAX(AG2:AG16)</f>
        <v>0.55000000000000004</v>
      </c>
      <c r="AI18" s="1">
        <f>MAX(AI2:AI16)</f>
        <v>0.6</v>
      </c>
      <c r="AK18" s="1">
        <f>MAX(AK2:AK16)</f>
        <v>0.55000000000000004</v>
      </c>
      <c r="AM18" s="1"/>
      <c r="AO18" s="1"/>
    </row>
    <row r="20" spans="4:41" s="4" customFormat="1" ht="15" thickBot="1" x14ac:dyDescent="0.35"/>
    <row r="21" spans="4:41" ht="15" thickTop="1" x14ac:dyDescent="0.3"/>
    <row r="23" spans="4:41" ht="21" x14ac:dyDescent="0.4">
      <c r="D23" s="10" t="s">
        <v>106</v>
      </c>
      <c r="N23" t="s">
        <v>69</v>
      </c>
      <c r="O23" s="2">
        <f t="shared" ref="O23:AL23" si="0">AVERAGE(O2:O4)</f>
        <v>0.93333333333333324</v>
      </c>
      <c r="P23" s="2">
        <f t="shared" si="0"/>
        <v>0.03</v>
      </c>
      <c r="Q23" s="2">
        <f t="shared" si="0"/>
        <v>0.87333333333333341</v>
      </c>
      <c r="R23" s="2">
        <f t="shared" si="0"/>
        <v>4.6666666666666669E-2</v>
      </c>
      <c r="S23" s="2">
        <f t="shared" si="0"/>
        <v>0.8933333333333332</v>
      </c>
      <c r="T23" s="2">
        <f t="shared" si="0"/>
        <v>0.04</v>
      </c>
      <c r="U23" s="2">
        <f t="shared" si="0"/>
        <v>0.51333333333333331</v>
      </c>
      <c r="V23" s="2">
        <f t="shared" si="0"/>
        <v>9.0000000000000011E-2</v>
      </c>
      <c r="W23" s="2">
        <f t="shared" si="0"/>
        <v>0.52666666666666662</v>
      </c>
      <c r="X23" s="2">
        <f t="shared" si="0"/>
        <v>0.11333333333333334</v>
      </c>
      <c r="Y23" s="2">
        <f t="shared" si="0"/>
        <v>0.51333333333333331</v>
      </c>
      <c r="Z23" s="2">
        <f t="shared" si="0"/>
        <v>8.666666666666667E-2</v>
      </c>
      <c r="AA23" s="2">
        <f t="shared" si="0"/>
        <v>0.48333333333333334</v>
      </c>
      <c r="AB23" s="2">
        <f t="shared" si="0"/>
        <v>0.01</v>
      </c>
      <c r="AC23" s="2">
        <f t="shared" si="0"/>
        <v>0.91333333333333344</v>
      </c>
      <c r="AD23" s="2">
        <f t="shared" si="0"/>
        <v>3.3333333333333333E-2</v>
      </c>
      <c r="AE23" s="2">
        <f t="shared" si="0"/>
        <v>0.63</v>
      </c>
      <c r="AF23" s="2">
        <f t="shared" si="0"/>
        <v>1.6666666666666666E-2</v>
      </c>
      <c r="AG23" s="2">
        <f t="shared" si="0"/>
        <v>0.45333333333333331</v>
      </c>
      <c r="AH23" s="2">
        <f t="shared" si="0"/>
        <v>9.9999999999999992E-2</v>
      </c>
      <c r="AI23" s="2">
        <f t="shared" si="0"/>
        <v>0.22666666666666668</v>
      </c>
      <c r="AJ23" s="2">
        <f t="shared" si="0"/>
        <v>5.000000000000001E-2</v>
      </c>
      <c r="AK23" s="2">
        <f t="shared" si="0"/>
        <v>0.3</v>
      </c>
      <c r="AL23" s="2">
        <f t="shared" si="0"/>
        <v>6.3333333333333339E-2</v>
      </c>
      <c r="AM23" s="2"/>
    </row>
    <row r="24" spans="4:41" x14ac:dyDescent="0.3">
      <c r="D24" s="76" t="s">
        <v>104</v>
      </c>
      <c r="N24" t="s">
        <v>71</v>
      </c>
      <c r="O24" s="2">
        <f>AVERAGE(O5:O13)</f>
        <v>0.85888888888888881</v>
      </c>
      <c r="P24" s="2">
        <f t="shared" ref="P24:AL24" si="1">AVERAGE(P5:P13)</f>
        <v>3.5555555555555556E-2</v>
      </c>
      <c r="Q24" s="2">
        <f t="shared" si="1"/>
        <v>0.86222222222222222</v>
      </c>
      <c r="R24" s="2">
        <f t="shared" si="1"/>
        <v>5.8888888888888893E-2</v>
      </c>
      <c r="S24" s="2">
        <f t="shared" si="1"/>
        <v>0.84666666666666668</v>
      </c>
      <c r="T24" s="2">
        <f t="shared" si="1"/>
        <v>4.0000000000000008E-2</v>
      </c>
      <c r="U24" s="2">
        <f t="shared" si="1"/>
        <v>0.46777777777777779</v>
      </c>
      <c r="V24" s="2">
        <f t="shared" si="1"/>
        <v>9.4444444444444456E-2</v>
      </c>
      <c r="W24" s="2">
        <f t="shared" si="1"/>
        <v>0.52111111111111119</v>
      </c>
      <c r="X24" s="2">
        <f t="shared" si="1"/>
        <v>0.10000000000000002</v>
      </c>
      <c r="Y24" s="2">
        <f t="shared" si="1"/>
        <v>0.47333333333333333</v>
      </c>
      <c r="Z24" s="2">
        <f t="shared" si="1"/>
        <v>9.1111111111111101E-2</v>
      </c>
      <c r="AA24" s="2">
        <f t="shared" si="1"/>
        <v>0.40222222222222226</v>
      </c>
      <c r="AB24" s="2">
        <f t="shared" si="1"/>
        <v>0.27888888888888885</v>
      </c>
      <c r="AC24" s="2">
        <f t="shared" si="1"/>
        <v>0.33666666666666661</v>
      </c>
      <c r="AD24" s="2">
        <f t="shared" si="1"/>
        <v>3.7777777777777771E-2</v>
      </c>
      <c r="AE24" s="2">
        <f t="shared" si="1"/>
        <v>0.24777777777777782</v>
      </c>
      <c r="AF24" s="2">
        <f t="shared" si="1"/>
        <v>4.4444444444444446E-2</v>
      </c>
      <c r="AG24" s="2">
        <f t="shared" si="1"/>
        <v>0.49111111111111111</v>
      </c>
      <c r="AH24" s="2">
        <f t="shared" si="1"/>
        <v>8.666666666666667E-2</v>
      </c>
      <c r="AI24" s="2">
        <f t="shared" si="1"/>
        <v>0.40777777777777779</v>
      </c>
      <c r="AJ24" s="2">
        <f t="shared" si="1"/>
        <v>0.11777777777777779</v>
      </c>
      <c r="AK24" s="2">
        <f t="shared" si="1"/>
        <v>0.43555555555555553</v>
      </c>
      <c r="AL24" s="2">
        <f t="shared" si="1"/>
        <v>9.6666666666666665E-2</v>
      </c>
      <c r="AM24" s="2"/>
    </row>
    <row r="25" spans="4:41" x14ac:dyDescent="0.3">
      <c r="D25" s="76"/>
      <c r="N25" t="s">
        <v>70</v>
      </c>
      <c r="O25" s="2">
        <f>AVERAGE(O14:O16)</f>
        <v>0.88</v>
      </c>
      <c r="P25" s="2">
        <f t="shared" ref="P25:AL25" si="2">AVERAGE(P14:P16)</f>
        <v>4.9999999999999996E-2</v>
      </c>
      <c r="Q25" s="2">
        <f t="shared" si="2"/>
        <v>0.77999999999999992</v>
      </c>
      <c r="R25" s="2">
        <f t="shared" si="2"/>
        <v>0.08</v>
      </c>
      <c r="S25" s="2">
        <f t="shared" si="2"/>
        <v>0.81666666666666676</v>
      </c>
      <c r="T25" s="2">
        <f t="shared" si="2"/>
        <v>5.6666666666666671E-2</v>
      </c>
      <c r="U25" s="2">
        <f t="shared" si="2"/>
        <v>0.34666666666666668</v>
      </c>
      <c r="V25" s="2">
        <f t="shared" si="2"/>
        <v>5.3333333333333337E-2</v>
      </c>
      <c r="W25" s="2">
        <f t="shared" si="2"/>
        <v>0.34</v>
      </c>
      <c r="X25" s="2">
        <f t="shared" si="2"/>
        <v>0.04</v>
      </c>
      <c r="Y25" s="2">
        <f t="shared" si="2"/>
        <v>0.34</v>
      </c>
      <c r="Z25" s="2">
        <f t="shared" si="2"/>
        <v>0.04</v>
      </c>
      <c r="AA25" s="2">
        <f t="shared" si="2"/>
        <v>0.52</v>
      </c>
      <c r="AB25" s="2">
        <f t="shared" si="2"/>
        <v>0.33666666666666667</v>
      </c>
      <c r="AC25" s="2">
        <f>AVERAGE(AC14:AC16)</f>
        <v>0.35666666666666669</v>
      </c>
      <c r="AD25" s="2">
        <f t="shared" si="2"/>
        <v>3.6666666666666667E-2</v>
      </c>
      <c r="AE25" s="2">
        <f t="shared" si="2"/>
        <v>0.27333333333333337</v>
      </c>
      <c r="AF25" s="2">
        <f t="shared" si="2"/>
        <v>5.3333333333333344E-2</v>
      </c>
      <c r="AG25" s="2">
        <f t="shared" si="2"/>
        <v>0.49333333333333335</v>
      </c>
      <c r="AH25" s="2">
        <f t="shared" si="2"/>
        <v>9.9999999999999992E-2</v>
      </c>
      <c r="AI25" s="2">
        <f t="shared" si="2"/>
        <v>0.45666666666666672</v>
      </c>
      <c r="AJ25" s="2">
        <f t="shared" si="2"/>
        <v>0.11</v>
      </c>
      <c r="AK25" s="2">
        <f t="shared" si="2"/>
        <v>0.46333333333333337</v>
      </c>
      <c r="AL25" s="2">
        <f t="shared" si="2"/>
        <v>9.6666666666666665E-2</v>
      </c>
      <c r="AM25" s="2"/>
    </row>
    <row r="26" spans="4:41" x14ac:dyDescent="0.3">
      <c r="D26" s="76"/>
      <c r="N26" s="5" t="s">
        <v>68</v>
      </c>
      <c r="O26" s="2">
        <f>AVERAGE(O2:O20)</f>
        <v>0.885625</v>
      </c>
      <c r="P26" s="2">
        <f t="shared" ref="P26:AL26" si="3">AVERAGE(P2:P20)</f>
        <v>3.7333333333333329E-2</v>
      </c>
      <c r="Q26" s="2">
        <f t="shared" si="3"/>
        <v>0.85687499999999994</v>
      </c>
      <c r="R26" s="2">
        <f t="shared" si="3"/>
        <v>6.0666666666666667E-2</v>
      </c>
      <c r="S26" s="2">
        <f t="shared" si="3"/>
        <v>0.85687500000000005</v>
      </c>
      <c r="T26" s="2">
        <f t="shared" si="3"/>
        <v>4.3333333333333342E-2</v>
      </c>
      <c r="U26" s="2">
        <f t="shared" si="3"/>
        <v>0.45937499999999998</v>
      </c>
      <c r="V26" s="2">
        <f t="shared" si="3"/>
        <v>8.5333333333333344E-2</v>
      </c>
      <c r="W26" s="2">
        <f t="shared" si="3"/>
        <v>0.51500000000000001</v>
      </c>
      <c r="X26" s="2">
        <f t="shared" si="3"/>
        <v>9.0666666666666673E-2</v>
      </c>
      <c r="Y26" s="2">
        <f t="shared" si="3"/>
        <v>0.47000000000000008</v>
      </c>
      <c r="Z26" s="2">
        <f t="shared" si="3"/>
        <v>8.0000000000000029E-2</v>
      </c>
      <c r="AA26" s="2">
        <f t="shared" si="3"/>
        <v>0.46437499999999998</v>
      </c>
      <c r="AB26" s="2">
        <f t="shared" si="3"/>
        <v>0.23666666666666666</v>
      </c>
      <c r="AC26" s="2">
        <f t="shared" si="3"/>
        <v>0.489375</v>
      </c>
      <c r="AD26" s="2">
        <f t="shared" si="3"/>
        <v>3.6666666666666667E-2</v>
      </c>
      <c r="AE26" s="2">
        <f t="shared" si="3"/>
        <v>0.35062499999999996</v>
      </c>
      <c r="AF26" s="2">
        <f t="shared" si="3"/>
        <v>4.066666666666667E-2</v>
      </c>
      <c r="AG26" s="2">
        <f t="shared" si="3"/>
        <v>0.48812499999999998</v>
      </c>
      <c r="AH26" s="2">
        <f t="shared" si="3"/>
        <v>9.2000000000000012E-2</v>
      </c>
      <c r="AI26" s="2">
        <f t="shared" si="3"/>
        <v>0.39499999999999991</v>
      </c>
      <c r="AJ26" s="2">
        <f t="shared" si="3"/>
        <v>0.10266666666666668</v>
      </c>
      <c r="AK26" s="2">
        <f t="shared" si="3"/>
        <v>0.42250000000000004</v>
      </c>
      <c r="AL26" s="2">
        <f t="shared" si="3"/>
        <v>9.0000000000000024E-2</v>
      </c>
      <c r="AM26" s="2"/>
    </row>
    <row r="28" spans="4:41" x14ac:dyDescent="0.3">
      <c r="N28" s="5" t="s">
        <v>72</v>
      </c>
      <c r="V28" s="5" t="s">
        <v>67</v>
      </c>
    </row>
    <row r="29" spans="4:41" x14ac:dyDescent="0.3">
      <c r="N29" s="5"/>
      <c r="O29" s="75" t="s">
        <v>79</v>
      </c>
      <c r="P29" s="75"/>
      <c r="Q29" s="75" t="s">
        <v>82</v>
      </c>
      <c r="R29" s="75"/>
      <c r="S29" s="75" t="s">
        <v>83</v>
      </c>
      <c r="T29" s="75"/>
      <c r="V29" s="5"/>
      <c r="W29" s="75" t="s">
        <v>79</v>
      </c>
      <c r="X29" s="75"/>
      <c r="Y29" s="75" t="s">
        <v>82</v>
      </c>
      <c r="Z29" s="75"/>
      <c r="AA29" s="75" t="s">
        <v>83</v>
      </c>
      <c r="AB29" s="75"/>
    </row>
    <row r="30" spans="4:41" x14ac:dyDescent="0.3">
      <c r="O30" s="6" t="s">
        <v>80</v>
      </c>
      <c r="P30" s="6" t="s">
        <v>81</v>
      </c>
      <c r="Q30" s="6" t="s">
        <v>80</v>
      </c>
      <c r="R30" s="6" t="s">
        <v>81</v>
      </c>
      <c r="S30" s="6" t="s">
        <v>80</v>
      </c>
      <c r="T30" s="6" t="s">
        <v>81</v>
      </c>
      <c r="W30" s="6" t="s">
        <v>80</v>
      </c>
      <c r="X30" s="6" t="s">
        <v>81</v>
      </c>
      <c r="Y30" s="6" t="s">
        <v>80</v>
      </c>
      <c r="Z30" s="6" t="s">
        <v>81</v>
      </c>
      <c r="AA30" s="6" t="s">
        <v>80</v>
      </c>
      <c r="AB30" s="6" t="s">
        <v>81</v>
      </c>
    </row>
    <row r="31" spans="4:41" x14ac:dyDescent="0.3">
      <c r="N31" t="s">
        <v>63</v>
      </c>
      <c r="O31" s="3">
        <f>$U26</f>
        <v>0.45937499999999998</v>
      </c>
      <c r="P31" s="3">
        <f>$V26</f>
        <v>8.5333333333333344E-2</v>
      </c>
      <c r="Q31" s="3">
        <f>W26</f>
        <v>0.51500000000000001</v>
      </c>
      <c r="R31" s="3">
        <f>X26</f>
        <v>9.0666666666666673E-2</v>
      </c>
      <c r="S31" s="1">
        <f>Y26</f>
        <v>0.47000000000000008</v>
      </c>
      <c r="T31" s="3">
        <f>Z26</f>
        <v>8.0000000000000029E-2</v>
      </c>
      <c r="V31" t="s">
        <v>63</v>
      </c>
      <c r="W31" s="3">
        <f>$U$23</f>
        <v>0.51333333333333331</v>
      </c>
      <c r="X31" s="3">
        <f>$V$23</f>
        <v>9.0000000000000011E-2</v>
      </c>
      <c r="Y31" s="3">
        <f>W$23</f>
        <v>0.52666666666666662</v>
      </c>
      <c r="Z31" s="3">
        <f>X$23</f>
        <v>0.11333333333333334</v>
      </c>
      <c r="AA31" s="1">
        <f>Y$23</f>
        <v>0.51333333333333331</v>
      </c>
      <c r="AB31" s="1">
        <f>Z$23</f>
        <v>8.666666666666667E-2</v>
      </c>
    </row>
    <row r="32" spans="4:41" x14ac:dyDescent="0.3">
      <c r="N32" t="s">
        <v>64</v>
      </c>
      <c r="O32" s="1">
        <f>$AA26</f>
        <v>0.46437499999999998</v>
      </c>
      <c r="P32" s="1">
        <f>AB26</f>
        <v>0.23666666666666666</v>
      </c>
      <c r="Q32" s="1">
        <f>AC26</f>
        <v>0.489375</v>
      </c>
      <c r="R32" s="1">
        <f>AD26</f>
        <v>3.6666666666666667E-2</v>
      </c>
      <c r="S32" s="1">
        <f>AE26</f>
        <v>0.35062499999999996</v>
      </c>
      <c r="T32" s="1">
        <f>AF26</f>
        <v>4.066666666666667E-2</v>
      </c>
      <c r="V32" t="s">
        <v>64</v>
      </c>
      <c r="W32" s="1">
        <f>$AA$23</f>
        <v>0.48333333333333334</v>
      </c>
      <c r="X32" s="1">
        <f>AB$23</f>
        <v>0.01</v>
      </c>
      <c r="Y32" s="11">
        <f>AC$23</f>
        <v>0.91333333333333344</v>
      </c>
      <c r="Z32" s="1">
        <f>AD$23</f>
        <v>3.3333333333333333E-2</v>
      </c>
      <c r="AA32" s="1">
        <f>AE$23</f>
        <v>0.63</v>
      </c>
      <c r="AB32" s="1">
        <f>AF$23</f>
        <v>1.6666666666666666E-2</v>
      </c>
    </row>
    <row r="33" spans="14:28" x14ac:dyDescent="0.3">
      <c r="N33" t="s">
        <v>65</v>
      </c>
      <c r="O33" s="1">
        <f>$AG26</f>
        <v>0.48812499999999998</v>
      </c>
      <c r="P33" s="1">
        <f>AH26</f>
        <v>9.2000000000000012E-2</v>
      </c>
      <c r="Q33" s="1">
        <f>AI26</f>
        <v>0.39499999999999991</v>
      </c>
      <c r="R33" s="1">
        <f>AJ26</f>
        <v>0.10266666666666668</v>
      </c>
      <c r="S33" s="1">
        <f>AK26</f>
        <v>0.42250000000000004</v>
      </c>
      <c r="T33" s="1">
        <f>AL26</f>
        <v>9.0000000000000024E-2</v>
      </c>
      <c r="V33" t="s">
        <v>65</v>
      </c>
      <c r="W33" s="1">
        <f>$AG$23</f>
        <v>0.45333333333333331</v>
      </c>
      <c r="X33" s="1">
        <f>AH$23</f>
        <v>9.9999999999999992E-2</v>
      </c>
      <c r="Y33" s="1">
        <f>AI$23</f>
        <v>0.22666666666666668</v>
      </c>
      <c r="Z33" s="1">
        <f>AJ$23</f>
        <v>5.000000000000001E-2</v>
      </c>
      <c r="AA33" s="1">
        <f>AK$23</f>
        <v>0.3</v>
      </c>
      <c r="AB33" s="1">
        <f>AL$23</f>
        <v>6.3333333333333339E-2</v>
      </c>
    </row>
    <row r="34" spans="14:28" x14ac:dyDescent="0.3">
      <c r="N34" s="12" t="s">
        <v>66</v>
      </c>
      <c r="O34" s="13">
        <f>$O26</f>
        <v>0.885625</v>
      </c>
      <c r="P34" s="13">
        <f>P26</f>
        <v>3.7333333333333329E-2</v>
      </c>
      <c r="Q34" s="13">
        <f>Q26</f>
        <v>0.85687499999999994</v>
      </c>
      <c r="R34" s="13">
        <f>R26</f>
        <v>6.0666666666666667E-2</v>
      </c>
      <c r="S34" s="13">
        <f>S26</f>
        <v>0.85687500000000005</v>
      </c>
      <c r="T34" s="13">
        <f>T26</f>
        <v>4.3333333333333342E-2</v>
      </c>
      <c r="V34" s="12" t="s">
        <v>66</v>
      </c>
      <c r="W34" s="13">
        <f>$O$23</f>
        <v>0.93333333333333324</v>
      </c>
      <c r="X34" s="13">
        <f>P$23</f>
        <v>0.03</v>
      </c>
      <c r="Y34" s="13">
        <f>Q$23</f>
        <v>0.87333333333333341</v>
      </c>
      <c r="Z34" s="13">
        <f>R$23</f>
        <v>4.6666666666666669E-2</v>
      </c>
      <c r="AA34" s="13">
        <f>S$23</f>
        <v>0.8933333333333332</v>
      </c>
      <c r="AB34" s="13">
        <f>T$23</f>
        <v>0.04</v>
      </c>
    </row>
    <row r="35" spans="14:28" x14ac:dyDescent="0.3">
      <c r="O35" s="1">
        <f>O34-MAX(O31:O33)</f>
        <v>0.39750000000000002</v>
      </c>
      <c r="P35" s="1">
        <f>P34*P34-POWER(MIN(P31:P33),2)</f>
        <v>-5.8880000000000017E-3</v>
      </c>
      <c r="Q35" s="1">
        <f>Q34-MAX(Q31:Q33)</f>
        <v>0.34187499999999993</v>
      </c>
      <c r="R35" s="1">
        <f>R34*R34-POWER(MIN(R31:R33),2)</f>
        <v>2.336E-3</v>
      </c>
      <c r="S35" s="1">
        <f>S34-MAX(S31:S33)</f>
        <v>0.38687499999999997</v>
      </c>
      <c r="T35" s="1">
        <f>T34*T34-POWER(MIN(T31:T33),2)</f>
        <v>2.2400000000000046E-4</v>
      </c>
      <c r="W35" s="1">
        <f>W34-MAX(W31:W33)</f>
        <v>0.41999999999999993</v>
      </c>
      <c r="X35" s="1">
        <f>X34*X34-POWER(MIN(X31:X33),2)</f>
        <v>7.9999999999999993E-4</v>
      </c>
      <c r="Y35" s="1">
        <f>Y34-MAX(Y31:Y33)</f>
        <v>-4.0000000000000036E-2</v>
      </c>
      <c r="Z35" s="1">
        <f>Z34*Z34-POWER(MIN(Z31:Z33),2)</f>
        <v>1.0666666666666669E-3</v>
      </c>
      <c r="AA35" s="1">
        <f>AA34-MAX(AA31:AA33)</f>
        <v>0.2633333333333332</v>
      </c>
      <c r="AB35" s="1">
        <f>AB34*AB34-POWER(MIN(AB31:AB33),2)</f>
        <v>1.3222222222222222E-3</v>
      </c>
    </row>
    <row r="37" spans="14:28" x14ac:dyDescent="0.3">
      <c r="N37" s="5" t="s">
        <v>73</v>
      </c>
      <c r="V37" s="5" t="s">
        <v>74</v>
      </c>
    </row>
    <row r="38" spans="14:28" x14ac:dyDescent="0.3">
      <c r="N38" s="5"/>
      <c r="O38" s="75" t="s">
        <v>79</v>
      </c>
      <c r="P38" s="75"/>
      <c r="Q38" s="75" t="s">
        <v>82</v>
      </c>
      <c r="R38" s="75"/>
      <c r="S38" s="75" t="s">
        <v>83</v>
      </c>
      <c r="T38" s="75"/>
      <c r="V38" s="5"/>
      <c r="W38" s="75" t="s">
        <v>79</v>
      </c>
      <c r="X38" s="75"/>
      <c r="Y38" s="75" t="s">
        <v>82</v>
      </c>
      <c r="Z38" s="75"/>
      <c r="AA38" s="75" t="s">
        <v>83</v>
      </c>
      <c r="AB38" s="75"/>
    </row>
    <row r="39" spans="14:28" x14ac:dyDescent="0.3">
      <c r="O39" s="6" t="s">
        <v>80</v>
      </c>
      <c r="P39" s="6" t="s">
        <v>81</v>
      </c>
      <c r="Q39" s="6" t="s">
        <v>80</v>
      </c>
      <c r="R39" s="6" t="s">
        <v>81</v>
      </c>
      <c r="S39" s="6" t="s">
        <v>80</v>
      </c>
      <c r="T39" s="6" t="s">
        <v>81</v>
      </c>
      <c r="W39" s="6" t="s">
        <v>80</v>
      </c>
      <c r="X39" s="6" t="s">
        <v>81</v>
      </c>
      <c r="Y39" s="6" t="s">
        <v>80</v>
      </c>
      <c r="Z39" s="6" t="s">
        <v>81</v>
      </c>
      <c r="AA39" s="6" t="s">
        <v>80</v>
      </c>
      <c r="AB39" s="6" t="s">
        <v>81</v>
      </c>
    </row>
    <row r="40" spans="14:28" x14ac:dyDescent="0.3">
      <c r="N40" t="s">
        <v>63</v>
      </c>
      <c r="O40" s="3">
        <f>$U$24</f>
        <v>0.46777777777777779</v>
      </c>
      <c r="P40" s="3">
        <f>$V$24</f>
        <v>9.4444444444444456E-2</v>
      </c>
      <c r="Q40" s="3">
        <f>W$24</f>
        <v>0.52111111111111119</v>
      </c>
      <c r="R40" s="3">
        <f>X$24</f>
        <v>0.10000000000000002</v>
      </c>
      <c r="S40" s="3">
        <f>Y$24</f>
        <v>0.47333333333333333</v>
      </c>
      <c r="T40" s="3">
        <f>Z$24</f>
        <v>9.1111111111111101E-2</v>
      </c>
      <c r="V40" t="s">
        <v>63</v>
      </c>
      <c r="W40" s="3">
        <f>$U$25</f>
        <v>0.34666666666666668</v>
      </c>
      <c r="X40" s="3">
        <f>$V$25</f>
        <v>5.3333333333333337E-2</v>
      </c>
      <c r="Y40" s="3">
        <f>W$25</f>
        <v>0.34</v>
      </c>
      <c r="Z40" s="3">
        <f>X$25</f>
        <v>0.04</v>
      </c>
      <c r="AA40" s="3">
        <f>Y$25</f>
        <v>0.34</v>
      </c>
      <c r="AB40" s="3">
        <f>Z$25</f>
        <v>0.04</v>
      </c>
    </row>
    <row r="41" spans="14:28" x14ac:dyDescent="0.3">
      <c r="N41" t="s">
        <v>64</v>
      </c>
      <c r="O41" s="1">
        <f>$AA$24</f>
        <v>0.40222222222222226</v>
      </c>
      <c r="P41" s="1">
        <f>AB$24</f>
        <v>0.27888888888888885</v>
      </c>
      <c r="Q41" s="1">
        <f>AC$24</f>
        <v>0.33666666666666661</v>
      </c>
      <c r="R41" s="1">
        <f>AD$24</f>
        <v>3.7777777777777771E-2</v>
      </c>
      <c r="S41" s="1">
        <f>AE$24</f>
        <v>0.24777777777777782</v>
      </c>
      <c r="T41" s="1">
        <f>AF$24</f>
        <v>4.4444444444444446E-2</v>
      </c>
      <c r="V41" t="s">
        <v>64</v>
      </c>
      <c r="W41" s="1">
        <f>$AA$25</f>
        <v>0.52</v>
      </c>
      <c r="X41" s="1">
        <f>AB$25</f>
        <v>0.33666666666666667</v>
      </c>
      <c r="Y41" s="1">
        <f>AC$25</f>
        <v>0.35666666666666669</v>
      </c>
      <c r="Z41" s="1">
        <f>AD$25</f>
        <v>3.6666666666666667E-2</v>
      </c>
      <c r="AA41" s="1">
        <f>AE$25</f>
        <v>0.27333333333333337</v>
      </c>
      <c r="AB41" s="1">
        <f>AF$25</f>
        <v>5.3333333333333344E-2</v>
      </c>
    </row>
    <row r="42" spans="14:28" x14ac:dyDescent="0.3">
      <c r="N42" t="s">
        <v>65</v>
      </c>
      <c r="O42" s="1">
        <f>$AG$24</f>
        <v>0.49111111111111111</v>
      </c>
      <c r="P42" s="1">
        <f>AH$24</f>
        <v>8.666666666666667E-2</v>
      </c>
      <c r="Q42" s="1">
        <f>AI$24</f>
        <v>0.40777777777777779</v>
      </c>
      <c r="R42" s="1">
        <f>AJ$24</f>
        <v>0.11777777777777779</v>
      </c>
      <c r="S42" s="1">
        <f>AK$24</f>
        <v>0.43555555555555553</v>
      </c>
      <c r="T42" s="1">
        <f>AL$24</f>
        <v>9.6666666666666665E-2</v>
      </c>
      <c r="V42" t="s">
        <v>65</v>
      </c>
      <c r="W42" s="1">
        <f>$AG$25</f>
        <v>0.49333333333333335</v>
      </c>
      <c r="X42" s="1">
        <f>AH$25</f>
        <v>9.9999999999999992E-2</v>
      </c>
      <c r="Y42" s="1">
        <f>AI$25</f>
        <v>0.45666666666666672</v>
      </c>
      <c r="Z42" s="1">
        <f>AJ$25</f>
        <v>0.11</v>
      </c>
      <c r="AA42" s="1">
        <f>AK$25</f>
        <v>0.46333333333333337</v>
      </c>
      <c r="AB42" s="1">
        <f>AL$25</f>
        <v>9.6666666666666665E-2</v>
      </c>
    </row>
    <row r="43" spans="14:28" x14ac:dyDescent="0.3">
      <c r="N43" s="12" t="s">
        <v>66</v>
      </c>
      <c r="O43" s="13">
        <f>$O$24</f>
        <v>0.85888888888888881</v>
      </c>
      <c r="P43" s="13">
        <f>P$24</f>
        <v>3.5555555555555556E-2</v>
      </c>
      <c r="Q43" s="13">
        <f>Q$24</f>
        <v>0.86222222222222222</v>
      </c>
      <c r="R43" s="13">
        <f>R$24</f>
        <v>5.8888888888888893E-2</v>
      </c>
      <c r="S43" s="13">
        <f>S$24</f>
        <v>0.84666666666666668</v>
      </c>
      <c r="T43" s="13">
        <f>T$24</f>
        <v>4.0000000000000008E-2</v>
      </c>
      <c r="V43" s="12" t="s">
        <v>66</v>
      </c>
      <c r="W43" s="13">
        <f>$O$25</f>
        <v>0.88</v>
      </c>
      <c r="X43" s="13">
        <f>P$25</f>
        <v>4.9999999999999996E-2</v>
      </c>
      <c r="Y43" s="13">
        <f>Q$25</f>
        <v>0.77999999999999992</v>
      </c>
      <c r="Z43" s="13">
        <f>R$25</f>
        <v>0.08</v>
      </c>
      <c r="AA43" s="13">
        <f>S$25</f>
        <v>0.81666666666666676</v>
      </c>
      <c r="AB43" s="13">
        <f>T$25</f>
        <v>5.6666666666666671E-2</v>
      </c>
    </row>
    <row r="44" spans="14:28" x14ac:dyDescent="0.3">
      <c r="O44" s="1">
        <f>O43-MAX(O40:O42)</f>
        <v>0.3677777777777777</v>
      </c>
      <c r="P44" s="1">
        <f>P43*P43-POWER(MIN(P40:P42),2)</f>
        <v>-6.2469135802469145E-3</v>
      </c>
      <c r="Q44" s="1">
        <f>Q43-MAX(Q40:Q42)</f>
        <v>0.34111111111111103</v>
      </c>
      <c r="R44" s="1">
        <f>R43*R43-POWER(MIN(R40:R42),2)</f>
        <v>2.0407407407407418E-3</v>
      </c>
      <c r="S44" s="1">
        <f>S43-MAX(S40:S42)</f>
        <v>0.37333333333333335</v>
      </c>
      <c r="T44" s="1">
        <f>T43*T43-POWER(MIN(T40:T42),2)</f>
        <v>-3.7530864197530796E-4</v>
      </c>
      <c r="W44" s="1">
        <f>W43-MAX(W40:W42)</f>
        <v>0.36</v>
      </c>
      <c r="X44" s="1">
        <f>X43*X43-POWER(MIN(X40:X42),2)</f>
        <v>-3.444444444444454E-4</v>
      </c>
      <c r="Y44" s="1">
        <f>Y43-MAX(Y40:Y42)</f>
        <v>0.32333333333333319</v>
      </c>
      <c r="Z44" s="1">
        <f>Z43*Z43-POWER(MIN(Z40:Z42),2)</f>
        <v>5.0555555555555562E-3</v>
      </c>
      <c r="AA44" s="1">
        <f>AA43-MAX(AA40:AA42)</f>
        <v>0.35333333333333339</v>
      </c>
      <c r="AB44" s="1">
        <f>AB43*AB43-POWER(MIN(AB40:AB42),2)</f>
        <v>1.6111111111111116E-3</v>
      </c>
    </row>
    <row r="45" spans="14:28" x14ac:dyDescent="0.3">
      <c r="O45" s="1"/>
    </row>
    <row r="46" spans="14:28" x14ac:dyDescent="0.3">
      <c r="N46" t="s">
        <v>84</v>
      </c>
      <c r="Q46" s="1">
        <f>SUM(O35,Q35,S35,W35,Y35,AA35,AA44,Y44,W44,O44,Q44,S44)/12</f>
        <v>0.32403935185185179</v>
      </c>
      <c r="R46" t="s">
        <v>85</v>
      </c>
    </row>
    <row r="47" spans="14:28" x14ac:dyDescent="0.3">
      <c r="Q47" s="1">
        <f>AVERAGE(P35,R35,T35,X35,Z35,AB35,P44,R44,T44,X44,Z44,AB44)</f>
        <v>1.3346913580246914E-4</v>
      </c>
      <c r="R47" t="s">
        <v>102</v>
      </c>
    </row>
    <row r="48" spans="14:28" x14ac:dyDescent="0.3">
      <c r="Q48" s="8"/>
    </row>
    <row r="49" spans="14:17" x14ac:dyDescent="0.3">
      <c r="N49" t="s">
        <v>103</v>
      </c>
      <c r="Q49" s="1">
        <f>AVERAGE(O35,W35,O44,W44)</f>
        <v>0.38631944444444444</v>
      </c>
    </row>
    <row r="50" spans="14:17" x14ac:dyDescent="0.3">
      <c r="Q50" s="1">
        <f>AVERAGE(P35,X35,P44,X44)</f>
        <v>-2.9198395061728406E-3</v>
      </c>
    </row>
  </sheetData>
  <mergeCells count="13">
    <mergeCell ref="D24:D26"/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W2:W16">
    <cfRule type="cellIs" dxfId="74" priority="16" operator="greaterThan">
      <formula>$W$18-0.1</formula>
    </cfRule>
  </conditionalFormatting>
  <conditionalFormatting sqref="Y2:Y16">
    <cfRule type="cellIs" dxfId="73" priority="14" operator="greaterThan">
      <formula>$Y$18-0.1</formula>
    </cfRule>
    <cfRule type="cellIs" dxfId="72" priority="15" operator="greaterThan">
      <formula>$W$18-0.1</formula>
    </cfRule>
  </conditionalFormatting>
  <conditionalFormatting sqref="AA2:AA16">
    <cfRule type="cellIs" dxfId="71" priority="13" operator="greaterThan">
      <formula>$AA$18-0.1</formula>
    </cfRule>
  </conditionalFormatting>
  <conditionalFormatting sqref="AC2:AC16">
    <cfRule type="cellIs" dxfId="70" priority="12" operator="greaterThan">
      <formula>$AC$18-0.1</formula>
    </cfRule>
  </conditionalFormatting>
  <conditionalFormatting sqref="W18">
    <cfRule type="cellIs" dxfId="69" priority="7" operator="greaterThan">
      <formula>0.65</formula>
    </cfRule>
    <cfRule type="cellIs" dxfId="68" priority="11" operator="greaterThan">
      <formula>0.7</formula>
    </cfRule>
  </conditionalFormatting>
  <conditionalFormatting sqref="Y18">
    <cfRule type="cellIs" dxfId="67" priority="5" operator="greaterThan">
      <formula>0.65</formula>
    </cfRule>
    <cfRule type="cellIs" dxfId="66" priority="6" operator="greaterThan">
      <formula>0.7</formula>
    </cfRule>
  </conditionalFormatting>
  <conditionalFormatting sqref="AA18">
    <cfRule type="cellIs" dxfId="65" priority="3" operator="greaterThan">
      <formula>0.65</formula>
    </cfRule>
    <cfRule type="cellIs" dxfId="64" priority="4" operator="greaterThan">
      <formula>0.7</formula>
    </cfRule>
  </conditionalFormatting>
  <conditionalFormatting sqref="AC18">
    <cfRule type="cellIs" dxfId="63" priority="1" operator="greaterThan">
      <formula>0.65</formula>
    </cfRule>
    <cfRule type="cellIs" dxfId="62" priority="2" operator="greaterThan">
      <formula>0.7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DBEF-0F10-45BF-A4F0-C0A5C8C71E73}">
  <dimension ref="A1:AX52"/>
  <sheetViews>
    <sheetView showGridLines="0" topLeftCell="O1" zoomScaleNormal="100" workbookViewId="0">
      <pane ySplit="4" topLeftCell="A5" activePane="bottomLeft" state="frozen"/>
      <selection pane="bottomLeft" activeCell="AT5" sqref="AT5"/>
    </sheetView>
  </sheetViews>
  <sheetFormatPr defaultRowHeight="14.4" x14ac:dyDescent="0.3"/>
  <cols>
    <col min="1" max="3" width="0" hidden="1" customWidth="1"/>
    <col min="4" max="4" width="43.5546875" style="14" customWidth="1"/>
    <col min="5" max="5" width="9.109375" hidden="1" customWidth="1"/>
    <col min="6" max="6" width="43.5546875" hidden="1" customWidth="1"/>
    <col min="7" max="10" width="9.109375" hidden="1" customWidth="1"/>
    <col min="11" max="11" width="18.6640625" hidden="1" customWidth="1"/>
    <col min="12" max="13" width="9.109375" hidden="1" customWidth="1"/>
    <col min="14" max="14" width="24.109375" hidden="1" customWidth="1"/>
    <col min="15" max="15" width="0.6640625" customWidth="1"/>
    <col min="17" max="17" width="0" hidden="1" customWidth="1"/>
    <col min="18" max="18" width="8.88671875" bestFit="1" customWidth="1"/>
    <col min="19" max="19" width="0" hidden="1" customWidth="1"/>
    <col min="21" max="21" width="0" hidden="1" customWidth="1"/>
    <col min="22" max="22" width="0.6640625" customWidth="1"/>
    <col min="24" max="24" width="0" hidden="1" customWidth="1"/>
    <col min="26" max="26" width="0" hidden="1" customWidth="1"/>
    <col min="28" max="28" width="0" hidden="1" customWidth="1"/>
    <col min="29" max="29" width="0.6640625" customWidth="1"/>
    <col min="31" max="31" width="0" hidden="1" customWidth="1"/>
    <col min="33" max="33" width="0" hidden="1" customWidth="1"/>
    <col min="35" max="35" width="0" hidden="1" customWidth="1"/>
    <col min="36" max="36" width="0.6640625" customWidth="1"/>
    <col min="38" max="38" width="0" hidden="1" customWidth="1"/>
    <col min="40" max="40" width="0" hidden="1" customWidth="1"/>
    <col min="42" max="43" width="0" hidden="1" customWidth="1"/>
    <col min="44" max="44" width="2.109375" customWidth="1"/>
    <col min="45" max="45" width="4.88671875" customWidth="1"/>
    <col min="46" max="46" width="9.88671875" customWidth="1"/>
    <col min="47" max="50" width="9.109375"/>
  </cols>
  <sheetData>
    <row r="1" spans="1:50" ht="4.5" customHeight="1" x14ac:dyDescent="0.3"/>
    <row r="2" spans="1:50" x14ac:dyDescent="0.3"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77" t="s">
        <v>66</v>
      </c>
      <c r="Q2" s="78"/>
      <c r="R2" s="78"/>
      <c r="S2" s="78"/>
      <c r="T2" s="79"/>
      <c r="U2" s="49"/>
      <c r="V2" s="49"/>
      <c r="W2" s="80" t="s">
        <v>116</v>
      </c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2"/>
    </row>
    <row r="3" spans="1:50" x14ac:dyDescent="0.3">
      <c r="D3" s="43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67"/>
      <c r="Q3" s="67"/>
      <c r="R3" s="67"/>
      <c r="S3" s="67"/>
      <c r="T3" s="67"/>
      <c r="U3" s="26"/>
      <c r="V3" s="26"/>
      <c r="W3" s="84" t="s">
        <v>63</v>
      </c>
      <c r="X3" s="85"/>
      <c r="Y3" s="85"/>
      <c r="Z3" s="85"/>
      <c r="AA3" s="86"/>
      <c r="AB3" s="50"/>
      <c r="AC3" s="50"/>
      <c r="AD3" s="84" t="s">
        <v>64</v>
      </c>
      <c r="AE3" s="85"/>
      <c r="AF3" s="85"/>
      <c r="AG3" s="85"/>
      <c r="AH3" s="86"/>
      <c r="AI3" s="50"/>
      <c r="AJ3" s="50"/>
      <c r="AK3" s="84" t="s">
        <v>65</v>
      </c>
      <c r="AL3" s="85"/>
      <c r="AM3" s="85"/>
      <c r="AN3" s="85"/>
      <c r="AO3" s="86"/>
    </row>
    <row r="4" spans="1:50" s="5" customFormat="1" x14ac:dyDescent="0.3">
      <c r="B4" s="5" t="s">
        <v>0</v>
      </c>
      <c r="C4" s="5" t="s">
        <v>1</v>
      </c>
      <c r="D4" s="44" t="s">
        <v>112</v>
      </c>
      <c r="E4" s="51" t="s">
        <v>3</v>
      </c>
      <c r="F4" s="51" t="s">
        <v>4</v>
      </c>
      <c r="G4" s="51" t="s">
        <v>5</v>
      </c>
      <c r="H4" s="51" t="s">
        <v>6</v>
      </c>
      <c r="I4" s="51" t="s">
        <v>7</v>
      </c>
      <c r="J4" s="51" t="s">
        <v>8</v>
      </c>
      <c r="K4" s="51" t="s">
        <v>9</v>
      </c>
      <c r="L4" s="51" t="s">
        <v>10</v>
      </c>
      <c r="M4" s="51" t="s">
        <v>11</v>
      </c>
      <c r="N4" s="51" t="s">
        <v>12</v>
      </c>
      <c r="O4" s="51"/>
      <c r="P4" s="67" t="s">
        <v>79</v>
      </c>
      <c r="Q4" s="67"/>
      <c r="R4" s="67" t="s">
        <v>82</v>
      </c>
      <c r="S4" s="67"/>
      <c r="T4" s="67" t="s">
        <v>83</v>
      </c>
      <c r="U4" s="41" t="s">
        <v>113</v>
      </c>
      <c r="V4" s="41"/>
      <c r="W4" s="40" t="s">
        <v>79</v>
      </c>
      <c r="X4" s="41"/>
      <c r="Y4" s="41" t="s">
        <v>82</v>
      </c>
      <c r="Z4" s="41"/>
      <c r="AA4" s="42" t="s">
        <v>83</v>
      </c>
      <c r="AB4" s="41" t="s">
        <v>114</v>
      </c>
      <c r="AC4" s="41"/>
      <c r="AD4" s="40" t="s">
        <v>79</v>
      </c>
      <c r="AE4" s="41"/>
      <c r="AF4" s="41" t="s">
        <v>82</v>
      </c>
      <c r="AG4" s="41"/>
      <c r="AH4" s="42" t="s">
        <v>83</v>
      </c>
      <c r="AI4" s="41" t="s">
        <v>115</v>
      </c>
      <c r="AJ4" s="41"/>
      <c r="AK4" s="40" t="s">
        <v>79</v>
      </c>
      <c r="AL4" s="41"/>
      <c r="AM4" s="41" t="s">
        <v>82</v>
      </c>
      <c r="AN4" s="41"/>
      <c r="AO4" s="42" t="s">
        <v>83</v>
      </c>
      <c r="AP4" s="6" t="s">
        <v>36</v>
      </c>
      <c r="AQ4" s="5" t="s">
        <v>37</v>
      </c>
      <c r="AS4" s="5" t="s">
        <v>132</v>
      </c>
    </row>
    <row r="5" spans="1:50" ht="21.75" customHeight="1" x14ac:dyDescent="0.3">
      <c r="A5">
        <v>0</v>
      </c>
      <c r="B5">
        <v>0</v>
      </c>
      <c r="C5" t="s">
        <v>38</v>
      </c>
      <c r="D5" s="43" t="s">
        <v>117</v>
      </c>
      <c r="E5" s="26" t="s">
        <v>39</v>
      </c>
      <c r="F5" s="26" t="s">
        <v>40</v>
      </c>
      <c r="G5" s="26" t="s">
        <v>87</v>
      </c>
      <c r="H5" s="26" t="s">
        <v>41</v>
      </c>
      <c r="I5" s="26">
        <v>40</v>
      </c>
      <c r="J5" s="26">
        <v>5</v>
      </c>
      <c r="K5" s="26" t="s">
        <v>105</v>
      </c>
      <c r="L5" s="26" t="s">
        <v>42</v>
      </c>
      <c r="M5" s="26">
        <v>1</v>
      </c>
      <c r="N5" s="26">
        <v>2</v>
      </c>
      <c r="O5" s="26"/>
      <c r="P5" s="37">
        <v>1</v>
      </c>
      <c r="Q5" s="37">
        <v>0</v>
      </c>
      <c r="R5" s="37">
        <v>0.69</v>
      </c>
      <c r="S5" s="37">
        <v>6.5192024052026495E-2</v>
      </c>
      <c r="T5" s="37">
        <v>0.81521093285799096</v>
      </c>
      <c r="U5" s="25">
        <v>4.3985158700705199E-2</v>
      </c>
      <c r="V5" s="25"/>
      <c r="W5" s="28">
        <v>0.8</v>
      </c>
      <c r="X5" s="25">
        <v>0.2</v>
      </c>
      <c r="Y5" s="25">
        <v>0.16</v>
      </c>
      <c r="Z5" s="25">
        <v>7.4161984870956599E-2</v>
      </c>
      <c r="AA5" s="29">
        <v>0.25904761904761903</v>
      </c>
      <c r="AB5" s="25">
        <v>0.113072930130711</v>
      </c>
      <c r="AC5" s="25"/>
      <c r="AD5" s="28">
        <v>0.50526315789473597</v>
      </c>
      <c r="AE5" s="25">
        <v>1.4855535319035801E-2</v>
      </c>
      <c r="AF5" s="25">
        <v>0.98</v>
      </c>
      <c r="AG5" s="25">
        <v>2.73861278752583E-2</v>
      </c>
      <c r="AH5" s="29">
        <v>0.66670563023572904</v>
      </c>
      <c r="AI5" s="25">
        <v>1.8020598038054701E-2</v>
      </c>
      <c r="AJ5" s="25"/>
      <c r="AK5" s="28">
        <v>0.55071428571428505</v>
      </c>
      <c r="AL5" s="25">
        <v>8.3467578943526799E-2</v>
      </c>
      <c r="AM5" s="25">
        <v>0.16999999999999901</v>
      </c>
      <c r="AN5" s="25">
        <v>4.4721359549995801E-2</v>
      </c>
      <c r="AO5" s="29">
        <v>0.25802686202686198</v>
      </c>
      <c r="AP5" s="1">
        <v>5.5899165222349202E-2</v>
      </c>
      <c r="AQ5" t="s">
        <v>40</v>
      </c>
      <c r="AS5" s="61"/>
      <c r="AT5" s="60" t="s">
        <v>133</v>
      </c>
    </row>
    <row r="6" spans="1:50" ht="21.75" customHeight="1" x14ac:dyDescent="0.3">
      <c r="A6">
        <v>1</v>
      </c>
      <c r="B6">
        <v>1</v>
      </c>
      <c r="C6" t="s">
        <v>38</v>
      </c>
      <c r="D6" s="43" t="s">
        <v>124</v>
      </c>
      <c r="E6" s="26" t="s">
        <v>39</v>
      </c>
      <c r="F6" s="26" t="s">
        <v>43</v>
      </c>
      <c r="G6" s="26" t="s">
        <v>87</v>
      </c>
      <c r="H6" s="26" t="s">
        <v>41</v>
      </c>
      <c r="I6" s="26">
        <v>40</v>
      </c>
      <c r="J6" s="26">
        <v>5</v>
      </c>
      <c r="K6" s="26" t="s">
        <v>105</v>
      </c>
      <c r="L6" s="26" t="s">
        <v>42</v>
      </c>
      <c r="M6" s="26">
        <v>1</v>
      </c>
      <c r="N6" s="26">
        <v>2</v>
      </c>
      <c r="O6" s="26"/>
      <c r="P6" s="37">
        <v>0.926640316205533</v>
      </c>
      <c r="Q6" s="37">
        <v>5.8523623017485898E-2</v>
      </c>
      <c r="R6" s="37">
        <v>0.97</v>
      </c>
      <c r="S6" s="37">
        <v>2.73861278752583E-2</v>
      </c>
      <c r="T6" s="37">
        <v>0.94699889258028702</v>
      </c>
      <c r="U6" s="25">
        <v>3.4972145307925299E-2</v>
      </c>
      <c r="V6" s="25"/>
      <c r="W6" s="28">
        <v>0.55390712074303405</v>
      </c>
      <c r="X6" s="25">
        <v>6.7022105587826994E-2</v>
      </c>
      <c r="Y6" s="25">
        <v>0.56000000000000005</v>
      </c>
      <c r="Z6" s="25">
        <v>0.102469507659596</v>
      </c>
      <c r="AA6" s="29">
        <v>0.55486255486255398</v>
      </c>
      <c r="AB6" s="25">
        <v>7.8540432258385695E-2</v>
      </c>
      <c r="AC6" s="25"/>
      <c r="AD6" s="28">
        <v>0.2</v>
      </c>
      <c r="AE6" s="25">
        <v>0.44721359549995698</v>
      </c>
      <c r="AF6" s="63">
        <v>0.01</v>
      </c>
      <c r="AG6" s="25">
        <v>2.2360679774997901E-2</v>
      </c>
      <c r="AH6" s="29">
        <v>1.9047619047619001E-2</v>
      </c>
      <c r="AI6" s="25">
        <v>4.25917709999959E-2</v>
      </c>
      <c r="AJ6" s="25"/>
      <c r="AK6" s="62">
        <v>6.6666666666666596E-2</v>
      </c>
      <c r="AL6" s="25">
        <v>0.14907119849998501</v>
      </c>
      <c r="AM6" s="63">
        <v>0.01</v>
      </c>
      <c r="AN6" s="25">
        <v>2.2360679774997901E-2</v>
      </c>
      <c r="AO6" s="64">
        <v>1.7391304347826E-2</v>
      </c>
      <c r="AP6" s="1">
        <v>3.88881387391267E-2</v>
      </c>
      <c r="AQ6" t="s">
        <v>43</v>
      </c>
      <c r="AS6" s="58"/>
      <c r="AT6" s="60" t="s">
        <v>134</v>
      </c>
    </row>
    <row r="7" spans="1:50" s="16" customFormat="1" ht="21.75" customHeight="1" x14ac:dyDescent="0.3">
      <c r="A7" s="16">
        <v>2</v>
      </c>
      <c r="B7" s="16">
        <v>2</v>
      </c>
      <c r="C7" s="16" t="s">
        <v>38</v>
      </c>
      <c r="D7" s="45" t="s">
        <v>128</v>
      </c>
      <c r="E7" s="18" t="s">
        <v>39</v>
      </c>
      <c r="F7" s="18" t="s">
        <v>44</v>
      </c>
      <c r="G7" s="18" t="s">
        <v>87</v>
      </c>
      <c r="H7" s="18" t="s">
        <v>41</v>
      </c>
      <c r="I7" s="18">
        <v>40</v>
      </c>
      <c r="J7" s="18">
        <v>5</v>
      </c>
      <c r="K7" s="18" t="s">
        <v>105</v>
      </c>
      <c r="L7" s="18" t="s">
        <v>42</v>
      </c>
      <c r="M7" s="18">
        <v>1</v>
      </c>
      <c r="N7" s="18">
        <v>2</v>
      </c>
      <c r="O7" s="18"/>
      <c r="P7" s="19">
        <v>0.925541125541125</v>
      </c>
      <c r="Q7" s="19">
        <v>2.4564954041750801E-2</v>
      </c>
      <c r="R7" s="19">
        <v>0.99</v>
      </c>
      <c r="S7" s="19">
        <v>2.2360679774997901E-2</v>
      </c>
      <c r="T7" s="19">
        <v>0.95656213704994197</v>
      </c>
      <c r="U7" s="20">
        <v>2.0277029354513601E-2</v>
      </c>
      <c r="V7" s="20"/>
      <c r="W7" s="30">
        <v>0.502564102564102</v>
      </c>
      <c r="X7" s="20">
        <v>1.0726410596590699E-2</v>
      </c>
      <c r="Y7" s="20">
        <v>0.99</v>
      </c>
      <c r="Z7" s="20">
        <v>2.2360679774997901E-2</v>
      </c>
      <c r="AA7" s="31">
        <v>0.66666666666666596</v>
      </c>
      <c r="AB7" s="20">
        <v>1.38389251004699E-2</v>
      </c>
      <c r="AC7" s="20"/>
      <c r="AD7" s="30">
        <v>0.43333333333333302</v>
      </c>
      <c r="AE7" s="20">
        <v>0.43461349368017599</v>
      </c>
      <c r="AF7" s="65">
        <v>0.04</v>
      </c>
      <c r="AG7" s="20">
        <v>4.18330013267037E-2</v>
      </c>
      <c r="AH7" s="31">
        <v>7.2012045925089294E-2</v>
      </c>
      <c r="AI7" s="20">
        <v>7.3572804919316795E-2</v>
      </c>
      <c r="AJ7" s="20"/>
      <c r="AK7" s="30">
        <v>0.60636363636363599</v>
      </c>
      <c r="AL7" s="20">
        <v>4.69501425571218E-2</v>
      </c>
      <c r="AM7" s="20">
        <v>0.31999999999999901</v>
      </c>
      <c r="AN7" s="20">
        <v>2.7386127875258199E-2</v>
      </c>
      <c r="AO7" s="31">
        <v>0.41800055617352599</v>
      </c>
      <c r="AP7" s="17">
        <v>2.64895479650098E-2</v>
      </c>
      <c r="AQ7" s="16" t="s">
        <v>44</v>
      </c>
      <c r="AR7"/>
      <c r="AS7"/>
      <c r="AT7"/>
      <c r="AU7"/>
      <c r="AV7"/>
      <c r="AW7"/>
      <c r="AX7"/>
    </row>
    <row r="8" spans="1:50" ht="21.75" customHeight="1" x14ac:dyDescent="0.3">
      <c r="A8">
        <v>3</v>
      </c>
      <c r="B8">
        <v>3</v>
      </c>
      <c r="C8" t="s">
        <v>38</v>
      </c>
      <c r="D8" s="43" t="s">
        <v>118</v>
      </c>
      <c r="E8" s="26" t="s">
        <v>45</v>
      </c>
      <c r="F8" s="26" t="s">
        <v>46</v>
      </c>
      <c r="G8" s="26" t="s">
        <v>91</v>
      </c>
      <c r="H8" s="26" t="s">
        <v>41</v>
      </c>
      <c r="I8" s="26">
        <v>40</v>
      </c>
      <c r="J8" s="26">
        <v>5</v>
      </c>
      <c r="K8" s="26" t="s">
        <v>105</v>
      </c>
      <c r="L8" s="26"/>
      <c r="M8" s="26">
        <v>100</v>
      </c>
      <c r="N8" s="26">
        <v>70</v>
      </c>
      <c r="O8" s="26"/>
      <c r="P8" s="37">
        <v>0.823411371237458</v>
      </c>
      <c r="Q8" s="37">
        <v>3.5662274950010203E-2</v>
      </c>
      <c r="R8" s="37">
        <v>0.97</v>
      </c>
      <c r="S8" s="37">
        <v>2.73861278752583E-2</v>
      </c>
      <c r="T8" s="37">
        <v>0.89019211324570202</v>
      </c>
      <c r="U8" s="25">
        <v>2.3207405545714301E-2</v>
      </c>
      <c r="V8" s="25"/>
      <c r="W8" s="28">
        <v>0.37835139318885402</v>
      </c>
      <c r="X8" s="25">
        <v>9.1492008746685796E-2</v>
      </c>
      <c r="Y8" s="25">
        <v>0.35</v>
      </c>
      <c r="Z8" s="25">
        <v>0.1</v>
      </c>
      <c r="AA8" s="29">
        <v>0.36298452298452299</v>
      </c>
      <c r="AB8" s="25">
        <v>9.55808818665837E-2</v>
      </c>
      <c r="AC8" s="25"/>
      <c r="AD8" s="28">
        <v>0.2</v>
      </c>
      <c r="AE8" s="25">
        <v>0.44721359549995798</v>
      </c>
      <c r="AF8" s="63">
        <v>0.01</v>
      </c>
      <c r="AG8" s="25">
        <v>2.2360679774997901E-2</v>
      </c>
      <c r="AH8" s="29">
        <v>1.9047619047619001E-2</v>
      </c>
      <c r="AI8" s="25">
        <v>4.25917709999959E-2</v>
      </c>
      <c r="AJ8" s="25"/>
      <c r="AK8" s="28">
        <v>0.4</v>
      </c>
      <c r="AL8" s="25">
        <v>0.28948405898799201</v>
      </c>
      <c r="AM8" s="25">
        <v>0.11</v>
      </c>
      <c r="AN8" s="25">
        <v>8.2158383625774906E-2</v>
      </c>
      <c r="AO8" s="29">
        <v>0.17037037037037001</v>
      </c>
      <c r="AP8" s="1">
        <v>0.123984212898299</v>
      </c>
      <c r="AQ8" t="s">
        <v>46</v>
      </c>
    </row>
    <row r="9" spans="1:50" ht="21.75" customHeight="1" x14ac:dyDescent="0.3">
      <c r="A9">
        <v>4</v>
      </c>
      <c r="B9">
        <v>4</v>
      </c>
      <c r="C9" t="s">
        <v>38</v>
      </c>
      <c r="D9" s="43" t="s">
        <v>125</v>
      </c>
      <c r="E9" s="26" t="s">
        <v>45</v>
      </c>
      <c r="F9" s="26" t="s">
        <v>47</v>
      </c>
      <c r="G9" s="26" t="s">
        <v>91</v>
      </c>
      <c r="H9" s="26" t="s">
        <v>41</v>
      </c>
      <c r="I9" s="26">
        <v>40</v>
      </c>
      <c r="J9" s="26">
        <v>5</v>
      </c>
      <c r="K9" s="26" t="s">
        <v>105</v>
      </c>
      <c r="L9" s="26"/>
      <c r="M9" s="26">
        <v>100</v>
      </c>
      <c r="N9" s="26">
        <v>70</v>
      </c>
      <c r="O9" s="26"/>
      <c r="P9" s="37">
        <v>0.94533625730994097</v>
      </c>
      <c r="Q9" s="37">
        <v>3.7524586402231302E-2</v>
      </c>
      <c r="R9" s="37">
        <v>0.86</v>
      </c>
      <c r="S9" s="37">
        <v>7.4161984870956599E-2</v>
      </c>
      <c r="T9" s="37">
        <v>0.89944669365721996</v>
      </c>
      <c r="U9" s="25">
        <v>5.0024771628693301E-2</v>
      </c>
      <c r="V9" s="25"/>
      <c r="W9" s="28">
        <v>0.46590476190476099</v>
      </c>
      <c r="X9" s="25">
        <v>0.10249148019621</v>
      </c>
      <c r="Y9" s="25">
        <v>0.51</v>
      </c>
      <c r="Z9" s="25">
        <v>0.178185296812054</v>
      </c>
      <c r="AA9" s="29">
        <v>0.48388494062779203</v>
      </c>
      <c r="AB9" s="25">
        <v>0.14113292839310199</v>
      </c>
      <c r="AC9" s="25"/>
      <c r="AD9" s="28">
        <v>0.82113306982872203</v>
      </c>
      <c r="AE9" s="25">
        <v>3.12676008574699E-2</v>
      </c>
      <c r="AF9" s="25">
        <v>0.96</v>
      </c>
      <c r="AG9" s="25">
        <v>4.18330013267037E-2</v>
      </c>
      <c r="AH9" s="29">
        <v>0.88473438705996799</v>
      </c>
      <c r="AI9" s="25">
        <v>2.8597474931990299E-2</v>
      </c>
      <c r="AJ9" s="25"/>
      <c r="AK9" s="28">
        <v>0.32</v>
      </c>
      <c r="AL9" s="25">
        <v>0.18907670401189</v>
      </c>
      <c r="AM9" s="25">
        <v>0.11</v>
      </c>
      <c r="AN9" s="25">
        <v>4.18330013267037E-2</v>
      </c>
      <c r="AO9" s="29">
        <v>0.15940476190476099</v>
      </c>
      <c r="AP9" s="1">
        <v>6.3559946350239704E-2</v>
      </c>
      <c r="AQ9" t="s">
        <v>47</v>
      </c>
    </row>
    <row r="10" spans="1:50" ht="21.75" customHeight="1" x14ac:dyDescent="0.3">
      <c r="A10">
        <v>5</v>
      </c>
      <c r="B10">
        <v>5</v>
      </c>
      <c r="C10" t="s">
        <v>38</v>
      </c>
      <c r="D10" s="43" t="s">
        <v>129</v>
      </c>
      <c r="E10" s="26" t="s">
        <v>45</v>
      </c>
      <c r="F10" s="26" t="s">
        <v>48</v>
      </c>
      <c r="G10" s="26" t="s">
        <v>91</v>
      </c>
      <c r="H10" s="26" t="s">
        <v>41</v>
      </c>
      <c r="I10" s="26">
        <v>40</v>
      </c>
      <c r="J10" s="26">
        <v>5</v>
      </c>
      <c r="K10" s="26" t="s">
        <v>105</v>
      </c>
      <c r="L10" s="26"/>
      <c r="M10" s="26">
        <v>100</v>
      </c>
      <c r="N10" s="26">
        <v>70</v>
      </c>
      <c r="O10" s="26"/>
      <c r="P10" s="37">
        <v>0.791521739130434</v>
      </c>
      <c r="Q10" s="37">
        <v>3.0098207943381999E-2</v>
      </c>
      <c r="R10" s="37">
        <v>0.95</v>
      </c>
      <c r="S10" s="37">
        <v>4.9999999999999899E-2</v>
      </c>
      <c r="T10" s="37">
        <v>0.863401456424712</v>
      </c>
      <c r="U10" s="25">
        <v>3.6973081759306699E-2</v>
      </c>
      <c r="V10" s="25"/>
      <c r="W10" s="28">
        <v>0.52914270971546495</v>
      </c>
      <c r="X10" s="25">
        <v>5.8101158454402599E-2</v>
      </c>
      <c r="Y10" s="25">
        <v>0.5</v>
      </c>
      <c r="Z10" s="25">
        <v>6.1237243569579401E-2</v>
      </c>
      <c r="AA10" s="29">
        <v>0.51224067809433604</v>
      </c>
      <c r="AB10" s="25">
        <v>4.7361305162288397E-2</v>
      </c>
      <c r="AC10" s="25"/>
      <c r="AD10" s="28">
        <v>0.6</v>
      </c>
      <c r="AE10" s="25">
        <v>0.54772255750516596</v>
      </c>
      <c r="AF10" s="63">
        <v>0.03</v>
      </c>
      <c r="AG10" s="25">
        <v>2.73861278752583E-2</v>
      </c>
      <c r="AH10" s="29">
        <v>5.7142857142857099E-2</v>
      </c>
      <c r="AI10" s="25">
        <v>5.2164053095730002E-2</v>
      </c>
      <c r="AJ10" s="25"/>
      <c r="AK10" s="28">
        <v>0.48428571428571399</v>
      </c>
      <c r="AL10" s="25">
        <v>0.170563292459702</v>
      </c>
      <c r="AM10" s="25">
        <v>0.19</v>
      </c>
      <c r="AN10" s="25">
        <v>0.102469507659595</v>
      </c>
      <c r="AO10" s="29">
        <v>0.270306878306878</v>
      </c>
      <c r="AP10" s="1">
        <v>0.13026995720729601</v>
      </c>
      <c r="AQ10" t="s">
        <v>48</v>
      </c>
    </row>
    <row r="11" spans="1:50" ht="21.75" customHeight="1" x14ac:dyDescent="0.3">
      <c r="A11">
        <v>6</v>
      </c>
      <c r="B11">
        <v>6</v>
      </c>
      <c r="C11" t="s">
        <v>38</v>
      </c>
      <c r="D11" s="43" t="s">
        <v>119</v>
      </c>
      <c r="E11" s="26" t="s">
        <v>49</v>
      </c>
      <c r="F11" s="26" t="s">
        <v>50</v>
      </c>
      <c r="G11" s="26" t="s">
        <v>95</v>
      </c>
      <c r="H11" s="26" t="s">
        <v>41</v>
      </c>
      <c r="I11" s="26">
        <v>40</v>
      </c>
      <c r="J11" s="26">
        <v>5</v>
      </c>
      <c r="K11" s="26" t="s">
        <v>105</v>
      </c>
      <c r="L11" s="26"/>
      <c r="M11" s="26">
        <v>100</v>
      </c>
      <c r="N11" s="26">
        <v>70</v>
      </c>
      <c r="O11" s="26"/>
      <c r="P11" s="37">
        <v>0.87423301336344805</v>
      </c>
      <c r="Q11" s="37">
        <v>1.7321719165334901E-2</v>
      </c>
      <c r="R11" s="37">
        <v>0.97</v>
      </c>
      <c r="S11" s="37">
        <v>2.73861278752583E-2</v>
      </c>
      <c r="T11" s="37">
        <v>0.91936363881911198</v>
      </c>
      <c r="U11" s="25">
        <v>1.3401713629039899E-2</v>
      </c>
      <c r="V11" s="25"/>
      <c r="W11" s="28">
        <v>0.52786464080581696</v>
      </c>
      <c r="X11" s="25">
        <v>3.7433487764853599E-2</v>
      </c>
      <c r="Y11" s="25">
        <v>0.8</v>
      </c>
      <c r="Z11" s="25">
        <v>7.0710678118654696E-2</v>
      </c>
      <c r="AA11" s="29">
        <v>0.63484984462583804</v>
      </c>
      <c r="AB11" s="25">
        <v>3.9763923343019703E-2</v>
      </c>
      <c r="AC11" s="25"/>
      <c r="AD11" s="28">
        <v>0.1</v>
      </c>
      <c r="AE11" s="25">
        <v>0.22360679774997799</v>
      </c>
      <c r="AF11" s="63">
        <v>0.01</v>
      </c>
      <c r="AG11" s="25">
        <v>2.23606797749978E-2</v>
      </c>
      <c r="AH11" s="29">
        <v>1.8181818181818101E-2</v>
      </c>
      <c r="AI11" s="25">
        <v>4.0655781409087002E-2</v>
      </c>
      <c r="AJ11" s="25"/>
      <c r="AK11" s="28">
        <v>0.49404841358122698</v>
      </c>
      <c r="AL11" s="25">
        <v>6.4468283624037198E-2</v>
      </c>
      <c r="AM11" s="25">
        <v>0.72</v>
      </c>
      <c r="AN11" s="25">
        <v>8.3666002653407498E-2</v>
      </c>
      <c r="AO11" s="29">
        <v>0.58576950780312098</v>
      </c>
      <c r="AP11" s="1">
        <v>7.1901709316713705E-2</v>
      </c>
      <c r="AQ11" t="s">
        <v>50</v>
      </c>
    </row>
    <row r="12" spans="1:50" ht="21.75" customHeight="1" x14ac:dyDescent="0.3">
      <c r="A12">
        <v>7</v>
      </c>
      <c r="B12">
        <v>7</v>
      </c>
      <c r="C12" t="s">
        <v>38</v>
      </c>
      <c r="D12" s="43" t="s">
        <v>126</v>
      </c>
      <c r="E12" s="26" t="s">
        <v>49</v>
      </c>
      <c r="F12" s="26" t="s">
        <v>51</v>
      </c>
      <c r="G12" s="26" t="s">
        <v>95</v>
      </c>
      <c r="H12" s="26" t="s">
        <v>41</v>
      </c>
      <c r="I12" s="26">
        <v>40</v>
      </c>
      <c r="J12" s="26">
        <v>5</v>
      </c>
      <c r="K12" s="26" t="s">
        <v>105</v>
      </c>
      <c r="L12" s="26"/>
      <c r="M12" s="26">
        <v>100</v>
      </c>
      <c r="N12" s="26">
        <v>70</v>
      </c>
      <c r="O12" s="26"/>
      <c r="P12" s="37">
        <v>0.852727272727272</v>
      </c>
      <c r="Q12" s="37">
        <v>8.6816991900460494E-2</v>
      </c>
      <c r="R12" s="37">
        <v>0.98</v>
      </c>
      <c r="S12" s="37">
        <v>2.73861278752583E-2</v>
      </c>
      <c r="T12" s="37">
        <v>0.90915750915750904</v>
      </c>
      <c r="U12" s="25">
        <v>3.7091115193537597E-2</v>
      </c>
      <c r="V12" s="25"/>
      <c r="W12" s="62">
        <v>0</v>
      </c>
      <c r="X12" s="63">
        <v>0</v>
      </c>
      <c r="Y12" s="63">
        <v>0</v>
      </c>
      <c r="Z12" s="63">
        <v>0</v>
      </c>
      <c r="AA12" s="64">
        <v>0</v>
      </c>
      <c r="AB12" s="25">
        <v>0</v>
      </c>
      <c r="AC12" s="25"/>
      <c r="AD12" s="28">
        <v>0.51309041835357605</v>
      </c>
      <c r="AE12" s="25">
        <v>1.31587597902427E-2</v>
      </c>
      <c r="AF12" s="25">
        <v>1</v>
      </c>
      <c r="AG12" s="25">
        <v>0</v>
      </c>
      <c r="AH12" s="29">
        <v>0.67812195597116598</v>
      </c>
      <c r="AI12" s="25">
        <v>1.1494583068558301E-2</v>
      </c>
      <c r="AJ12" s="25"/>
      <c r="AK12" s="28">
        <v>0.53683473389355696</v>
      </c>
      <c r="AL12" s="25">
        <v>3.9139331429008897E-2</v>
      </c>
      <c r="AM12" s="25">
        <v>0.32</v>
      </c>
      <c r="AN12" s="25">
        <v>0.115108644332213</v>
      </c>
      <c r="AO12" s="29">
        <v>0.39320065864183501</v>
      </c>
      <c r="AP12" s="1">
        <v>9.9699743068603797E-2</v>
      </c>
      <c r="AQ12" t="s">
        <v>51</v>
      </c>
    </row>
    <row r="13" spans="1:50" ht="21.75" customHeight="1" x14ac:dyDescent="0.3">
      <c r="A13">
        <v>8</v>
      </c>
      <c r="B13">
        <v>8</v>
      </c>
      <c r="C13" t="s">
        <v>38</v>
      </c>
      <c r="D13" s="43" t="s">
        <v>130</v>
      </c>
      <c r="E13" s="26" t="s">
        <v>49</v>
      </c>
      <c r="F13" s="26" t="s">
        <v>52</v>
      </c>
      <c r="G13" s="26" t="s">
        <v>95</v>
      </c>
      <c r="H13" s="26" t="s">
        <v>41</v>
      </c>
      <c r="I13" s="26">
        <v>40</v>
      </c>
      <c r="J13" s="26">
        <v>5</v>
      </c>
      <c r="K13" s="26" t="s">
        <v>105</v>
      </c>
      <c r="L13" s="26"/>
      <c r="M13" s="26">
        <v>100</v>
      </c>
      <c r="N13" s="26">
        <v>70</v>
      </c>
      <c r="O13" s="26"/>
      <c r="P13" s="37">
        <v>0.73485125858123501</v>
      </c>
      <c r="Q13" s="37">
        <v>3.8673581294866602E-2</v>
      </c>
      <c r="R13" s="37">
        <v>0.77</v>
      </c>
      <c r="S13" s="37">
        <v>5.7008771254956903E-2</v>
      </c>
      <c r="T13" s="37">
        <v>0.75082289803220004</v>
      </c>
      <c r="U13" s="25">
        <v>3.3751071974078797E-2</v>
      </c>
      <c r="V13" s="25"/>
      <c r="W13" s="28">
        <v>0.34666666666666601</v>
      </c>
      <c r="X13" s="25">
        <v>0.40933550488023301</v>
      </c>
      <c r="Y13" s="25">
        <v>0.04</v>
      </c>
      <c r="Z13" s="25">
        <v>4.18330013267037E-2</v>
      </c>
      <c r="AA13" s="29">
        <v>6.8438923395445106E-2</v>
      </c>
      <c r="AB13" s="25">
        <v>6.8578969589645905E-2</v>
      </c>
      <c r="AC13" s="25"/>
      <c r="AD13" s="28">
        <v>0.29210033444816003</v>
      </c>
      <c r="AE13" s="25">
        <v>3.5836634633154001E-2</v>
      </c>
      <c r="AF13" s="25">
        <v>0.36</v>
      </c>
      <c r="AG13" s="25">
        <v>5.4772255750516599E-2</v>
      </c>
      <c r="AH13" s="29">
        <v>0.322367047624883</v>
      </c>
      <c r="AI13" s="25">
        <v>4.3244025182130497E-2</v>
      </c>
      <c r="AJ13" s="25"/>
      <c r="AK13" s="28">
        <v>0.52141265597147901</v>
      </c>
      <c r="AL13" s="25">
        <v>2.7912919952247098E-2</v>
      </c>
      <c r="AM13" s="25">
        <v>0.88</v>
      </c>
      <c r="AN13" s="25">
        <v>2.73861278752583E-2</v>
      </c>
      <c r="AO13" s="29">
        <v>0.65464221313277904</v>
      </c>
      <c r="AP13" s="1">
        <v>2.7681742427140599E-2</v>
      </c>
      <c r="AQ13" t="s">
        <v>52</v>
      </c>
    </row>
    <row r="14" spans="1:50" ht="21.75" customHeight="1" x14ac:dyDescent="0.3">
      <c r="A14">
        <v>9</v>
      </c>
      <c r="B14">
        <v>9</v>
      </c>
      <c r="C14" t="s">
        <v>38</v>
      </c>
      <c r="D14" s="43" t="s">
        <v>120</v>
      </c>
      <c r="E14" s="26" t="s">
        <v>53</v>
      </c>
      <c r="F14" s="26" t="s">
        <v>76</v>
      </c>
      <c r="G14" s="26" t="s">
        <v>99</v>
      </c>
      <c r="H14" s="26" t="s">
        <v>41</v>
      </c>
      <c r="I14" s="26">
        <v>40</v>
      </c>
      <c r="J14" s="26">
        <v>5</v>
      </c>
      <c r="K14" s="26" t="s">
        <v>105</v>
      </c>
      <c r="L14" s="26"/>
      <c r="M14" s="26">
        <v>100</v>
      </c>
      <c r="N14" s="26">
        <v>70</v>
      </c>
      <c r="O14" s="26"/>
      <c r="P14" s="37">
        <v>1</v>
      </c>
      <c r="Q14" s="37">
        <v>0</v>
      </c>
      <c r="R14" s="37">
        <v>0.69</v>
      </c>
      <c r="S14" s="37">
        <v>5.4772255750516502E-2</v>
      </c>
      <c r="T14" s="37">
        <v>0.81558441558441497</v>
      </c>
      <c r="U14" s="25">
        <v>3.7937493160530897E-2</v>
      </c>
      <c r="V14" s="25"/>
      <c r="W14" s="28">
        <v>0.52691511387163503</v>
      </c>
      <c r="X14" s="25">
        <v>0.10374716204031</v>
      </c>
      <c r="Y14" s="25">
        <v>0.54</v>
      </c>
      <c r="Z14" s="25">
        <v>9.61769203083567E-2</v>
      </c>
      <c r="AA14" s="29">
        <v>0.52965453907030702</v>
      </c>
      <c r="AB14" s="25">
        <v>8.3142119507436898E-2</v>
      </c>
      <c r="AC14" s="25"/>
      <c r="AD14" s="28">
        <v>0.50526680526680501</v>
      </c>
      <c r="AE14" s="25">
        <v>7.2160309012054002E-3</v>
      </c>
      <c r="AF14" s="25">
        <v>0.99</v>
      </c>
      <c r="AG14" s="25">
        <v>2.2360679774997901E-2</v>
      </c>
      <c r="AH14" s="29">
        <v>0.66892655367231602</v>
      </c>
      <c r="AI14" s="25">
        <v>5.0532609661012098E-3</v>
      </c>
      <c r="AJ14" s="25"/>
      <c r="AK14" s="28">
        <v>0.53731203007518702</v>
      </c>
      <c r="AL14" s="25">
        <v>4.7361800617429499E-2</v>
      </c>
      <c r="AM14" s="25">
        <v>0.47</v>
      </c>
      <c r="AN14" s="25">
        <v>5.7008771254956798E-2</v>
      </c>
      <c r="AO14" s="29">
        <v>0.49924585218702799</v>
      </c>
      <c r="AP14" s="1">
        <v>4.0157928463277599E-2</v>
      </c>
      <c r="AQ14" t="s">
        <v>76</v>
      </c>
    </row>
    <row r="15" spans="1:50" ht="21.75" customHeight="1" x14ac:dyDescent="0.3">
      <c r="A15">
        <v>10</v>
      </c>
      <c r="B15">
        <v>10</v>
      </c>
      <c r="C15" t="s">
        <v>38</v>
      </c>
      <c r="D15" s="43" t="s">
        <v>127</v>
      </c>
      <c r="E15" s="26" t="s">
        <v>53</v>
      </c>
      <c r="F15" s="26" t="s">
        <v>54</v>
      </c>
      <c r="G15" s="26" t="s">
        <v>99</v>
      </c>
      <c r="H15" s="26" t="s">
        <v>41</v>
      </c>
      <c r="I15" s="26">
        <v>40</v>
      </c>
      <c r="J15" s="26">
        <v>5</v>
      </c>
      <c r="K15" s="26" t="s">
        <v>105</v>
      </c>
      <c r="L15" s="26"/>
      <c r="M15" s="26">
        <v>100</v>
      </c>
      <c r="N15" s="26">
        <v>70</v>
      </c>
      <c r="O15" s="26"/>
      <c r="P15" s="37">
        <v>0.92844427244581995</v>
      </c>
      <c r="Q15" s="37">
        <v>5.1334814753927399E-2</v>
      </c>
      <c r="R15" s="37">
        <v>0.79</v>
      </c>
      <c r="S15" s="37">
        <v>8.2158383625774906E-2</v>
      </c>
      <c r="T15" s="37">
        <v>0.852783552783552</v>
      </c>
      <c r="U15" s="25">
        <v>6.5347021643393996E-2</v>
      </c>
      <c r="V15" s="25"/>
      <c r="W15" s="28">
        <v>0</v>
      </c>
      <c r="X15" s="25">
        <v>0</v>
      </c>
      <c r="Y15" s="25">
        <v>0</v>
      </c>
      <c r="Z15" s="25">
        <v>0</v>
      </c>
      <c r="AA15" s="29">
        <v>0</v>
      </c>
      <c r="AB15" s="25">
        <v>0</v>
      </c>
      <c r="AC15" s="25"/>
      <c r="AD15" s="28">
        <v>0.50782726045883897</v>
      </c>
      <c r="AE15" s="25">
        <v>1.1731968005748701E-2</v>
      </c>
      <c r="AF15" s="25">
        <v>1</v>
      </c>
      <c r="AG15" s="25">
        <v>0</v>
      </c>
      <c r="AH15" s="29">
        <v>0.67352425482174105</v>
      </c>
      <c r="AI15" s="25">
        <v>1.0259337843157201E-2</v>
      </c>
      <c r="AJ15" s="25"/>
      <c r="AK15" s="28">
        <v>0.53427871148459305</v>
      </c>
      <c r="AL15" s="25">
        <v>0.126016641715927</v>
      </c>
      <c r="AM15" s="25">
        <v>0.42</v>
      </c>
      <c r="AN15" s="25">
        <v>0.103682206766638</v>
      </c>
      <c r="AO15" s="29">
        <v>0.466265709755666</v>
      </c>
      <c r="AP15" s="1">
        <v>0.10300198207744</v>
      </c>
      <c r="AQ15" t="s">
        <v>54</v>
      </c>
    </row>
    <row r="16" spans="1:50" s="16" customFormat="1" ht="21.75" customHeight="1" x14ac:dyDescent="0.3">
      <c r="A16" s="16">
        <v>11</v>
      </c>
      <c r="B16" s="16">
        <v>11</v>
      </c>
      <c r="C16" s="16" t="s">
        <v>38</v>
      </c>
      <c r="D16" s="45" t="s">
        <v>131</v>
      </c>
      <c r="E16" s="18" t="s">
        <v>53</v>
      </c>
      <c r="F16" s="18" t="s">
        <v>55</v>
      </c>
      <c r="G16" s="18" t="s">
        <v>99</v>
      </c>
      <c r="H16" s="18" t="s">
        <v>41</v>
      </c>
      <c r="I16" s="18">
        <v>40</v>
      </c>
      <c r="J16" s="18">
        <v>5</v>
      </c>
      <c r="K16" s="18" t="s">
        <v>105</v>
      </c>
      <c r="L16" s="18"/>
      <c r="M16" s="18">
        <v>100</v>
      </c>
      <c r="N16" s="18">
        <v>70</v>
      </c>
      <c r="O16" s="18"/>
      <c r="P16" s="19">
        <v>0.76334225195094696</v>
      </c>
      <c r="Q16" s="19">
        <v>4.5791690092676203E-2</v>
      </c>
      <c r="R16" s="19">
        <v>0.9</v>
      </c>
      <c r="S16" s="19">
        <v>9.35414346693485E-2</v>
      </c>
      <c r="T16" s="19">
        <v>0.82447743358764602</v>
      </c>
      <c r="U16" s="20">
        <v>5.80305181590181E-2</v>
      </c>
      <c r="V16" s="20"/>
      <c r="W16" s="30">
        <v>0.51311317509459897</v>
      </c>
      <c r="X16" s="20">
        <v>0.10919649700969999</v>
      </c>
      <c r="Y16" s="20">
        <v>0.43</v>
      </c>
      <c r="Z16" s="20">
        <v>0.103682206766638</v>
      </c>
      <c r="AA16" s="31">
        <v>0.46672252356462801</v>
      </c>
      <c r="AB16" s="20">
        <v>0.10237469394448399</v>
      </c>
      <c r="AC16" s="20"/>
      <c r="AD16" s="30">
        <v>0.373626588465298</v>
      </c>
      <c r="AE16" s="20">
        <v>2.4736050583653399E-2</v>
      </c>
      <c r="AF16" s="20">
        <v>0.57999999999999996</v>
      </c>
      <c r="AG16" s="20">
        <v>5.7008771254956903E-2</v>
      </c>
      <c r="AH16" s="31">
        <v>0.454348501664816</v>
      </c>
      <c r="AI16" s="20">
        <v>3.53511207353941E-2</v>
      </c>
      <c r="AJ16" s="20"/>
      <c r="AK16" s="30">
        <v>0.2</v>
      </c>
      <c r="AL16" s="20">
        <v>0.209165006633518</v>
      </c>
      <c r="AM16" s="65">
        <v>0.03</v>
      </c>
      <c r="AN16" s="20">
        <v>2.73861278752583E-2</v>
      </c>
      <c r="AO16" s="66">
        <v>5.15151515151515E-2</v>
      </c>
      <c r="AP16" s="17">
        <v>4.7128275803017497E-2</v>
      </c>
      <c r="AQ16" s="16" t="s">
        <v>55</v>
      </c>
      <c r="AR16"/>
      <c r="AS16"/>
      <c r="AT16"/>
      <c r="AU16"/>
      <c r="AV16"/>
      <c r="AW16"/>
      <c r="AX16"/>
    </row>
    <row r="17" spans="1:50" ht="21.75" customHeight="1" x14ac:dyDescent="0.3">
      <c r="A17">
        <v>12</v>
      </c>
      <c r="B17">
        <v>12</v>
      </c>
      <c r="C17" t="s">
        <v>56</v>
      </c>
      <c r="D17" s="43" t="s">
        <v>121</v>
      </c>
      <c r="E17" s="26" t="s">
        <v>45</v>
      </c>
      <c r="F17" s="26" t="s">
        <v>58</v>
      </c>
      <c r="G17" s="26" t="s">
        <v>59</v>
      </c>
      <c r="H17" s="26" t="s">
        <v>41</v>
      </c>
      <c r="I17" s="26">
        <v>40</v>
      </c>
      <c r="J17" s="26">
        <v>5</v>
      </c>
      <c r="K17" s="26" t="s">
        <v>105</v>
      </c>
      <c r="L17" s="26"/>
      <c r="M17" s="26">
        <v>100</v>
      </c>
      <c r="N17" s="26">
        <v>70</v>
      </c>
      <c r="O17" s="26"/>
      <c r="P17" s="37">
        <v>0.89309036658141505</v>
      </c>
      <c r="Q17" s="37">
        <v>9.9339840959962594E-2</v>
      </c>
      <c r="R17" s="37">
        <v>0.90999999999999903</v>
      </c>
      <c r="S17" s="37">
        <v>6.5192024052026398E-2</v>
      </c>
      <c r="T17" s="37">
        <v>0.89801390103715595</v>
      </c>
      <c r="U17" s="25">
        <v>6.0226650262277602E-2</v>
      </c>
      <c r="V17" s="25"/>
      <c r="W17" s="28">
        <v>0.50526315789473597</v>
      </c>
      <c r="X17" s="25">
        <v>9.8599378742758703E-2</v>
      </c>
      <c r="Y17" s="25">
        <v>0.45999999999999902</v>
      </c>
      <c r="Z17" s="25">
        <v>6.5192024052026495E-2</v>
      </c>
      <c r="AA17" s="29">
        <v>0.477758907758907</v>
      </c>
      <c r="AB17" s="25">
        <v>6.5877141611113701E-2</v>
      </c>
      <c r="AC17" s="25"/>
      <c r="AD17" s="28">
        <v>0.1</v>
      </c>
      <c r="AE17" s="25">
        <v>0.22360679774997899</v>
      </c>
      <c r="AF17" s="63">
        <v>0.01</v>
      </c>
      <c r="AG17" s="25">
        <v>2.2360679774997901E-2</v>
      </c>
      <c r="AH17" s="29">
        <v>1.8181818181818101E-2</v>
      </c>
      <c r="AI17" s="25">
        <v>4.0655781409087002E-2</v>
      </c>
      <c r="AJ17" s="25"/>
      <c r="AK17" s="28">
        <v>0.48095238095238002</v>
      </c>
      <c r="AL17" s="25">
        <v>0.335198861340534</v>
      </c>
      <c r="AM17" s="25">
        <v>0.16</v>
      </c>
      <c r="AN17" s="25">
        <v>0.12942179105544699</v>
      </c>
      <c r="AO17" s="29">
        <v>0.23749712445364601</v>
      </c>
      <c r="AP17" s="1">
        <v>0.18833132012576501</v>
      </c>
      <c r="AQ17" t="s">
        <v>58</v>
      </c>
    </row>
    <row r="18" spans="1:50" ht="21.75" customHeight="1" x14ac:dyDescent="0.3">
      <c r="A18">
        <v>13</v>
      </c>
      <c r="B18">
        <v>13</v>
      </c>
      <c r="C18" t="s">
        <v>56</v>
      </c>
      <c r="D18" s="43" t="s">
        <v>122</v>
      </c>
      <c r="E18" s="26" t="s">
        <v>49</v>
      </c>
      <c r="F18" s="26" t="s">
        <v>61</v>
      </c>
      <c r="G18" s="26" t="s">
        <v>62</v>
      </c>
      <c r="H18" s="26" t="s">
        <v>41</v>
      </c>
      <c r="I18" s="26">
        <v>40</v>
      </c>
      <c r="J18" s="26">
        <v>5</v>
      </c>
      <c r="K18" s="26" t="s">
        <v>105</v>
      </c>
      <c r="L18" s="26"/>
      <c r="M18" s="26">
        <v>100</v>
      </c>
      <c r="N18" s="26">
        <v>70</v>
      </c>
      <c r="O18" s="26"/>
      <c r="P18" s="37">
        <v>0.82374331550802105</v>
      </c>
      <c r="Q18" s="37">
        <v>4.90521120560607E-2</v>
      </c>
      <c r="R18" s="37">
        <v>0.83</v>
      </c>
      <c r="S18" s="37">
        <v>7.58287544405154E-2</v>
      </c>
      <c r="T18" s="37">
        <v>0.82501930501930498</v>
      </c>
      <c r="U18" s="25">
        <v>4.6145578761783899E-2</v>
      </c>
      <c r="V18" s="25"/>
      <c r="W18" s="28">
        <v>0.50336643748408405</v>
      </c>
      <c r="X18" s="25">
        <v>3.7662739689588103E-2</v>
      </c>
      <c r="Y18" s="25">
        <v>0.86</v>
      </c>
      <c r="Z18" s="25">
        <v>5.4772255750516502E-2</v>
      </c>
      <c r="AA18" s="29">
        <v>0.63496855345911896</v>
      </c>
      <c r="AB18" s="25">
        <v>4.4448184978126602E-2</v>
      </c>
      <c r="AC18" s="25"/>
      <c r="AD18" s="28">
        <v>0.50256045519203396</v>
      </c>
      <c r="AE18" s="25">
        <v>1.4511686403990901E-2</v>
      </c>
      <c r="AF18" s="25">
        <v>0.97</v>
      </c>
      <c r="AG18" s="25">
        <v>4.4721359549995697E-2</v>
      </c>
      <c r="AH18" s="29">
        <v>0.66194797338172995</v>
      </c>
      <c r="AI18" s="25">
        <v>2.10974344386529E-2</v>
      </c>
      <c r="AJ18" s="25"/>
      <c r="AK18" s="28">
        <v>0.49369230769230699</v>
      </c>
      <c r="AL18" s="25">
        <v>3.2327832550241402E-2</v>
      </c>
      <c r="AM18" s="25">
        <v>0.6</v>
      </c>
      <c r="AN18" s="25">
        <v>9.35414346693485E-2</v>
      </c>
      <c r="AO18" s="29">
        <v>0.54054018445322705</v>
      </c>
      <c r="AP18" s="1">
        <v>5.8154421513197101E-2</v>
      </c>
      <c r="AQ18" t="s">
        <v>61</v>
      </c>
    </row>
    <row r="19" spans="1:50" s="4" customFormat="1" ht="21.75" customHeight="1" thickBot="1" x14ac:dyDescent="0.35">
      <c r="A19" s="4">
        <v>14</v>
      </c>
      <c r="B19" s="4">
        <v>14</v>
      </c>
      <c r="C19" s="4" t="s">
        <v>56</v>
      </c>
      <c r="D19" s="46" t="s">
        <v>123</v>
      </c>
      <c r="E19" s="21" t="s">
        <v>53</v>
      </c>
      <c r="F19" s="21" t="s">
        <v>77</v>
      </c>
      <c r="G19" s="21" t="s">
        <v>78</v>
      </c>
      <c r="H19" s="21" t="s">
        <v>41</v>
      </c>
      <c r="I19" s="21">
        <v>40</v>
      </c>
      <c r="J19" s="21">
        <v>5</v>
      </c>
      <c r="K19" s="21" t="s">
        <v>105</v>
      </c>
      <c r="L19" s="21"/>
      <c r="M19" s="21">
        <v>100</v>
      </c>
      <c r="N19" s="21">
        <v>70</v>
      </c>
      <c r="O19" s="21"/>
      <c r="P19" s="22">
        <v>1</v>
      </c>
      <c r="Q19" s="22">
        <v>0</v>
      </c>
      <c r="R19" s="22">
        <v>0.49</v>
      </c>
      <c r="S19" s="22">
        <v>4.18330013267037E-2</v>
      </c>
      <c r="T19" s="22">
        <v>0.65687801260659895</v>
      </c>
      <c r="U19" s="23">
        <v>3.7411920817936199E-2</v>
      </c>
      <c r="V19" s="23"/>
      <c r="W19" s="32">
        <v>0.463067456170904</v>
      </c>
      <c r="X19" s="23">
        <v>5.0385960663154601E-2</v>
      </c>
      <c r="Y19" s="23">
        <v>0.67</v>
      </c>
      <c r="Z19" s="23">
        <v>8.3666002653407498E-2</v>
      </c>
      <c r="AA19" s="33">
        <v>0.54668524167036803</v>
      </c>
      <c r="AB19" s="23">
        <v>5.7334867936476901E-2</v>
      </c>
      <c r="AC19" s="23"/>
      <c r="AD19" s="32">
        <v>0.507692307692307</v>
      </c>
      <c r="AE19" s="23">
        <v>7.0220840705790197E-3</v>
      </c>
      <c r="AF19" s="23">
        <v>0.99</v>
      </c>
      <c r="AG19" s="23">
        <v>2.2360679774997901E-2</v>
      </c>
      <c r="AH19" s="33">
        <v>0.67114747710890299</v>
      </c>
      <c r="AI19" s="23">
        <v>1.0182843830408701E-2</v>
      </c>
      <c r="AJ19" s="23"/>
      <c r="AK19" s="32">
        <v>0.40833333333333299</v>
      </c>
      <c r="AL19" s="23">
        <v>0.25069348260818802</v>
      </c>
      <c r="AM19" s="23">
        <v>0.13</v>
      </c>
      <c r="AN19" s="23">
        <v>7.5828754440515497E-2</v>
      </c>
      <c r="AO19" s="33">
        <v>0.196703296703296</v>
      </c>
      <c r="AP19" s="7">
        <v>0.115802487699828</v>
      </c>
      <c r="AQ19" s="4" t="s">
        <v>77</v>
      </c>
      <c r="AR19"/>
      <c r="AS19"/>
      <c r="AT19"/>
      <c r="AU19"/>
      <c r="AV19"/>
      <c r="AW19"/>
      <c r="AX19"/>
    </row>
    <row r="20" spans="1:50" ht="15" thickTop="1" x14ac:dyDescent="0.3">
      <c r="D20" s="47" t="s">
        <v>110</v>
      </c>
      <c r="E20" s="26"/>
      <c r="F20" s="26"/>
      <c r="G20" s="26"/>
      <c r="H20" s="26"/>
      <c r="I20" s="26"/>
      <c r="J20" s="26"/>
      <c r="K20" s="26"/>
      <c r="L20" s="26"/>
      <c r="M20" s="26"/>
      <c r="N20" s="26" t="s">
        <v>107</v>
      </c>
      <c r="O20" s="26"/>
      <c r="P20" s="39">
        <f>MAX(P5:P19)</f>
        <v>1</v>
      </c>
      <c r="Q20" s="38"/>
      <c r="R20" s="39">
        <f>MAX(R5:R19)</f>
        <v>0.99</v>
      </c>
      <c r="S20" s="38"/>
      <c r="T20" s="39">
        <f>MAX(T5:T19)</f>
        <v>0.95656213704994197</v>
      </c>
      <c r="U20" s="26"/>
      <c r="V20" s="26"/>
      <c r="W20" s="34">
        <f>MAX(W5:W19)</f>
        <v>0.8</v>
      </c>
      <c r="X20" s="26"/>
      <c r="Y20" s="27">
        <f>MAX(Y5:Y19)</f>
        <v>0.99</v>
      </c>
      <c r="Z20" s="26"/>
      <c r="AA20" s="29">
        <f>MAX(AA5:AA19)</f>
        <v>0.66666666666666596</v>
      </c>
      <c r="AB20" s="26"/>
      <c r="AC20" s="26"/>
      <c r="AD20" s="34">
        <f>MAX(AD5:AD19)</f>
        <v>0.82113306982872203</v>
      </c>
      <c r="AE20" s="26"/>
      <c r="AF20" s="27">
        <f>MAX(AF5:AF19)</f>
        <v>1</v>
      </c>
      <c r="AG20" s="26"/>
      <c r="AH20" s="35">
        <f>MAX(AH5:AH19)</f>
        <v>0.88473438705996799</v>
      </c>
      <c r="AI20" s="26"/>
      <c r="AJ20" s="26"/>
      <c r="AK20" s="28">
        <f>MAX(AK5:AK19)</f>
        <v>0.60636363636363599</v>
      </c>
      <c r="AL20" s="26"/>
      <c r="AM20" s="27">
        <f>MAX(AM5:AM19)</f>
        <v>0.88</v>
      </c>
      <c r="AN20" s="26"/>
      <c r="AO20" s="29">
        <f>MAX(AO5:AO19)</f>
        <v>0.65464221313277904</v>
      </c>
      <c r="AQ20" s="1"/>
      <c r="AS20" s="1"/>
    </row>
    <row r="21" spans="1:50" x14ac:dyDescent="0.3">
      <c r="D21" s="52" t="s">
        <v>111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>
        <f>AVERAGE(P5:P19)</f>
        <v>0.88552550403884323</v>
      </c>
      <c r="Q21" s="55"/>
      <c r="R21" s="54">
        <f>AVERAGE(R5:R19)</f>
        <v>0.85066666666666657</v>
      </c>
      <c r="S21" s="55"/>
      <c r="T21" s="54">
        <f>AVERAGE(T5:T19)</f>
        <v>0.85492752616288992</v>
      </c>
      <c r="U21" s="53"/>
      <c r="V21" s="53"/>
      <c r="W21" s="56">
        <f>AVERAGE(W5:W19)</f>
        <v>0.44107511574031055</v>
      </c>
      <c r="X21" s="57"/>
      <c r="Y21" s="58">
        <f>AVERAGE(Y5:Y19)</f>
        <v>0.45799999999999996</v>
      </c>
      <c r="Z21" s="57"/>
      <c r="AA21" s="59">
        <f>AVERAGE(AA5:AA19)</f>
        <v>0.41325103438854016</v>
      </c>
      <c r="AB21" s="57"/>
      <c r="AC21" s="57"/>
      <c r="AD21" s="56">
        <f>AVERAGE(AD5:AD19)</f>
        <v>0.41079291539558732</v>
      </c>
      <c r="AE21" s="57"/>
      <c r="AF21" s="58">
        <f>AVERAGE(AF5:AF19)</f>
        <v>0.52933333333333332</v>
      </c>
      <c r="AG21" s="57"/>
      <c r="AH21" s="59">
        <f>AVERAGE(AH5:AH19)</f>
        <v>0.39236250393787153</v>
      </c>
      <c r="AI21" s="57"/>
      <c r="AJ21" s="57"/>
      <c r="AK21" s="56">
        <f>AVERAGE(AK5:AK19)</f>
        <v>0.44232632466762439</v>
      </c>
      <c r="AL21" s="57"/>
      <c r="AM21" s="58">
        <f>AVERAGE(AM5:AM19)</f>
        <v>0.30933333333333318</v>
      </c>
      <c r="AN21" s="57"/>
      <c r="AO21" s="59">
        <f>AVERAGE(AO5:AO19)</f>
        <v>0.32792536211839812</v>
      </c>
    </row>
    <row r="22" spans="1:50" s="4" customFormat="1" ht="15" thickBot="1" x14ac:dyDescent="0.35">
      <c r="D22" s="15"/>
      <c r="AR22"/>
      <c r="AS22"/>
      <c r="AT22"/>
      <c r="AU22"/>
      <c r="AV22"/>
      <c r="AW22"/>
      <c r="AX22"/>
    </row>
    <row r="23" spans="1:50" ht="15" thickTop="1" x14ac:dyDescent="0.3"/>
    <row r="25" spans="1:50" ht="21" x14ac:dyDescent="0.4">
      <c r="D25" s="24" t="s">
        <v>109</v>
      </c>
      <c r="N25" t="s">
        <v>69</v>
      </c>
      <c r="P25" s="2">
        <f t="shared" ref="P25:U25" si="0">AVERAGE(P5:P7)</f>
        <v>0.95072714724888596</v>
      </c>
      <c r="Q25" s="2">
        <f t="shared" si="0"/>
        <v>2.7696192353078897E-2</v>
      </c>
      <c r="R25" s="2">
        <f t="shared" si="0"/>
        <v>0.8833333333333333</v>
      </c>
      <c r="S25" s="2">
        <f t="shared" si="0"/>
        <v>3.8312943900760899E-2</v>
      </c>
      <c r="T25" s="2">
        <f t="shared" si="0"/>
        <v>0.90625732082940669</v>
      </c>
      <c r="U25" s="2">
        <f t="shared" si="0"/>
        <v>3.3078111121048033E-2</v>
      </c>
      <c r="V25" s="2"/>
      <c r="W25" s="2">
        <f t="shared" ref="W25:AB25" si="1">AVERAGE(W5:W7)</f>
        <v>0.61882374110237881</v>
      </c>
      <c r="X25" s="2">
        <f t="shared" si="1"/>
        <v>9.258283872813923E-2</v>
      </c>
      <c r="Y25" s="2">
        <f t="shared" si="1"/>
        <v>0.56999999999999995</v>
      </c>
      <c r="Z25" s="2">
        <f t="shared" si="1"/>
        <v>6.6330724101850161E-2</v>
      </c>
      <c r="AA25" s="2">
        <f t="shared" si="1"/>
        <v>0.49352561352561297</v>
      </c>
      <c r="AB25" s="2">
        <f t="shared" si="1"/>
        <v>6.848409582985554E-2</v>
      </c>
      <c r="AC25" s="2"/>
      <c r="AD25" s="2">
        <f t="shared" ref="AD25:AI25" si="2">AVERAGE(AD5:AD7)</f>
        <v>0.37953216374268967</v>
      </c>
      <c r="AE25" s="2">
        <f t="shared" si="2"/>
        <v>0.29889420816638962</v>
      </c>
      <c r="AF25" s="2">
        <f t="shared" si="2"/>
        <v>0.34333333333333332</v>
      </c>
      <c r="AG25" s="2">
        <f t="shared" si="2"/>
        <v>3.0526602992319966E-2</v>
      </c>
      <c r="AH25" s="2">
        <f t="shared" si="2"/>
        <v>0.25258843173614576</v>
      </c>
      <c r="AI25" s="2">
        <f t="shared" si="2"/>
        <v>4.4728391319122464E-2</v>
      </c>
      <c r="AJ25" s="2"/>
      <c r="AK25" s="2">
        <f t="shared" ref="AK25:AP25" si="3">AVERAGE(AK5:AK7)</f>
        <v>0.40791486291486256</v>
      </c>
      <c r="AL25" s="2">
        <f t="shared" si="3"/>
        <v>9.3162973333544549E-2</v>
      </c>
      <c r="AM25" s="2">
        <f t="shared" si="3"/>
        <v>0.16666666666666599</v>
      </c>
      <c r="AN25" s="2">
        <f t="shared" si="3"/>
        <v>3.1489389066750632E-2</v>
      </c>
      <c r="AO25" s="2">
        <f t="shared" si="3"/>
        <v>0.23113957418273801</v>
      </c>
      <c r="AP25" s="2">
        <f t="shared" si="3"/>
        <v>4.0425617308828564E-2</v>
      </c>
      <c r="AQ25" s="2"/>
    </row>
    <row r="26" spans="1:50" x14ac:dyDescent="0.3">
      <c r="D26" s="83" t="s">
        <v>104</v>
      </c>
      <c r="N26" t="s">
        <v>71</v>
      </c>
      <c r="P26" s="2">
        <f t="shared" ref="P26:U26" si="4">AVERAGE(P8:P16)</f>
        <v>0.85709638186072823</v>
      </c>
      <c r="Q26" s="2">
        <f t="shared" si="4"/>
        <v>3.8135985166987678E-2</v>
      </c>
      <c r="R26" s="2">
        <f t="shared" si="4"/>
        <v>0.87555555555555553</v>
      </c>
      <c r="S26" s="2">
        <f t="shared" si="4"/>
        <v>5.4866801533036455E-2</v>
      </c>
      <c r="T26" s="2">
        <f t="shared" si="4"/>
        <v>0.85835885681022972</v>
      </c>
      <c r="U26" s="2">
        <f t="shared" si="4"/>
        <v>3.9529354743701513E-2</v>
      </c>
      <c r="V26" s="2"/>
      <c r="W26" s="2">
        <f t="shared" ref="W26:AB26" si="5">AVERAGE(W8:W16)</f>
        <v>0.36532871791642185</v>
      </c>
      <c r="X26" s="2">
        <f t="shared" si="5"/>
        <v>0.10131081101026612</v>
      </c>
      <c r="Y26" s="2">
        <f t="shared" si="5"/>
        <v>0.35222222222222227</v>
      </c>
      <c r="Z26" s="2">
        <f t="shared" si="5"/>
        <v>7.2425038544665157E-2</v>
      </c>
      <c r="AA26" s="2">
        <f t="shared" si="5"/>
        <v>0.33986399692920766</v>
      </c>
      <c r="AB26" s="2">
        <f t="shared" si="5"/>
        <v>6.4214980200728952E-2</v>
      </c>
      <c r="AC26" s="2"/>
      <c r="AD26" s="2">
        <f t="shared" ref="AD26:AI26" si="6">AVERAGE(AD8:AD16)</f>
        <v>0.43478271964682219</v>
      </c>
      <c r="AE26" s="2">
        <f t="shared" si="6"/>
        <v>0.14916555505850845</v>
      </c>
      <c r="AF26" s="2">
        <f t="shared" si="6"/>
        <v>0.54888888888888887</v>
      </c>
      <c r="AG26" s="2">
        <f t="shared" si="6"/>
        <v>2.7564688392492119E-2</v>
      </c>
      <c r="AH26" s="2">
        <f t="shared" si="6"/>
        <v>0.41959944390968712</v>
      </c>
      <c r="AI26" s="2">
        <f t="shared" si="6"/>
        <v>2.9934600914682721E-2</v>
      </c>
      <c r="AJ26" s="2"/>
      <c r="AK26" s="2">
        <f t="shared" ref="AK26:AP26" si="7">AVERAGE(AK8:AK16)</f>
        <v>0.44757469547686185</v>
      </c>
      <c r="AL26" s="2">
        <f t="shared" si="7"/>
        <v>0.12924311549241685</v>
      </c>
      <c r="AM26" s="2">
        <f t="shared" si="7"/>
        <v>0.36111111111111105</v>
      </c>
      <c r="AN26" s="2">
        <f t="shared" si="7"/>
        <v>7.1188752596645061E-2</v>
      </c>
      <c r="AO26" s="2">
        <f t="shared" si="7"/>
        <v>0.36119123373528772</v>
      </c>
      <c r="AP26" s="2">
        <f t="shared" si="7"/>
        <v>7.8598388623558654E-2</v>
      </c>
      <c r="AQ26" s="2"/>
    </row>
    <row r="27" spans="1:50" x14ac:dyDescent="0.3">
      <c r="D27" s="83"/>
      <c r="N27" t="s">
        <v>70</v>
      </c>
      <c r="P27" s="2">
        <f t="shared" ref="P27:U27" si="8">AVERAGE(P17:P19)</f>
        <v>0.90561122736314525</v>
      </c>
      <c r="Q27" s="2">
        <f t="shared" si="8"/>
        <v>4.9463984338674431E-2</v>
      </c>
      <c r="R27" s="2">
        <f t="shared" si="8"/>
        <v>0.74333333333333285</v>
      </c>
      <c r="S27" s="2">
        <f t="shared" si="8"/>
        <v>6.0951259939748502E-2</v>
      </c>
      <c r="T27" s="2">
        <f t="shared" si="8"/>
        <v>0.79330373955435329</v>
      </c>
      <c r="U27" s="2">
        <f t="shared" si="8"/>
        <v>4.7928049947332567E-2</v>
      </c>
      <c r="V27" s="2"/>
      <c r="W27" s="2">
        <f t="shared" ref="W27:AB27" si="9">AVERAGE(W17:W19)</f>
        <v>0.49056568384990801</v>
      </c>
      <c r="X27" s="2">
        <f t="shared" si="9"/>
        <v>6.2216026365167133E-2</v>
      </c>
      <c r="Y27" s="2">
        <f t="shared" si="9"/>
        <v>0.663333333333333</v>
      </c>
      <c r="Z27" s="2">
        <f t="shared" si="9"/>
        <v>6.787676081865017E-2</v>
      </c>
      <c r="AA27" s="2">
        <f t="shared" si="9"/>
        <v>0.55313756762946464</v>
      </c>
      <c r="AB27" s="2">
        <f t="shared" si="9"/>
        <v>5.5886731508572401E-2</v>
      </c>
      <c r="AC27" s="2"/>
      <c r="AD27" s="2">
        <f t="shared" ref="AD27:AI27" si="10">AVERAGE(AD17:AD19)</f>
        <v>0.37008425429478037</v>
      </c>
      <c r="AE27" s="2">
        <f t="shared" si="10"/>
        <v>8.1713522741516303E-2</v>
      </c>
      <c r="AF27" s="2">
        <f t="shared" si="10"/>
        <v>0.65666666666666662</v>
      </c>
      <c r="AG27" s="2">
        <f t="shared" si="10"/>
        <v>2.9814239699997164E-2</v>
      </c>
      <c r="AH27" s="2">
        <f t="shared" si="10"/>
        <v>0.45042575622415032</v>
      </c>
      <c r="AI27" s="2">
        <f t="shared" si="10"/>
        <v>2.3978686559382869E-2</v>
      </c>
      <c r="AJ27" s="2"/>
      <c r="AK27" s="2">
        <f t="shared" ref="AK27:AP27" si="11">AVERAGE(AK17:AK19)</f>
        <v>0.4609926739926733</v>
      </c>
      <c r="AL27" s="2">
        <f t="shared" si="11"/>
        <v>0.20607339216632115</v>
      </c>
      <c r="AM27" s="2">
        <f t="shared" si="11"/>
        <v>0.29666666666666669</v>
      </c>
      <c r="AN27" s="2">
        <f t="shared" si="11"/>
        <v>9.9597326721770338E-2</v>
      </c>
      <c r="AO27" s="2">
        <f t="shared" si="11"/>
        <v>0.32491353520338967</v>
      </c>
      <c r="AP27" s="2">
        <f t="shared" si="11"/>
        <v>0.12076274311293005</v>
      </c>
      <c r="AQ27" s="2"/>
    </row>
    <row r="28" spans="1:50" x14ac:dyDescent="0.3">
      <c r="D28" s="83"/>
      <c r="N28" s="5" t="s">
        <v>68</v>
      </c>
      <c r="O28" s="5"/>
      <c r="P28" s="2">
        <f>AVERAGE(P5:P22)</f>
        <v>0.89225929791891123</v>
      </c>
      <c r="Q28" s="2">
        <f t="shared" ref="Q28:AP28" si="12">AVERAGE(Q5:Q22)</f>
        <v>3.8313626438543275E-2</v>
      </c>
      <c r="R28" s="2">
        <f t="shared" si="12"/>
        <v>0.85886274509803917</v>
      </c>
      <c r="S28" s="2">
        <f t="shared" si="12"/>
        <v>5.277292168792376E-2</v>
      </c>
      <c r="T28" s="2">
        <f t="shared" si="12"/>
        <v>0.86090603268565769</v>
      </c>
      <c r="U28" s="2">
        <f t="shared" si="12"/>
        <v>3.9918845059897033E-2</v>
      </c>
      <c r="V28" s="2"/>
      <c r="W28" s="2">
        <f t="shared" si="12"/>
        <v>0.46218834422617461</v>
      </c>
      <c r="X28" s="2">
        <f t="shared" si="12"/>
        <v>9.1746259624820928E-2</v>
      </c>
      <c r="Y28" s="2">
        <f t="shared" si="12"/>
        <v>0.48929411764705882</v>
      </c>
      <c r="Z28" s="2">
        <f t="shared" si="12"/>
        <v>7.0296520110899166E-2</v>
      </c>
      <c r="AA28" s="2">
        <f t="shared" si="12"/>
        <v>0.42815783628725346</v>
      </c>
      <c r="AB28" s="2">
        <f t="shared" si="12"/>
        <v>6.3403153588122957E-2</v>
      </c>
      <c r="AC28" s="2"/>
      <c r="AD28" s="2">
        <f t="shared" si="12"/>
        <v>0.4349305715387129</v>
      </c>
      <c r="AE28" s="2">
        <f t="shared" si="12"/>
        <v>0.16562087921668622</v>
      </c>
      <c r="AF28" s="2">
        <f t="shared" si="12"/>
        <v>0.5570196078431372</v>
      </c>
      <c r="AG28" s="2">
        <f t="shared" si="12"/>
        <v>2.8606981573958697E-2</v>
      </c>
      <c r="AH28" s="2">
        <f t="shared" si="12"/>
        <v>0.42132555588623016</v>
      </c>
      <c r="AI28" s="2">
        <f t="shared" si="12"/>
        <v>3.1702176124510699E-2</v>
      </c>
      <c r="AJ28" s="2"/>
      <c r="AK28" s="2">
        <f t="shared" si="12"/>
        <v>0.45197557829680152</v>
      </c>
      <c r="AL28" s="2">
        <f t="shared" si="12"/>
        <v>0.13739314239542325</v>
      </c>
      <c r="AM28" s="2">
        <f t="shared" si="12"/>
        <v>0.34290196078431356</v>
      </c>
      <c r="AN28" s="2">
        <f t="shared" si="12"/>
        <v>6.8930594715691226E-2</v>
      </c>
      <c r="AO28" s="2">
        <f t="shared" si="12"/>
        <v>0.34714400041336169</v>
      </c>
      <c r="AP28" s="2">
        <f t="shared" si="12"/>
        <v>7.939670525848691E-2</v>
      </c>
      <c r="AQ28" s="2"/>
    </row>
    <row r="30" spans="1:50" x14ac:dyDescent="0.3">
      <c r="N30" s="5" t="s">
        <v>72</v>
      </c>
      <c r="O30" s="5"/>
      <c r="X30" s="5" t="s">
        <v>67</v>
      </c>
    </row>
    <row r="31" spans="1:50" x14ac:dyDescent="0.3">
      <c r="N31" s="5"/>
      <c r="O31" s="5"/>
      <c r="P31" s="75" t="s">
        <v>79</v>
      </c>
      <c r="Q31" s="75"/>
      <c r="R31" s="75" t="s">
        <v>82</v>
      </c>
      <c r="S31" s="75"/>
      <c r="T31" s="75" t="s">
        <v>83</v>
      </c>
      <c r="U31" s="75"/>
      <c r="V31" s="9"/>
      <c r="X31" s="5"/>
      <c r="Y31" s="75" t="s">
        <v>79</v>
      </c>
      <c r="Z31" s="75"/>
      <c r="AA31" s="75" t="s">
        <v>82</v>
      </c>
      <c r="AB31" s="75"/>
      <c r="AC31" s="9"/>
      <c r="AD31" s="75" t="s">
        <v>83</v>
      </c>
      <c r="AE31" s="75"/>
    </row>
    <row r="32" spans="1:50" x14ac:dyDescent="0.3">
      <c r="P32" s="6" t="s">
        <v>80</v>
      </c>
      <c r="Q32" s="6" t="s">
        <v>81</v>
      </c>
      <c r="R32" s="6" t="s">
        <v>80</v>
      </c>
      <c r="S32" s="6" t="s">
        <v>81</v>
      </c>
      <c r="T32" s="6" t="s">
        <v>80</v>
      </c>
      <c r="U32" s="6" t="s">
        <v>81</v>
      </c>
      <c r="V32" s="6"/>
      <c r="Y32" s="6" t="s">
        <v>80</v>
      </c>
      <c r="Z32" s="6" t="s">
        <v>81</v>
      </c>
      <c r="AA32" s="6" t="s">
        <v>80</v>
      </c>
      <c r="AB32" s="6" t="s">
        <v>81</v>
      </c>
      <c r="AC32" s="6"/>
      <c r="AD32" s="6" t="s">
        <v>80</v>
      </c>
      <c r="AE32" s="6" t="s">
        <v>81</v>
      </c>
    </row>
    <row r="33" spans="14:31" x14ac:dyDescent="0.3">
      <c r="N33" t="s">
        <v>63</v>
      </c>
      <c r="P33" s="3">
        <f>$W28</f>
        <v>0.46218834422617461</v>
      </c>
      <c r="Q33" s="3">
        <f>$X28</f>
        <v>9.1746259624820928E-2</v>
      </c>
      <c r="R33" s="3">
        <f>Y28</f>
        <v>0.48929411764705882</v>
      </c>
      <c r="S33" s="3">
        <f>Z28</f>
        <v>7.0296520110899166E-2</v>
      </c>
      <c r="T33" s="1">
        <f>AA28</f>
        <v>0.42815783628725346</v>
      </c>
      <c r="U33" s="3">
        <f>AB28</f>
        <v>6.3403153588122957E-2</v>
      </c>
      <c r="V33" s="3"/>
      <c r="X33" t="s">
        <v>63</v>
      </c>
      <c r="Y33" s="3">
        <f>$W$25</f>
        <v>0.61882374110237881</v>
      </c>
      <c r="Z33" s="3">
        <f>$X$25</f>
        <v>9.258283872813923E-2</v>
      </c>
      <c r="AA33" s="3">
        <f>Y$25</f>
        <v>0.56999999999999995</v>
      </c>
      <c r="AB33" s="3">
        <f>Z$25</f>
        <v>6.6330724101850161E-2</v>
      </c>
      <c r="AC33" s="3"/>
      <c r="AD33" s="1">
        <f>AA$25</f>
        <v>0.49352561352561297</v>
      </c>
      <c r="AE33" s="1">
        <f>AB$25</f>
        <v>6.848409582985554E-2</v>
      </c>
    </row>
    <row r="34" spans="14:31" x14ac:dyDescent="0.3">
      <c r="N34" t="s">
        <v>64</v>
      </c>
      <c r="P34" s="1">
        <f>$AD28</f>
        <v>0.4349305715387129</v>
      </c>
      <c r="Q34" s="1">
        <f>AE28</f>
        <v>0.16562087921668622</v>
      </c>
      <c r="R34" s="1">
        <f>AF28</f>
        <v>0.5570196078431372</v>
      </c>
      <c r="S34" s="1">
        <f>AG28</f>
        <v>2.8606981573958697E-2</v>
      </c>
      <c r="T34" s="1">
        <f>AH28</f>
        <v>0.42132555588623016</v>
      </c>
      <c r="U34" s="1">
        <f>AI28</f>
        <v>3.1702176124510699E-2</v>
      </c>
      <c r="V34" s="1"/>
      <c r="X34" t="s">
        <v>64</v>
      </c>
      <c r="Y34" s="1">
        <f>$AD$25</f>
        <v>0.37953216374268967</v>
      </c>
      <c r="Z34" s="1">
        <f>AE$25</f>
        <v>0.29889420816638962</v>
      </c>
      <c r="AA34" s="11">
        <f>AF$25</f>
        <v>0.34333333333333332</v>
      </c>
      <c r="AB34" s="1">
        <f>AG$25</f>
        <v>3.0526602992319966E-2</v>
      </c>
      <c r="AC34" s="1"/>
      <c r="AD34" s="1">
        <f>AH$25</f>
        <v>0.25258843173614576</v>
      </c>
      <c r="AE34" s="1">
        <f>AI$25</f>
        <v>4.4728391319122464E-2</v>
      </c>
    </row>
    <row r="35" spans="14:31" x14ac:dyDescent="0.3">
      <c r="N35" t="s">
        <v>65</v>
      </c>
      <c r="P35" s="1">
        <f>$AK28</f>
        <v>0.45197557829680152</v>
      </c>
      <c r="Q35" s="1">
        <f>AL28</f>
        <v>0.13739314239542325</v>
      </c>
      <c r="R35" s="1">
        <f>AM28</f>
        <v>0.34290196078431356</v>
      </c>
      <c r="S35" s="1">
        <f>AN28</f>
        <v>6.8930594715691226E-2</v>
      </c>
      <c r="T35" s="1">
        <f>AO28</f>
        <v>0.34714400041336169</v>
      </c>
      <c r="U35" s="1">
        <f>AP28</f>
        <v>7.939670525848691E-2</v>
      </c>
      <c r="V35" s="1"/>
      <c r="X35" t="s">
        <v>65</v>
      </c>
      <c r="Y35" s="1">
        <f>$AK$25</f>
        <v>0.40791486291486256</v>
      </c>
      <c r="Z35" s="1">
        <f>AL$25</f>
        <v>9.3162973333544549E-2</v>
      </c>
      <c r="AA35" s="1">
        <f>AM$25</f>
        <v>0.16666666666666599</v>
      </c>
      <c r="AB35" s="1">
        <f>AN$25</f>
        <v>3.1489389066750632E-2</v>
      </c>
      <c r="AC35" s="1"/>
      <c r="AD35" s="1">
        <f>AO$25</f>
        <v>0.23113957418273801</v>
      </c>
      <c r="AE35" s="1">
        <f>AP$25</f>
        <v>4.0425617308828564E-2</v>
      </c>
    </row>
    <row r="36" spans="14:31" x14ac:dyDescent="0.3">
      <c r="N36" s="12" t="s">
        <v>66</v>
      </c>
      <c r="O36" s="12"/>
      <c r="P36" s="13">
        <f>$P28</f>
        <v>0.89225929791891123</v>
      </c>
      <c r="Q36" s="13">
        <f>Q28</f>
        <v>3.8313626438543275E-2</v>
      </c>
      <c r="R36" s="13">
        <f>R28</f>
        <v>0.85886274509803917</v>
      </c>
      <c r="S36" s="13">
        <f>S28</f>
        <v>5.277292168792376E-2</v>
      </c>
      <c r="T36" s="13">
        <f>T28</f>
        <v>0.86090603268565769</v>
      </c>
      <c r="U36" s="13">
        <f>U28</f>
        <v>3.9918845059897033E-2</v>
      </c>
      <c r="V36" s="13"/>
      <c r="X36" s="12" t="s">
        <v>66</v>
      </c>
      <c r="Y36" s="13">
        <f>$P$25</f>
        <v>0.95072714724888596</v>
      </c>
      <c r="Z36" s="13">
        <f>Q$25</f>
        <v>2.7696192353078897E-2</v>
      </c>
      <c r="AA36" s="13">
        <f>R$25</f>
        <v>0.8833333333333333</v>
      </c>
      <c r="AB36" s="13">
        <f>S$25</f>
        <v>3.8312943900760899E-2</v>
      </c>
      <c r="AC36" s="13"/>
      <c r="AD36" s="13">
        <f>T$25</f>
        <v>0.90625732082940669</v>
      </c>
      <c r="AE36" s="13">
        <f>U$25</f>
        <v>3.3078111121048033E-2</v>
      </c>
    </row>
    <row r="37" spans="14:31" x14ac:dyDescent="0.3">
      <c r="P37" s="1">
        <f>P36-MAX(P33:P35)</f>
        <v>0.43007095369273662</v>
      </c>
      <c r="Q37" s="1">
        <f>Q36*Q36-POWER(MIN(Q33:Q35),2)</f>
        <v>-6.9494421842728046E-3</v>
      </c>
      <c r="R37" s="1">
        <f>R36-MAX(R33:R35)</f>
        <v>0.30184313725490197</v>
      </c>
      <c r="S37" s="1">
        <f>S36*S36-POWER(MIN(S33:S35),2)</f>
        <v>1.9666218687069215E-3</v>
      </c>
      <c r="T37" s="1">
        <f>T36-MAX(T33:T35)</f>
        <v>0.43274819639840423</v>
      </c>
      <c r="U37" s="1">
        <f>U36*U36-POWER(MIN(U33:U35),2)</f>
        <v>5.8848621988656972E-4</v>
      </c>
      <c r="V37" s="1"/>
      <c r="Y37" s="1">
        <f>Y36-MAX(Y33:Y35)</f>
        <v>0.33190340614650715</v>
      </c>
      <c r="Z37" s="1">
        <f>Z36*Z36-POWER(MIN(Z33:Z35),2)</f>
        <v>-7.8045029561018917E-3</v>
      </c>
      <c r="AA37" s="1">
        <f>AA36-MAX(AA33:AA35)</f>
        <v>0.31333333333333335</v>
      </c>
      <c r="AB37" s="1">
        <f>AB36*AB36-POWER(MIN(AB33:AB35),2)</f>
        <v>5.360081800921333E-4</v>
      </c>
      <c r="AC37" s="1"/>
      <c r="AD37" s="1">
        <f>AD36-MAX(AD33:AD35)</f>
        <v>0.41273170730379372</v>
      </c>
      <c r="AE37" s="1">
        <f>AE36*AE36-POWER(MIN(AE33:AE35),2)</f>
        <v>-5.4006909946345788E-4</v>
      </c>
    </row>
    <row r="39" spans="14:31" x14ac:dyDescent="0.3">
      <c r="N39" s="5" t="s">
        <v>73</v>
      </c>
      <c r="O39" s="5"/>
      <c r="X39" s="5" t="s">
        <v>74</v>
      </c>
    </row>
    <row r="40" spans="14:31" x14ac:dyDescent="0.3">
      <c r="N40" s="5"/>
      <c r="O40" s="5"/>
      <c r="P40" s="75" t="s">
        <v>79</v>
      </c>
      <c r="Q40" s="75"/>
      <c r="R40" s="75" t="s">
        <v>82</v>
      </c>
      <c r="S40" s="75"/>
      <c r="T40" s="75" t="s">
        <v>83</v>
      </c>
      <c r="U40" s="75"/>
      <c r="V40" s="9"/>
      <c r="X40" s="5"/>
      <c r="Y40" s="75" t="s">
        <v>79</v>
      </c>
      <c r="Z40" s="75"/>
      <c r="AA40" s="75" t="s">
        <v>82</v>
      </c>
      <c r="AB40" s="75"/>
      <c r="AC40" s="9"/>
      <c r="AD40" s="75" t="s">
        <v>83</v>
      </c>
      <c r="AE40" s="75"/>
    </row>
    <row r="41" spans="14:31" x14ac:dyDescent="0.3">
      <c r="P41" s="6" t="s">
        <v>80</v>
      </c>
      <c r="Q41" s="6" t="s">
        <v>81</v>
      </c>
      <c r="R41" s="6" t="s">
        <v>80</v>
      </c>
      <c r="S41" s="6" t="s">
        <v>81</v>
      </c>
      <c r="T41" s="6" t="s">
        <v>80</v>
      </c>
      <c r="U41" s="6" t="s">
        <v>81</v>
      </c>
      <c r="V41" s="6"/>
      <c r="Y41" s="6" t="s">
        <v>80</v>
      </c>
      <c r="Z41" s="6" t="s">
        <v>81</v>
      </c>
      <c r="AA41" s="6" t="s">
        <v>80</v>
      </c>
      <c r="AB41" s="6" t="s">
        <v>81</v>
      </c>
      <c r="AC41" s="6"/>
      <c r="AD41" s="6" t="s">
        <v>80</v>
      </c>
      <c r="AE41" s="6" t="s">
        <v>81</v>
      </c>
    </row>
    <row r="42" spans="14:31" x14ac:dyDescent="0.3">
      <c r="N42" t="s">
        <v>63</v>
      </c>
      <c r="P42" s="3">
        <f>$W$26</f>
        <v>0.36532871791642185</v>
      </c>
      <c r="Q42" s="3">
        <f>$X$26</f>
        <v>0.10131081101026612</v>
      </c>
      <c r="R42" s="3">
        <f>Y$26</f>
        <v>0.35222222222222227</v>
      </c>
      <c r="S42" s="3">
        <f>Z$26</f>
        <v>7.2425038544665157E-2</v>
      </c>
      <c r="T42" s="3">
        <f>AA$26</f>
        <v>0.33986399692920766</v>
      </c>
      <c r="U42" s="3">
        <f>AB$26</f>
        <v>6.4214980200728952E-2</v>
      </c>
      <c r="V42" s="3"/>
      <c r="X42" t="s">
        <v>63</v>
      </c>
      <c r="Y42" s="3">
        <f>$W$27</f>
        <v>0.49056568384990801</v>
      </c>
      <c r="Z42" s="3">
        <f>$X$27</f>
        <v>6.2216026365167133E-2</v>
      </c>
      <c r="AA42" s="3">
        <f>Y$27</f>
        <v>0.663333333333333</v>
      </c>
      <c r="AB42" s="3">
        <f>Z$27</f>
        <v>6.787676081865017E-2</v>
      </c>
      <c r="AC42" s="3"/>
      <c r="AD42" s="3">
        <f>AA$27</f>
        <v>0.55313756762946464</v>
      </c>
      <c r="AE42" s="3">
        <f>AB$27</f>
        <v>5.5886731508572401E-2</v>
      </c>
    </row>
    <row r="43" spans="14:31" x14ac:dyDescent="0.3">
      <c r="N43" t="s">
        <v>64</v>
      </c>
      <c r="P43" s="1">
        <f>$AD$26</f>
        <v>0.43478271964682219</v>
      </c>
      <c r="Q43" s="1">
        <f>AE$26</f>
        <v>0.14916555505850845</v>
      </c>
      <c r="R43" s="1">
        <f>AF$26</f>
        <v>0.54888888888888887</v>
      </c>
      <c r="S43" s="1">
        <f>AG$26</f>
        <v>2.7564688392492119E-2</v>
      </c>
      <c r="T43" s="1">
        <f>AH$26</f>
        <v>0.41959944390968712</v>
      </c>
      <c r="U43" s="1">
        <f>AI$26</f>
        <v>2.9934600914682721E-2</v>
      </c>
      <c r="V43" s="1"/>
      <c r="X43" t="s">
        <v>64</v>
      </c>
      <c r="Y43" s="1">
        <f>$AD$27</f>
        <v>0.37008425429478037</v>
      </c>
      <c r="Z43" s="1">
        <f>AE$27</f>
        <v>8.1713522741516303E-2</v>
      </c>
      <c r="AA43" s="1">
        <f>AF$27</f>
        <v>0.65666666666666662</v>
      </c>
      <c r="AB43" s="1">
        <f>AG$27</f>
        <v>2.9814239699997164E-2</v>
      </c>
      <c r="AC43" s="1"/>
      <c r="AD43" s="1">
        <f>AH$27</f>
        <v>0.45042575622415032</v>
      </c>
      <c r="AE43" s="1">
        <f>AI$27</f>
        <v>2.3978686559382869E-2</v>
      </c>
    </row>
    <row r="44" spans="14:31" x14ac:dyDescent="0.3">
      <c r="N44" t="s">
        <v>65</v>
      </c>
      <c r="P44" s="1">
        <f>$AK$26</f>
        <v>0.44757469547686185</v>
      </c>
      <c r="Q44" s="1">
        <f>AL$26</f>
        <v>0.12924311549241685</v>
      </c>
      <c r="R44" s="1">
        <f>AM$26</f>
        <v>0.36111111111111105</v>
      </c>
      <c r="S44" s="1">
        <f>AN$26</f>
        <v>7.1188752596645061E-2</v>
      </c>
      <c r="T44" s="1">
        <f>AO$26</f>
        <v>0.36119123373528772</v>
      </c>
      <c r="U44" s="1">
        <f>AP$26</f>
        <v>7.8598388623558654E-2</v>
      </c>
      <c r="V44" s="1"/>
      <c r="X44" t="s">
        <v>65</v>
      </c>
      <c r="Y44" s="1">
        <f>$AK$27</f>
        <v>0.4609926739926733</v>
      </c>
      <c r="Z44" s="1">
        <f>AL$27</f>
        <v>0.20607339216632115</v>
      </c>
      <c r="AA44" s="1">
        <f>AM$27</f>
        <v>0.29666666666666669</v>
      </c>
      <c r="AB44" s="1">
        <f>AN$27</f>
        <v>9.9597326721770338E-2</v>
      </c>
      <c r="AC44" s="1"/>
      <c r="AD44" s="1">
        <f>AO$27</f>
        <v>0.32491353520338967</v>
      </c>
      <c r="AE44" s="1">
        <f>AP$27</f>
        <v>0.12076274311293005</v>
      </c>
    </row>
    <row r="45" spans="14:31" x14ac:dyDescent="0.3">
      <c r="N45" s="12" t="s">
        <v>66</v>
      </c>
      <c r="O45" s="12"/>
      <c r="P45" s="13">
        <f>$P$26</f>
        <v>0.85709638186072823</v>
      </c>
      <c r="Q45" s="13">
        <f>Q$26</f>
        <v>3.8135985166987678E-2</v>
      </c>
      <c r="R45" s="13">
        <f>R$26</f>
        <v>0.87555555555555553</v>
      </c>
      <c r="S45" s="13">
        <f>S$26</f>
        <v>5.4866801533036455E-2</v>
      </c>
      <c r="T45" s="13">
        <f>T$26</f>
        <v>0.85835885681022972</v>
      </c>
      <c r="U45" s="13">
        <f>U$26</f>
        <v>3.9529354743701513E-2</v>
      </c>
      <c r="V45" s="13"/>
      <c r="X45" s="12" t="s">
        <v>66</v>
      </c>
      <c r="Y45" s="13">
        <f>$P$27</f>
        <v>0.90561122736314525</v>
      </c>
      <c r="Z45" s="13">
        <f>Q$27</f>
        <v>4.9463984338674431E-2</v>
      </c>
      <c r="AA45" s="13">
        <f>R$27</f>
        <v>0.74333333333333285</v>
      </c>
      <c r="AB45" s="13">
        <f>S$27</f>
        <v>6.0951259939748502E-2</v>
      </c>
      <c r="AC45" s="13"/>
      <c r="AD45" s="13">
        <f>T$27</f>
        <v>0.79330373955435329</v>
      </c>
      <c r="AE45" s="13">
        <f>U$27</f>
        <v>4.7928049947332567E-2</v>
      </c>
    </row>
    <row r="46" spans="14:31" x14ac:dyDescent="0.3">
      <c r="P46" s="1">
        <f>P45-MAX(P42:P44)</f>
        <v>0.40952168638386638</v>
      </c>
      <c r="Q46" s="1">
        <f>Q45*Q45-POWER(MIN(Q42:Q44),2)</f>
        <v>-8.8095270629011541E-3</v>
      </c>
      <c r="R46" s="1">
        <f>R45-MAX(R42:R44)</f>
        <v>0.32666666666666666</v>
      </c>
      <c r="S46" s="1">
        <f>S45*S45-POWER(MIN(S42:S44),2)</f>
        <v>2.2505538642904215E-3</v>
      </c>
      <c r="T46" s="1">
        <f>T45-MAX(T42:T44)</f>
        <v>0.4387594129005426</v>
      </c>
      <c r="U46" s="1">
        <f>U45*U45-POWER(MIN(U42:U44),2)</f>
        <v>6.6648955453207362E-4</v>
      </c>
      <c r="V46" s="1"/>
      <c r="Y46" s="1">
        <f>Y45-MAX(Y42:Y44)</f>
        <v>0.41504554351323725</v>
      </c>
      <c r="Z46" s="1">
        <f>Z45*Z45-POWER(MIN(Z42:Z44),2)</f>
        <v>-1.4241481900145424E-3</v>
      </c>
      <c r="AA46" s="1">
        <f>AA45-MAX(AA42:AA44)</f>
        <v>7.9999999999999849E-2</v>
      </c>
      <c r="AB46" s="1">
        <f>AB45*AB45-POWER(MIN(AB42:AB44),2)</f>
        <v>2.8261671993539037E-3</v>
      </c>
      <c r="AC46" s="1"/>
      <c r="AD46" s="1">
        <f>AD45-MAX(AD42:AD44)</f>
        <v>0.24016617192488865</v>
      </c>
      <c r="AE46" s="1">
        <f>AE45*AE45-POWER(MIN(AE42:AE44),2)</f>
        <v>1.7221205626408763E-3</v>
      </c>
    </row>
    <row r="47" spans="14:31" x14ac:dyDescent="0.3">
      <c r="P47" s="1"/>
    </row>
    <row r="48" spans="14:31" x14ac:dyDescent="0.3">
      <c r="N48" t="s">
        <v>84</v>
      </c>
      <c r="R48" s="1">
        <f>SUM(P37,R37,T37,Y37,AA37,AD37,AD46,AA46,Y46,P46,R46,T46)/12</f>
        <v>0.34439918462657321</v>
      </c>
      <c r="S48" t="s">
        <v>85</v>
      </c>
    </row>
    <row r="49" spans="14:19" x14ac:dyDescent="0.3">
      <c r="R49" s="1">
        <f>AVERAGE(Q37,S37,U37,Z37,AB37,AE37,Q46,S46,U46,Z46,AB46,AE46)</f>
        <v>-1.2476035036042461E-3</v>
      </c>
      <c r="S49" t="s">
        <v>102</v>
      </c>
    </row>
    <row r="50" spans="14:19" x14ac:dyDescent="0.3">
      <c r="R50" s="8"/>
    </row>
    <row r="51" spans="14:19" x14ac:dyDescent="0.3">
      <c r="N51" t="s">
        <v>103</v>
      </c>
      <c r="R51" s="1">
        <f>AVERAGE(P37,Y37,P46,Y46)</f>
        <v>0.39663539743408682</v>
      </c>
    </row>
    <row r="52" spans="14:19" x14ac:dyDescent="0.3">
      <c r="R52" s="1">
        <f>AVERAGE(Q37,Z37,Q46,Z46)</f>
        <v>-6.246905098322598E-3</v>
      </c>
    </row>
  </sheetData>
  <mergeCells count="18">
    <mergeCell ref="AD40:AE40"/>
    <mergeCell ref="P40:Q40"/>
    <mergeCell ref="R40:S40"/>
    <mergeCell ref="T40:U40"/>
    <mergeCell ref="Y40:Z40"/>
    <mergeCell ref="AA40:AB40"/>
    <mergeCell ref="P2:T2"/>
    <mergeCell ref="W2:AO2"/>
    <mergeCell ref="D26:D28"/>
    <mergeCell ref="P31:Q31"/>
    <mergeCell ref="R31:S31"/>
    <mergeCell ref="T31:U31"/>
    <mergeCell ref="Y31:Z31"/>
    <mergeCell ref="AA31:AB31"/>
    <mergeCell ref="AD31:AE31"/>
    <mergeCell ref="W3:AA3"/>
    <mergeCell ref="AD3:AH3"/>
    <mergeCell ref="AK3:AO3"/>
  </mergeCells>
  <conditionalFormatting sqref="Y20">
    <cfRule type="cellIs" dxfId="61" priority="52" operator="greaterThan">
      <formula>0.65</formula>
    </cfRule>
    <cfRule type="cellIs" dxfId="60" priority="53" operator="greaterThan">
      <formula>0.7</formula>
    </cfRule>
  </conditionalFormatting>
  <conditionalFormatting sqref="AD20">
    <cfRule type="cellIs" dxfId="59" priority="50" operator="greaterThan">
      <formula>0.65</formula>
    </cfRule>
    <cfRule type="cellIs" dxfId="58" priority="51" operator="greaterThan">
      <formula>0.7</formula>
    </cfRule>
  </conditionalFormatting>
  <conditionalFormatting sqref="AF20">
    <cfRule type="cellIs" dxfId="57" priority="48" operator="greaterThan">
      <formula>0.65</formula>
    </cfRule>
    <cfRule type="cellIs" dxfId="56" priority="49" operator="greaterThan">
      <formula>0.7</formula>
    </cfRule>
  </conditionalFormatting>
  <conditionalFormatting sqref="W5:W19">
    <cfRule type="cellIs" dxfId="55" priority="38" operator="greaterThan">
      <formula>0.7</formula>
    </cfRule>
    <cfRule type="cellIs" dxfId="54" priority="39" operator="greaterThan">
      <formula>0.7</formula>
    </cfRule>
    <cfRule type="cellIs" dxfId="53" priority="46" operator="greaterThan">
      <formula>0.7</formula>
    </cfRule>
    <cfRule type="cellIs" dxfId="52" priority="47" operator="greaterThan">
      <formula>$W$20-0.1</formula>
    </cfRule>
  </conditionalFormatting>
  <conditionalFormatting sqref="AH20">
    <cfRule type="cellIs" dxfId="51" priority="44" operator="greaterThan">
      <formula>0.65</formula>
    </cfRule>
    <cfRule type="cellIs" dxfId="50" priority="45" operator="greaterThan">
      <formula>0.7</formula>
    </cfRule>
  </conditionalFormatting>
  <conditionalFormatting sqref="AM20">
    <cfRule type="cellIs" dxfId="49" priority="42" operator="greaterThan">
      <formula>0.65</formula>
    </cfRule>
    <cfRule type="cellIs" dxfId="48" priority="43" operator="greaterThan">
      <formula>0.7</formula>
    </cfRule>
  </conditionalFormatting>
  <conditionalFormatting sqref="W20">
    <cfRule type="cellIs" dxfId="47" priority="40" operator="greaterThan">
      <formula>0.65</formula>
    </cfRule>
    <cfRule type="cellIs" dxfId="46" priority="41" operator="greaterThan">
      <formula>0.7</formula>
    </cfRule>
  </conditionalFormatting>
  <conditionalFormatting sqref="Y5:Y19">
    <cfRule type="cellIs" dxfId="45" priority="34" operator="greaterThan">
      <formula>0.7</formula>
    </cfRule>
    <cfRule type="cellIs" dxfId="44" priority="35" operator="greaterThan">
      <formula>0.7</formula>
    </cfRule>
    <cfRule type="cellIs" dxfId="43" priority="36" operator="greaterThan">
      <formula>0.7</formula>
    </cfRule>
    <cfRule type="cellIs" dxfId="42" priority="37" operator="greaterThan">
      <formula>$W$20-0.1</formula>
    </cfRule>
  </conditionalFormatting>
  <conditionalFormatting sqref="AA5:AA19">
    <cfRule type="cellIs" dxfId="41" priority="30" operator="greaterThan">
      <formula>0.7</formula>
    </cfRule>
    <cfRule type="cellIs" dxfId="40" priority="31" operator="greaterThan">
      <formula>0.7</formula>
    </cfRule>
    <cfRule type="cellIs" dxfId="39" priority="32" operator="greaterThan">
      <formula>0.7</formula>
    </cfRule>
    <cfRule type="cellIs" dxfId="38" priority="33" operator="greaterThan">
      <formula>$W$20-0.1</formula>
    </cfRule>
  </conditionalFormatting>
  <conditionalFormatting sqref="AD5:AD19">
    <cfRule type="cellIs" dxfId="37" priority="26" operator="greaterThan">
      <formula>0.7</formula>
    </cfRule>
    <cfRule type="cellIs" dxfId="36" priority="27" operator="greaterThan">
      <formula>0.7</formula>
    </cfRule>
    <cfRule type="cellIs" dxfId="35" priority="28" operator="greaterThan">
      <formula>0.7</formula>
    </cfRule>
    <cfRule type="cellIs" dxfId="34" priority="29" operator="greaterThan">
      <formula>$W$20-0.1</formula>
    </cfRule>
  </conditionalFormatting>
  <conditionalFormatting sqref="AF5:AF19">
    <cfRule type="cellIs" dxfId="33" priority="22" operator="greaterThan">
      <formula>0.7</formula>
    </cfRule>
    <cfRule type="cellIs" dxfId="32" priority="23" operator="greaterThan">
      <formula>0.7</formula>
    </cfRule>
    <cfRule type="cellIs" dxfId="31" priority="24" operator="greaterThan">
      <formula>0.7</formula>
    </cfRule>
    <cfRule type="cellIs" dxfId="30" priority="25" operator="greaterThan">
      <formula>$W$20-0.1</formula>
    </cfRule>
  </conditionalFormatting>
  <conditionalFormatting sqref="AH5:AH19">
    <cfRule type="cellIs" dxfId="29" priority="18" operator="greaterThan">
      <formula>0.7</formula>
    </cfRule>
    <cfRule type="cellIs" dxfId="28" priority="19" operator="greaterThan">
      <formula>0.7</formula>
    </cfRule>
    <cfRule type="cellIs" dxfId="27" priority="20" operator="greaterThan">
      <formula>0.7</formula>
    </cfRule>
    <cfRule type="cellIs" dxfId="26" priority="21" operator="greaterThan">
      <formula>$W$20-0.1</formula>
    </cfRule>
  </conditionalFormatting>
  <conditionalFormatting sqref="AK5:AK19">
    <cfRule type="cellIs" dxfId="25" priority="14" operator="greaterThan">
      <formula>0.7</formula>
    </cfRule>
    <cfRule type="cellIs" dxfId="24" priority="15" operator="greaterThan">
      <formula>0.7</formula>
    </cfRule>
    <cfRule type="cellIs" dxfId="23" priority="16" operator="greaterThan">
      <formula>0.7</formula>
    </cfRule>
    <cfRule type="cellIs" dxfId="22" priority="17" operator="greaterThan">
      <formula>$W$20-0.1</formula>
    </cfRule>
  </conditionalFormatting>
  <conditionalFormatting sqref="AM5:AM19">
    <cfRule type="cellIs" dxfId="21" priority="10" operator="greaterThan">
      <formula>0.7</formula>
    </cfRule>
    <cfRule type="cellIs" dxfId="20" priority="11" operator="greaterThan">
      <formula>0.7</formula>
    </cfRule>
    <cfRule type="cellIs" dxfId="19" priority="12" operator="greaterThan">
      <formula>0.7</formula>
    </cfRule>
    <cfRule type="cellIs" dxfId="18" priority="13" operator="greaterThan">
      <formula>$W$20-0.1</formula>
    </cfRule>
  </conditionalFormatting>
  <conditionalFormatting sqref="AO5:AO19">
    <cfRule type="cellIs" dxfId="17" priority="6" operator="greaterThan">
      <formula>0.7</formula>
    </cfRule>
    <cfRule type="cellIs" dxfId="16" priority="7" operator="greaterThan">
      <formula>0.7</formula>
    </cfRule>
    <cfRule type="cellIs" dxfId="15" priority="8" operator="greaterThan">
      <formula>0.7</formula>
    </cfRule>
    <cfRule type="cellIs" dxfId="14" priority="9" operator="greaterThan">
      <formula>$W$20-0.1</formula>
    </cfRule>
  </conditionalFormatting>
  <conditionalFormatting sqref="W20:AO20">
    <cfRule type="cellIs" dxfId="13" priority="5" operator="greaterThan">
      <formula>0.7</formula>
    </cfRule>
  </conditionalFormatting>
  <conditionalFormatting sqref="AS5">
    <cfRule type="cellIs" dxfId="12" priority="1" operator="greaterThan">
      <formula>0.7</formula>
    </cfRule>
    <cfRule type="cellIs" dxfId="11" priority="2" operator="greaterThan">
      <formula>0.7</formula>
    </cfRule>
    <cfRule type="cellIs" dxfId="10" priority="3" operator="greaterThan">
      <formula>0.7</formula>
    </cfRule>
    <cfRule type="cellIs" dxfId="9" priority="4" operator="greaterThan">
      <formula>$W$20-0.1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A135-4E8F-4309-AF8D-0270B0ECA943}">
  <dimension ref="B2:R37"/>
  <sheetViews>
    <sheetView showGridLines="0" zoomScale="115" zoomScaleNormal="115" workbookViewId="0">
      <selection activeCell="K22" sqref="K22"/>
    </sheetView>
  </sheetViews>
  <sheetFormatPr defaultRowHeight="19.2" customHeight="1" x14ac:dyDescent="0.3"/>
  <cols>
    <col min="2" max="2" width="32" style="14" customWidth="1"/>
    <col min="3" max="5" width="9.6640625" style="68" customWidth="1"/>
    <col min="6" max="6" width="2" style="68" customWidth="1"/>
    <col min="7" max="9" width="9.6640625" style="68" customWidth="1"/>
    <col min="10" max="10" width="2.6640625" style="68" customWidth="1"/>
    <col min="11" max="13" width="9.6640625" style="68" customWidth="1"/>
    <col min="14" max="14" width="2" style="68" customWidth="1"/>
    <col min="15" max="17" width="9.6640625" style="68" customWidth="1"/>
    <col min="18" max="18" width="2.109375" style="68" customWidth="1"/>
  </cols>
  <sheetData>
    <row r="2" spans="2:18" ht="19.2" customHeight="1" x14ac:dyDescent="0.3">
      <c r="C2" s="87" t="s">
        <v>66</v>
      </c>
      <c r="D2" s="87"/>
      <c r="E2" s="87"/>
      <c r="F2" s="41"/>
      <c r="G2" s="87" t="s">
        <v>135</v>
      </c>
      <c r="H2" s="87"/>
      <c r="I2" s="87"/>
      <c r="J2" s="41"/>
      <c r="K2" s="87" t="s">
        <v>136</v>
      </c>
      <c r="L2" s="87"/>
      <c r="M2" s="87"/>
      <c r="O2" s="87" t="s">
        <v>137</v>
      </c>
      <c r="P2" s="87"/>
      <c r="Q2" s="87"/>
    </row>
    <row r="3" spans="2:18" ht="19.2" customHeight="1" x14ac:dyDescent="0.3">
      <c r="B3" s="69" t="s">
        <v>138</v>
      </c>
      <c r="C3" s="70" t="s">
        <v>79</v>
      </c>
      <c r="D3" s="70" t="s">
        <v>82</v>
      </c>
      <c r="E3" s="70" t="s">
        <v>139</v>
      </c>
      <c r="F3" s="41"/>
      <c r="G3" s="70" t="s">
        <v>79</v>
      </c>
      <c r="H3" s="70" t="s">
        <v>82</v>
      </c>
      <c r="I3" s="70" t="s">
        <v>139</v>
      </c>
      <c r="J3" s="41"/>
      <c r="K3" s="70" t="s">
        <v>79</v>
      </c>
      <c r="L3" s="70" t="s">
        <v>82</v>
      </c>
      <c r="M3" s="70" t="s">
        <v>139</v>
      </c>
      <c r="O3" s="70" t="s">
        <v>79</v>
      </c>
      <c r="P3" s="70" t="s">
        <v>82</v>
      </c>
      <c r="Q3" s="70" t="s">
        <v>139</v>
      </c>
      <c r="R3" s="71"/>
    </row>
    <row r="4" spans="2:18" ht="19.2" customHeight="1" x14ac:dyDescent="0.3">
      <c r="B4" s="14" t="s">
        <v>140</v>
      </c>
      <c r="C4" s="72">
        <v>1</v>
      </c>
      <c r="D4" s="72">
        <v>0.71</v>
      </c>
      <c r="E4" s="72">
        <v>0.82906374671080496</v>
      </c>
      <c r="F4" s="41"/>
      <c r="G4" s="72">
        <v>0</v>
      </c>
      <c r="H4" s="72">
        <v>0</v>
      </c>
      <c r="I4" s="72">
        <v>0</v>
      </c>
      <c r="J4" s="41"/>
      <c r="K4" s="72">
        <v>0.502564102564102</v>
      </c>
      <c r="L4" s="72">
        <v>0.96</v>
      </c>
      <c r="M4" s="72">
        <v>0.65961015923795396</v>
      </c>
      <c r="O4" s="72">
        <v>6.6666666666666596E-2</v>
      </c>
      <c r="P4" s="72">
        <v>0.01</v>
      </c>
      <c r="Q4" s="72">
        <v>1.7391304347826E-2</v>
      </c>
      <c r="R4" s="71"/>
    </row>
    <row r="5" spans="2:18" ht="19.2" customHeight="1" x14ac:dyDescent="0.3">
      <c r="B5" s="14" t="s">
        <v>141</v>
      </c>
      <c r="C5" s="72">
        <v>0.94095238095238098</v>
      </c>
      <c r="D5" s="72">
        <v>0.94</v>
      </c>
      <c r="E5" s="72">
        <v>0.93971758664954996</v>
      </c>
      <c r="F5" s="41"/>
      <c r="G5" s="72">
        <v>0.536190476190476</v>
      </c>
      <c r="H5" s="72">
        <v>0.56999999999999995</v>
      </c>
      <c r="I5" s="72">
        <v>0.54941102756892202</v>
      </c>
      <c r="J5" s="41"/>
      <c r="K5" s="72">
        <v>0.88333333333333297</v>
      </c>
      <c r="L5" s="72">
        <v>0.11</v>
      </c>
      <c r="M5" s="72">
        <v>0.19387351778656101</v>
      </c>
      <c r="O5" s="72">
        <v>0</v>
      </c>
      <c r="P5" s="72">
        <v>0</v>
      </c>
      <c r="Q5" s="72">
        <v>0</v>
      </c>
      <c r="R5" s="71"/>
    </row>
    <row r="6" spans="2:18" ht="19.2" customHeight="1" x14ac:dyDescent="0.3">
      <c r="B6" s="73" t="s">
        <v>142</v>
      </c>
      <c r="C6" s="74">
        <v>0.88332392245435698</v>
      </c>
      <c r="D6" s="74">
        <v>0.98</v>
      </c>
      <c r="E6" s="74">
        <v>0.92888744834292103</v>
      </c>
      <c r="F6" s="41"/>
      <c r="G6" s="74">
        <v>0.43873626373626301</v>
      </c>
      <c r="H6" s="74">
        <v>0.22</v>
      </c>
      <c r="I6" s="74">
        <v>0.288569165039753</v>
      </c>
      <c r="J6" s="41"/>
      <c r="K6" s="74">
        <v>7.1212121212121199E-2</v>
      </c>
      <c r="L6" s="74">
        <v>0.04</v>
      </c>
      <c r="M6" s="74">
        <v>5.1209677419354699E-2</v>
      </c>
      <c r="O6" s="74">
        <v>0.33333333333333298</v>
      </c>
      <c r="P6" s="74">
        <v>0.04</v>
      </c>
      <c r="Q6" s="74">
        <v>7.1146245059288502E-2</v>
      </c>
      <c r="R6" s="71"/>
    </row>
    <row r="7" spans="2:18" ht="19.2" customHeight="1" x14ac:dyDescent="0.3">
      <c r="B7" s="14" t="s">
        <v>118</v>
      </c>
      <c r="C7" s="72">
        <v>0.90105590062111796</v>
      </c>
      <c r="D7" s="72">
        <v>0.97</v>
      </c>
      <c r="E7" s="72">
        <v>0.9329866446656</v>
      </c>
      <c r="F7" s="41"/>
      <c r="G7" s="72">
        <v>0</v>
      </c>
      <c r="H7" s="72">
        <v>0</v>
      </c>
      <c r="I7" s="72">
        <v>0</v>
      </c>
      <c r="J7" s="41"/>
      <c r="K7" s="72">
        <v>8.5714285714285604E-2</v>
      </c>
      <c r="L7" s="72">
        <v>0.03</v>
      </c>
      <c r="M7" s="72">
        <v>4.4444444444444398E-2</v>
      </c>
      <c r="O7" s="72">
        <v>0.529563218390804</v>
      </c>
      <c r="P7" s="72">
        <v>0.73</v>
      </c>
      <c r="Q7" s="72">
        <v>0.61289795918367296</v>
      </c>
      <c r="R7" s="71"/>
    </row>
    <row r="8" spans="2:18" ht="19.2" customHeight="1" x14ac:dyDescent="0.3">
      <c r="B8" s="14" t="s">
        <v>143</v>
      </c>
      <c r="C8" s="72">
        <v>0.94979114452798596</v>
      </c>
      <c r="D8" s="72">
        <v>0.91999999999999904</v>
      </c>
      <c r="E8" s="72">
        <v>0.93352424212501195</v>
      </c>
      <c r="F8" s="41"/>
      <c r="G8" s="72">
        <v>0.49539428280846998</v>
      </c>
      <c r="H8" s="72">
        <v>0.45</v>
      </c>
      <c r="I8" s="72">
        <v>0.46865237385793201</v>
      </c>
      <c r="J8" s="41"/>
      <c r="K8" s="72">
        <v>0.98</v>
      </c>
      <c r="L8" s="72">
        <v>0.47</v>
      </c>
      <c r="M8" s="72">
        <v>0.63434927697441601</v>
      </c>
      <c r="O8" s="72">
        <v>0.4</v>
      </c>
      <c r="P8" s="72">
        <v>0.02</v>
      </c>
      <c r="Q8" s="72">
        <v>3.8095238095238002E-2</v>
      </c>
      <c r="R8" s="71"/>
    </row>
    <row r="9" spans="2:18" ht="19.2" customHeight="1" x14ac:dyDescent="0.3">
      <c r="B9" s="73" t="s">
        <v>144</v>
      </c>
      <c r="C9" s="74">
        <v>0.830952380952381</v>
      </c>
      <c r="D9" s="74">
        <v>0.91999999999999904</v>
      </c>
      <c r="E9" s="74">
        <v>0.87228381374722797</v>
      </c>
      <c r="F9" s="41"/>
      <c r="G9" s="74">
        <v>0.51445279866332405</v>
      </c>
      <c r="H9" s="74">
        <v>0.44</v>
      </c>
      <c r="I9" s="74">
        <v>0.47246169722949899</v>
      </c>
      <c r="J9" s="41"/>
      <c r="K9" s="74">
        <v>0.87619047619047596</v>
      </c>
      <c r="L9" s="74">
        <v>0.24</v>
      </c>
      <c r="M9" s="74">
        <v>0.37458689458689398</v>
      </c>
      <c r="O9" s="74">
        <v>0.2</v>
      </c>
      <c r="P9" s="74">
        <v>0.01</v>
      </c>
      <c r="Q9" s="74">
        <v>1.9047619047619001E-2</v>
      </c>
      <c r="R9" s="71"/>
    </row>
    <row r="10" spans="2:18" ht="19.2" customHeight="1" x14ac:dyDescent="0.3">
      <c r="B10" s="14" t="s">
        <v>119</v>
      </c>
      <c r="C10" s="72">
        <v>0.84886309342831001</v>
      </c>
      <c r="D10" s="72">
        <v>0.98</v>
      </c>
      <c r="E10" s="72">
        <v>0.90852887196816701</v>
      </c>
      <c r="F10" s="41"/>
      <c r="G10" s="72">
        <v>0.5</v>
      </c>
      <c r="H10" s="72">
        <v>1</v>
      </c>
      <c r="I10" s="72">
        <v>0.66666666666666596</v>
      </c>
      <c r="J10" s="41"/>
      <c r="K10" s="72">
        <v>0.8</v>
      </c>
      <c r="L10" s="72">
        <v>0.05</v>
      </c>
      <c r="M10" s="72">
        <v>9.3506493506493399E-2</v>
      </c>
      <c r="O10" s="72">
        <v>0.51495726495726502</v>
      </c>
      <c r="P10" s="72">
        <v>0.25</v>
      </c>
      <c r="Q10" s="72">
        <v>0.33097434175020302</v>
      </c>
      <c r="R10" s="71"/>
    </row>
    <row r="11" spans="2:18" ht="19.2" customHeight="1" x14ac:dyDescent="0.3">
      <c r="B11" s="14" t="s">
        <v>145</v>
      </c>
      <c r="C11" s="72">
        <v>0.71465061120233497</v>
      </c>
      <c r="D11" s="72">
        <v>1</v>
      </c>
      <c r="E11" s="72">
        <v>0.83347807207989499</v>
      </c>
      <c r="F11" s="41"/>
      <c r="G11" s="72">
        <v>0.51926032099945096</v>
      </c>
      <c r="H11" s="72">
        <v>0.6</v>
      </c>
      <c r="I11" s="72">
        <v>0.55480653561779403</v>
      </c>
      <c r="J11" s="41"/>
      <c r="K11" s="72">
        <v>0.50284495021337094</v>
      </c>
      <c r="L11" s="72">
        <v>0.97</v>
      </c>
      <c r="M11" s="72">
        <v>0.66218995765275201</v>
      </c>
      <c r="O11" s="72">
        <v>0.1</v>
      </c>
      <c r="P11" s="72">
        <v>0.01</v>
      </c>
      <c r="Q11" s="72">
        <v>1.8181818181818101E-2</v>
      </c>
      <c r="R11" s="71"/>
    </row>
    <row r="12" spans="2:18" ht="19.2" customHeight="1" x14ac:dyDescent="0.3">
      <c r="B12" s="73" t="s">
        <v>146</v>
      </c>
      <c r="C12" s="74">
        <v>0.73346346407215901</v>
      </c>
      <c r="D12" s="74">
        <v>0.9</v>
      </c>
      <c r="E12" s="74">
        <v>0.80712058240100704</v>
      </c>
      <c r="F12" s="41"/>
      <c r="G12" s="74">
        <v>0.5</v>
      </c>
      <c r="H12" s="74">
        <v>1</v>
      </c>
      <c r="I12" s="74">
        <v>0.66666666666666596</v>
      </c>
      <c r="J12" s="41"/>
      <c r="K12" s="74">
        <v>0.4</v>
      </c>
      <c r="L12" s="74">
        <v>0.02</v>
      </c>
      <c r="M12" s="74">
        <v>3.8095238095238002E-2</v>
      </c>
      <c r="O12" s="74">
        <v>0.40571428571428497</v>
      </c>
      <c r="P12" s="74">
        <v>0.11</v>
      </c>
      <c r="Q12" s="74">
        <v>0.171374210330732</v>
      </c>
      <c r="R12" s="71"/>
    </row>
    <row r="13" spans="2:18" ht="19.2" customHeight="1" x14ac:dyDescent="0.3">
      <c r="B13" s="14" t="s">
        <v>120</v>
      </c>
      <c r="C13" s="72">
        <v>1</v>
      </c>
      <c r="D13" s="72">
        <v>0.57999999999999996</v>
      </c>
      <c r="E13" s="72">
        <v>0.73137254901960702</v>
      </c>
      <c r="F13" s="41"/>
      <c r="G13" s="72">
        <v>0.59320175438596401</v>
      </c>
      <c r="H13" s="72">
        <v>0.53</v>
      </c>
      <c r="I13" s="72">
        <v>0.55937921727395401</v>
      </c>
      <c r="J13" s="41"/>
      <c r="K13" s="72">
        <v>0.2</v>
      </c>
      <c r="L13" s="72">
        <v>0.01</v>
      </c>
      <c r="M13" s="72">
        <v>1.9047619047619001E-2</v>
      </c>
      <c r="O13" s="72">
        <v>0.55759235044132005</v>
      </c>
      <c r="P13" s="72">
        <v>0.65999999999999903</v>
      </c>
      <c r="Q13" s="72">
        <v>0.60000806529450801</v>
      </c>
      <c r="R13" s="71"/>
    </row>
    <row r="14" spans="2:18" ht="19.2" customHeight="1" x14ac:dyDescent="0.3">
      <c r="B14" s="14" t="s">
        <v>147</v>
      </c>
      <c r="C14" s="72">
        <v>0.93989974937343301</v>
      </c>
      <c r="D14" s="72">
        <v>0.91999999999999904</v>
      </c>
      <c r="E14" s="72">
        <v>0.92946841776110001</v>
      </c>
      <c r="F14" s="41"/>
      <c r="G14" s="72">
        <v>0</v>
      </c>
      <c r="H14" s="72">
        <v>0</v>
      </c>
      <c r="I14" s="72">
        <v>0</v>
      </c>
      <c r="J14" s="41"/>
      <c r="K14" s="72">
        <v>0.33333333333333298</v>
      </c>
      <c r="L14" s="72">
        <v>0.03</v>
      </c>
      <c r="M14" s="72">
        <v>5.3830227743271203E-2</v>
      </c>
      <c r="O14" s="72">
        <v>0.2</v>
      </c>
      <c r="P14" s="72">
        <v>0.01</v>
      </c>
      <c r="Q14" s="72">
        <v>1.9047619047619001E-2</v>
      </c>
      <c r="R14" s="71"/>
    </row>
    <row r="15" spans="2:18" ht="19.2" customHeight="1" x14ac:dyDescent="0.3">
      <c r="B15" s="73" t="s">
        <v>148</v>
      </c>
      <c r="C15" s="74">
        <v>0.69369503282546696</v>
      </c>
      <c r="D15" s="74">
        <v>0.88</v>
      </c>
      <c r="E15" s="74">
        <v>0.775009436489977</v>
      </c>
      <c r="F15" s="41"/>
      <c r="G15" s="74">
        <v>0</v>
      </c>
      <c r="H15" s="74">
        <v>0</v>
      </c>
      <c r="I15" s="74">
        <v>0</v>
      </c>
      <c r="J15" s="41"/>
      <c r="K15" s="74">
        <v>0.4</v>
      </c>
      <c r="L15" s="74">
        <v>0.03</v>
      </c>
      <c r="M15" s="74">
        <v>5.5411255411255397E-2</v>
      </c>
      <c r="O15" s="74">
        <v>0.367792207792207</v>
      </c>
      <c r="P15" s="74">
        <v>0.2</v>
      </c>
      <c r="Q15" s="74">
        <v>0.25796331435800102</v>
      </c>
      <c r="R15" s="71"/>
    </row>
    <row r="16" spans="2:18" ht="19.2" customHeight="1" x14ac:dyDescent="0.3">
      <c r="B16" s="14" t="s">
        <v>149</v>
      </c>
      <c r="C16" s="72">
        <v>0.86259307689513598</v>
      </c>
      <c r="D16" s="72">
        <v>0.9</v>
      </c>
      <c r="E16" s="72">
        <v>0.878329068608795</v>
      </c>
      <c r="F16" s="41"/>
      <c r="G16" s="72">
        <v>0.30571428571428499</v>
      </c>
      <c r="H16" s="72">
        <v>0.08</v>
      </c>
      <c r="I16" s="72">
        <v>0.12577777777777699</v>
      </c>
      <c r="J16" s="41"/>
      <c r="K16" s="72">
        <v>0.35526881720430098</v>
      </c>
      <c r="L16" s="72">
        <v>0.54</v>
      </c>
      <c r="M16" s="72">
        <v>0.42854901960784297</v>
      </c>
      <c r="O16" s="72">
        <v>0.57833333333333303</v>
      </c>
      <c r="P16" s="72">
        <v>0.12</v>
      </c>
      <c r="Q16" s="72">
        <v>0.19382156973461301</v>
      </c>
      <c r="R16" s="71"/>
    </row>
    <row r="17" spans="2:18" ht="19.2" customHeight="1" x14ac:dyDescent="0.3">
      <c r="B17" s="14" t="s">
        <v>150</v>
      </c>
      <c r="C17" s="72">
        <v>0.72282913165266105</v>
      </c>
      <c r="D17" s="72">
        <v>0.61</v>
      </c>
      <c r="E17" s="72">
        <v>0.658789923352333</v>
      </c>
      <c r="F17" s="41"/>
      <c r="G17" s="72">
        <v>0.489181286549707</v>
      </c>
      <c r="H17" s="72">
        <v>0.94</v>
      </c>
      <c r="I17" s="72">
        <v>0.64330661545740397</v>
      </c>
      <c r="J17" s="41"/>
      <c r="K17" s="72">
        <v>0.49986504723346797</v>
      </c>
      <c r="L17" s="72">
        <v>0.98</v>
      </c>
      <c r="M17" s="72">
        <v>0.66199103837911499</v>
      </c>
      <c r="O17" s="72">
        <v>0.436428571428571</v>
      </c>
      <c r="P17" s="72">
        <v>0.15</v>
      </c>
      <c r="Q17" s="72">
        <v>0.222471306471306</v>
      </c>
      <c r="R17" s="71"/>
    </row>
    <row r="18" spans="2:18" ht="19.2" customHeight="1" x14ac:dyDescent="0.3">
      <c r="B18" s="14" t="s">
        <v>151</v>
      </c>
      <c r="C18" s="72">
        <v>1</v>
      </c>
      <c r="D18" s="72">
        <v>0.57999999999999996</v>
      </c>
      <c r="E18" s="72">
        <v>0.73338220918866004</v>
      </c>
      <c r="F18" s="72"/>
      <c r="G18" s="72">
        <v>0.5</v>
      </c>
      <c r="H18" s="72">
        <v>1</v>
      </c>
      <c r="I18" s="72">
        <v>0.66666666666666596</v>
      </c>
      <c r="J18" s="41"/>
      <c r="K18" s="72">
        <v>0.505128205128205</v>
      </c>
      <c r="L18" s="72">
        <v>0.99</v>
      </c>
      <c r="M18" s="72">
        <v>0.66888759010325305</v>
      </c>
      <c r="N18" s="72"/>
      <c r="O18" s="72">
        <v>0.53174751718869295</v>
      </c>
      <c r="P18" s="72">
        <v>0.36</v>
      </c>
      <c r="Q18" s="72">
        <v>0.42556723706628802</v>
      </c>
      <c r="R18" s="71"/>
    </row>
    <row r="21" spans="2:18" ht="19.2" customHeight="1" x14ac:dyDescent="0.3">
      <c r="B21" s="14" t="s">
        <v>152</v>
      </c>
      <c r="C21" s="68" t="s">
        <v>153</v>
      </c>
      <c r="D21" s="68" t="s">
        <v>154</v>
      </c>
      <c r="E21" s="68" t="s">
        <v>139</v>
      </c>
    </row>
    <row r="22" spans="2:18" ht="19.2" customHeight="1" x14ac:dyDescent="0.3">
      <c r="B22" s="14" t="s">
        <v>66</v>
      </c>
      <c r="C22" s="71">
        <f>AVERAGE(C4:C6)</f>
        <v>0.94142543446891269</v>
      </c>
      <c r="D22" s="71">
        <f>AVERAGE(D4:D6)</f>
        <v>0.87666666666666659</v>
      </c>
      <c r="E22" s="71">
        <f>AVERAGE(E4:E6)</f>
        <v>0.89922292723442532</v>
      </c>
    </row>
    <row r="23" spans="2:18" ht="19.2" customHeight="1" x14ac:dyDescent="0.3">
      <c r="B23" s="14" t="s">
        <v>63</v>
      </c>
      <c r="C23" s="71">
        <f>AVERAGE(G4:G6)</f>
        <v>0.32497557997557963</v>
      </c>
      <c r="D23" s="71">
        <f>AVERAGE(H4:H6)</f>
        <v>0.26333333333333331</v>
      </c>
      <c r="E23" s="71">
        <f>AVERAGE(I4:I6)</f>
        <v>0.27932673086955834</v>
      </c>
    </row>
    <row r="24" spans="2:18" ht="19.2" customHeight="1" x14ac:dyDescent="0.3">
      <c r="B24" s="14" t="s">
        <v>64</v>
      </c>
      <c r="C24" s="71">
        <f>AVERAGE(K4:K6)</f>
        <v>0.48570318570318544</v>
      </c>
      <c r="D24" s="71">
        <f>AVERAGE(L4:L6)</f>
        <v>0.37000000000000005</v>
      </c>
      <c r="E24" s="71">
        <f>AVERAGE(M4:M6)</f>
        <v>0.30156445148128991</v>
      </c>
    </row>
    <row r="25" spans="2:18" ht="19.2" customHeight="1" x14ac:dyDescent="0.3">
      <c r="B25" s="14" t="s">
        <v>65</v>
      </c>
      <c r="C25" s="71">
        <f>AVERAGE(O4:O6)</f>
        <v>0.13333333333333319</v>
      </c>
      <c r="D25" s="71">
        <f>AVERAGE(P4:P6)</f>
        <v>1.6666666666666666E-2</v>
      </c>
      <c r="E25" s="71">
        <f>AVERAGE(Q4:Q6)</f>
        <v>2.9512516469038168E-2</v>
      </c>
    </row>
    <row r="27" spans="2:18" ht="19.2" customHeight="1" x14ac:dyDescent="0.3">
      <c r="B27" s="14" t="s">
        <v>155</v>
      </c>
      <c r="C27" s="68" t="s">
        <v>153</v>
      </c>
      <c r="D27" s="68" t="s">
        <v>154</v>
      </c>
      <c r="E27" s="68" t="s">
        <v>139</v>
      </c>
    </row>
    <row r="28" spans="2:18" ht="19.2" customHeight="1" x14ac:dyDescent="0.3">
      <c r="B28" s="14" t="s">
        <v>66</v>
      </c>
      <c r="C28" s="71">
        <f>AVERAGE(C7:C15)</f>
        <v>0.84581904188924328</v>
      </c>
      <c r="D28" s="71">
        <f>AVERAGE(D7:D15)</f>
        <v>0.89666666666666628</v>
      </c>
      <c r="E28" s="71">
        <f>AVERAGE(E7:E15)</f>
        <v>0.85819695891751036</v>
      </c>
    </row>
    <row r="29" spans="2:18" ht="19.2" customHeight="1" x14ac:dyDescent="0.3">
      <c r="B29" s="14" t="s">
        <v>63</v>
      </c>
      <c r="C29" s="71">
        <f>AVERAGE(G7:G15)</f>
        <v>0.34692323965080102</v>
      </c>
      <c r="D29" s="71">
        <f>AVERAGE(H7:H15)</f>
        <v>0.44666666666666671</v>
      </c>
      <c r="E29" s="71">
        <f>AVERAGE(I7:I15)</f>
        <v>0.37651479525694564</v>
      </c>
    </row>
    <row r="30" spans="2:18" ht="19.2" customHeight="1" x14ac:dyDescent="0.3">
      <c r="B30" s="14" t="s">
        <v>64</v>
      </c>
      <c r="C30" s="71">
        <f>AVERAGE(K7:K15)</f>
        <v>0.50867589393905166</v>
      </c>
      <c r="D30" s="71">
        <f>AVERAGE(L7:L15)</f>
        <v>0.20555555555555557</v>
      </c>
      <c r="E30" s="71">
        <f>AVERAGE(M7:M15)</f>
        <v>0.21949571194026479</v>
      </c>
    </row>
    <row r="31" spans="2:18" ht="19.2" customHeight="1" x14ac:dyDescent="0.3">
      <c r="B31" s="14" t="s">
        <v>65</v>
      </c>
      <c r="C31" s="71">
        <f>AVERAGE(O7:O15)</f>
        <v>0.36395770303287572</v>
      </c>
      <c r="D31" s="71">
        <f>AVERAGE(P7:P15)</f>
        <v>0.22222222222222213</v>
      </c>
      <c r="E31" s="71">
        <f>AVERAGE(Q7:Q15)</f>
        <v>0.22973224280993454</v>
      </c>
    </row>
    <row r="33" spans="2:5" ht="19.2" customHeight="1" x14ac:dyDescent="0.3">
      <c r="B33" s="14" t="s">
        <v>156</v>
      </c>
      <c r="C33" s="68" t="s">
        <v>153</v>
      </c>
      <c r="D33" s="68" t="s">
        <v>154</v>
      </c>
      <c r="E33" s="68" t="s">
        <v>139</v>
      </c>
    </row>
    <row r="34" spans="2:5" ht="19.2" customHeight="1" x14ac:dyDescent="0.3">
      <c r="B34" s="14" t="s">
        <v>66</v>
      </c>
      <c r="C34" s="71">
        <f>AVERAGE(C16:C18)</f>
        <v>0.86180740284926571</v>
      </c>
      <c r="D34" s="71">
        <f>AVERAGE(D16:D18)</f>
        <v>0.69666666666666666</v>
      </c>
      <c r="E34" s="71">
        <f>AVERAGE(E16:E18)</f>
        <v>0.7568337337165959</v>
      </c>
    </row>
    <row r="35" spans="2:5" ht="19.2" customHeight="1" x14ac:dyDescent="0.3">
      <c r="B35" s="14" t="s">
        <v>63</v>
      </c>
      <c r="C35" s="71">
        <f>AVERAGE(G16:G18)</f>
        <v>0.4316318574213307</v>
      </c>
      <c r="D35" s="71">
        <f>AVERAGE(H16:H18)</f>
        <v>0.67333333333333334</v>
      </c>
      <c r="E35" s="71">
        <f>AVERAGE(I16:I18)</f>
        <v>0.47858368663394896</v>
      </c>
    </row>
    <row r="36" spans="2:5" ht="19.2" customHeight="1" x14ac:dyDescent="0.3">
      <c r="B36" s="14" t="s">
        <v>64</v>
      </c>
      <c r="C36" s="71">
        <f>AVERAGE(K16:K18)</f>
        <v>0.45342068985532463</v>
      </c>
      <c r="D36" s="71">
        <f>AVERAGE(L16:L18)</f>
        <v>0.83666666666666656</v>
      </c>
      <c r="E36" s="71">
        <f>AVERAGE(M16:M18)</f>
        <v>0.58647588269673701</v>
      </c>
    </row>
    <row r="37" spans="2:5" ht="19.2" customHeight="1" x14ac:dyDescent="0.3">
      <c r="B37" s="14" t="s">
        <v>65</v>
      </c>
      <c r="C37" s="71">
        <f>AVERAGE(O16:O18)</f>
        <v>0.51550314065019898</v>
      </c>
      <c r="D37" s="71">
        <f>AVERAGE(P16:P18)</f>
        <v>0.21</v>
      </c>
      <c r="E37" s="71">
        <f>AVERAGE(Q16:Q18)</f>
        <v>0.28062003775740235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E1B-5F25-4F08-AF84-32F62E14361D}">
  <dimension ref="B2:R37"/>
  <sheetViews>
    <sheetView showGridLines="0" topLeftCell="B1" zoomScale="115" zoomScaleNormal="115" workbookViewId="0">
      <selection activeCell="B4" sqref="B4"/>
    </sheetView>
  </sheetViews>
  <sheetFormatPr defaultRowHeight="19.2" customHeight="1" x14ac:dyDescent="0.3"/>
  <cols>
    <col min="2" max="2" width="31.88671875" style="14" customWidth="1"/>
    <col min="3" max="5" width="9.6640625" style="68" customWidth="1"/>
    <col min="6" max="6" width="2" style="68" customWidth="1"/>
    <col min="7" max="9" width="9.6640625" style="68" customWidth="1"/>
    <col min="10" max="10" width="2.6640625" style="68" customWidth="1"/>
    <col min="11" max="13" width="9.6640625" style="68" customWidth="1"/>
    <col min="14" max="14" width="2" style="68" customWidth="1"/>
    <col min="15" max="17" width="9.6640625" style="68" customWidth="1"/>
    <col min="18" max="18" width="2.109375" style="68" customWidth="1"/>
  </cols>
  <sheetData>
    <row r="2" spans="2:18" ht="19.2" customHeight="1" x14ac:dyDescent="0.3">
      <c r="C2" s="87" t="s">
        <v>66</v>
      </c>
      <c r="D2" s="87"/>
      <c r="E2" s="87"/>
      <c r="F2" s="41"/>
      <c r="G2" s="87" t="s">
        <v>135</v>
      </c>
      <c r="H2" s="87"/>
      <c r="I2" s="87"/>
      <c r="J2" s="41"/>
      <c r="K2" s="87" t="s">
        <v>136</v>
      </c>
      <c r="L2" s="87"/>
      <c r="M2" s="87"/>
      <c r="O2" s="87" t="s">
        <v>137</v>
      </c>
      <c r="P2" s="87"/>
      <c r="Q2" s="87"/>
    </row>
    <row r="3" spans="2:18" ht="19.2" customHeight="1" x14ac:dyDescent="0.3">
      <c r="B3" s="69" t="s">
        <v>138</v>
      </c>
      <c r="C3" s="70" t="s">
        <v>79</v>
      </c>
      <c r="D3" s="70" t="s">
        <v>82</v>
      </c>
      <c r="E3" s="70" t="s">
        <v>139</v>
      </c>
      <c r="F3" s="41"/>
      <c r="G3" s="70" t="s">
        <v>79</v>
      </c>
      <c r="H3" s="70" t="s">
        <v>82</v>
      </c>
      <c r="I3" s="70" t="s">
        <v>139</v>
      </c>
      <c r="J3" s="41"/>
      <c r="K3" s="70" t="s">
        <v>79</v>
      </c>
      <c r="L3" s="70" t="s">
        <v>82</v>
      </c>
      <c r="M3" s="70" t="s">
        <v>139</v>
      </c>
      <c r="O3" s="70" t="s">
        <v>79</v>
      </c>
      <c r="P3" s="70" t="s">
        <v>82</v>
      </c>
      <c r="Q3" s="70" t="s">
        <v>139</v>
      </c>
      <c r="R3" s="71"/>
    </row>
    <row r="4" spans="2:18" ht="19.2" customHeight="1" x14ac:dyDescent="0.3">
      <c r="B4" s="14" t="s">
        <v>140</v>
      </c>
      <c r="C4" s="72">
        <v>1</v>
      </c>
      <c r="D4" s="72">
        <v>0.7</v>
      </c>
      <c r="E4" s="72">
        <v>0.82271454036159897</v>
      </c>
      <c r="F4" s="41"/>
      <c r="G4" s="72">
        <v>0.48735072976559002</v>
      </c>
      <c r="H4" s="72">
        <v>0.44</v>
      </c>
      <c r="I4" s="72">
        <v>0.460271572753638</v>
      </c>
      <c r="J4" s="41"/>
      <c r="K4" s="72">
        <v>6.6666666666666596E-2</v>
      </c>
      <c r="L4" s="72">
        <v>0.01</v>
      </c>
      <c r="M4" s="72">
        <v>1.7391304347826E-2</v>
      </c>
      <c r="O4" s="72">
        <v>0.45670163170163097</v>
      </c>
      <c r="P4" s="72">
        <v>0.27999999999999903</v>
      </c>
      <c r="Q4" s="72">
        <v>0.34349726407568398</v>
      </c>
      <c r="R4" s="71"/>
    </row>
    <row r="5" spans="2:18" ht="19.2" customHeight="1" x14ac:dyDescent="0.3">
      <c r="B5" s="14" t="s">
        <v>141</v>
      </c>
      <c r="C5" s="72">
        <v>0.93820384294068504</v>
      </c>
      <c r="D5" s="72">
        <v>0.9</v>
      </c>
      <c r="E5" s="72">
        <v>0.91787597511602603</v>
      </c>
      <c r="F5" s="41"/>
      <c r="G5" s="72">
        <v>0</v>
      </c>
      <c r="H5" s="72">
        <v>0</v>
      </c>
      <c r="I5" s="72">
        <v>0</v>
      </c>
      <c r="J5" s="41"/>
      <c r="K5" s="72">
        <v>0.45</v>
      </c>
      <c r="L5" s="72">
        <v>0.03</v>
      </c>
      <c r="M5" s="72">
        <v>5.4761904761904699E-2</v>
      </c>
      <c r="O5" s="72">
        <v>0.36666666666666597</v>
      </c>
      <c r="P5" s="72">
        <v>0.06</v>
      </c>
      <c r="Q5" s="72">
        <v>0.10289855072463699</v>
      </c>
      <c r="R5" s="71"/>
    </row>
    <row r="6" spans="2:18" ht="19.2" customHeight="1" x14ac:dyDescent="0.3">
      <c r="B6" s="73" t="s">
        <v>142</v>
      </c>
      <c r="C6" s="74">
        <v>0.89544513457556896</v>
      </c>
      <c r="D6" s="74">
        <v>1</v>
      </c>
      <c r="E6" s="74">
        <v>0.94415510751302001</v>
      </c>
      <c r="F6" s="41"/>
      <c r="G6" s="74">
        <v>0.49757085020242903</v>
      </c>
      <c r="H6" s="74">
        <v>0.53</v>
      </c>
      <c r="I6" s="74">
        <v>0.51073967984723101</v>
      </c>
      <c r="J6" s="41"/>
      <c r="K6" s="74">
        <v>0.49729729729729699</v>
      </c>
      <c r="L6" s="74">
        <v>0.96</v>
      </c>
      <c r="M6" s="74">
        <v>0.65509038522665497</v>
      </c>
      <c r="O6" s="74">
        <v>0.58428571428571396</v>
      </c>
      <c r="P6" s="74">
        <v>0.15</v>
      </c>
      <c r="Q6" s="74">
        <v>0.237259259259259</v>
      </c>
      <c r="R6" s="71"/>
    </row>
    <row r="7" spans="2:18" ht="19.2" customHeight="1" x14ac:dyDescent="0.3">
      <c r="B7" s="14" t="s">
        <v>118</v>
      </c>
      <c r="C7" s="72">
        <v>0.90724637681159404</v>
      </c>
      <c r="D7" s="72">
        <v>0.96</v>
      </c>
      <c r="E7" s="72">
        <v>0.93238797504254101</v>
      </c>
      <c r="F7" s="41"/>
      <c r="G7" s="72">
        <v>0.52295195001077299</v>
      </c>
      <c r="H7" s="72">
        <v>0.55999999999999905</v>
      </c>
      <c r="I7" s="72">
        <v>0.53805310564589404</v>
      </c>
      <c r="J7" s="41"/>
      <c r="K7" s="72">
        <v>0.36666666666666597</v>
      </c>
      <c r="L7" s="72">
        <v>0.03</v>
      </c>
      <c r="M7" s="72">
        <v>5.46207415772633E-2</v>
      </c>
      <c r="O7" s="72">
        <v>0.498181818181818</v>
      </c>
      <c r="P7" s="72">
        <v>0.25</v>
      </c>
      <c r="Q7" s="72">
        <v>0.33198156682027602</v>
      </c>
      <c r="R7" s="71"/>
    </row>
    <row r="8" spans="2:18" ht="19.2" customHeight="1" x14ac:dyDescent="0.3">
      <c r="B8" s="14" t="s">
        <v>143</v>
      </c>
      <c r="C8" s="72">
        <v>0.88616768370200805</v>
      </c>
      <c r="D8" s="72">
        <v>0.8</v>
      </c>
      <c r="E8" s="72">
        <v>0.83620437498038402</v>
      </c>
      <c r="F8" s="41"/>
      <c r="G8" s="72">
        <v>0.38</v>
      </c>
      <c r="H8" s="72">
        <v>0.13</v>
      </c>
      <c r="I8" s="72">
        <v>0.19152380952380901</v>
      </c>
      <c r="J8" s="41"/>
      <c r="K8" s="72">
        <v>0.4</v>
      </c>
      <c r="L8" s="72">
        <v>0.02</v>
      </c>
      <c r="M8" s="72">
        <v>3.8095238095238002E-2</v>
      </c>
      <c r="O8" s="72">
        <v>0.46333333333333299</v>
      </c>
      <c r="P8" s="72">
        <v>0.14000000000000001</v>
      </c>
      <c r="Q8" s="72">
        <v>0.20695837495837399</v>
      </c>
      <c r="R8" s="71"/>
    </row>
    <row r="9" spans="2:18" ht="19.2" customHeight="1" x14ac:dyDescent="0.3">
      <c r="B9" s="73" t="s">
        <v>144</v>
      </c>
      <c r="C9" s="74">
        <v>0.78345221445221402</v>
      </c>
      <c r="D9" s="74">
        <v>0.93</v>
      </c>
      <c r="E9" s="74">
        <v>0.84949745906267604</v>
      </c>
      <c r="F9" s="41"/>
      <c r="G9" s="74">
        <v>0</v>
      </c>
      <c r="H9" s="74">
        <v>0</v>
      </c>
      <c r="I9" s="74">
        <v>0</v>
      </c>
      <c r="J9" s="41"/>
      <c r="K9" s="74">
        <v>0.507538510170089</v>
      </c>
      <c r="L9" s="74">
        <v>0.96</v>
      </c>
      <c r="M9" s="74">
        <v>0.66387937992262902</v>
      </c>
      <c r="O9" s="74">
        <v>0.51861111111111102</v>
      </c>
      <c r="P9" s="74">
        <v>0.21</v>
      </c>
      <c r="Q9" s="74">
        <v>0.28705098732684903</v>
      </c>
      <c r="R9" s="71"/>
    </row>
    <row r="10" spans="2:18" ht="19.2" customHeight="1" x14ac:dyDescent="0.3">
      <c r="B10" s="14" t="s">
        <v>119</v>
      </c>
      <c r="C10" s="72">
        <v>0.82136363636363596</v>
      </c>
      <c r="D10" s="72">
        <v>0.96</v>
      </c>
      <c r="E10" s="72">
        <v>0.88470418470418399</v>
      </c>
      <c r="F10" s="41"/>
      <c r="G10" s="72">
        <v>0.51333333333333298</v>
      </c>
      <c r="H10" s="72">
        <v>0.09</v>
      </c>
      <c r="I10" s="72">
        <v>0.14930009121313401</v>
      </c>
      <c r="J10" s="41"/>
      <c r="K10" s="72">
        <v>0.49729729729729699</v>
      </c>
      <c r="L10" s="72">
        <v>0.97</v>
      </c>
      <c r="M10" s="72">
        <v>0.65738923580136699</v>
      </c>
      <c r="O10" s="72">
        <v>0.488533633549113</v>
      </c>
      <c r="P10" s="72">
        <v>0.47</v>
      </c>
      <c r="Q10" s="72">
        <v>0.47794475794475699</v>
      </c>
      <c r="R10" s="71"/>
    </row>
    <row r="11" spans="2:18" ht="19.2" customHeight="1" x14ac:dyDescent="0.3">
      <c r="B11" s="14" t="s">
        <v>145</v>
      </c>
      <c r="C11" s="72">
        <v>0.73915343915343901</v>
      </c>
      <c r="D11" s="72">
        <v>0.99</v>
      </c>
      <c r="E11" s="72">
        <v>0.84622263336416803</v>
      </c>
      <c r="F11" s="41"/>
      <c r="G11" s="72">
        <v>0.47445378151260498</v>
      </c>
      <c r="H11" s="72">
        <v>0.51</v>
      </c>
      <c r="I11" s="72">
        <v>0.48685827290705302</v>
      </c>
      <c r="J11" s="41"/>
      <c r="K11" s="72">
        <v>0.70628844839371097</v>
      </c>
      <c r="L11" s="72">
        <v>0.72</v>
      </c>
      <c r="M11" s="72">
        <v>0.71246314660948795</v>
      </c>
      <c r="O11" s="72">
        <v>0.53242424242424202</v>
      </c>
      <c r="P11" s="72">
        <v>0.27999999999999903</v>
      </c>
      <c r="Q11" s="72">
        <v>0.36601130886169803</v>
      </c>
      <c r="R11" s="71"/>
    </row>
    <row r="12" spans="2:18" ht="19.2" customHeight="1" x14ac:dyDescent="0.3">
      <c r="B12" s="73" t="s">
        <v>146</v>
      </c>
      <c r="C12" s="74">
        <v>0.67061087061086999</v>
      </c>
      <c r="D12" s="74">
        <v>0.78</v>
      </c>
      <c r="E12" s="74">
        <v>0.71970022712108805</v>
      </c>
      <c r="F12" s="41"/>
      <c r="G12" s="74">
        <v>0.52182327476445101</v>
      </c>
      <c r="H12" s="74">
        <v>0.55000000000000004</v>
      </c>
      <c r="I12" s="74">
        <v>0.53402106572838204</v>
      </c>
      <c r="J12" s="41"/>
      <c r="K12" s="74">
        <v>0.5</v>
      </c>
      <c r="L12" s="74">
        <v>0.98</v>
      </c>
      <c r="M12" s="74">
        <v>0.662107929086304</v>
      </c>
      <c r="O12" s="74">
        <v>0.47212509712509698</v>
      </c>
      <c r="P12" s="74">
        <v>0.25</v>
      </c>
      <c r="Q12" s="74">
        <v>0.32454019376989302</v>
      </c>
      <c r="R12" s="71"/>
    </row>
    <row r="13" spans="2:18" ht="19.2" customHeight="1" x14ac:dyDescent="0.3">
      <c r="B13" s="14" t="s">
        <v>120</v>
      </c>
      <c r="C13" s="72">
        <v>1</v>
      </c>
      <c r="D13" s="72">
        <v>0.65</v>
      </c>
      <c r="E13" s="72">
        <v>0.78461930226636101</v>
      </c>
      <c r="F13" s="41"/>
      <c r="G13" s="72">
        <v>0.46507316885564198</v>
      </c>
      <c r="H13" s="72">
        <v>0.45999999999999902</v>
      </c>
      <c r="I13" s="72">
        <v>0.46099491000228299</v>
      </c>
      <c r="J13" s="41"/>
      <c r="K13" s="72">
        <v>0.51066491592807295</v>
      </c>
      <c r="L13" s="72">
        <v>0.98</v>
      </c>
      <c r="M13" s="72">
        <v>0.67134229495421704</v>
      </c>
      <c r="O13" s="72">
        <v>0.37886002886002801</v>
      </c>
      <c r="P13" s="72">
        <v>0.13999999999999899</v>
      </c>
      <c r="Q13" s="72">
        <v>0.19753841717134199</v>
      </c>
      <c r="R13" s="71"/>
    </row>
    <row r="14" spans="2:18" ht="19.2" customHeight="1" x14ac:dyDescent="0.3">
      <c r="B14" s="14" t="s">
        <v>147</v>
      </c>
      <c r="C14" s="72">
        <v>0.97770897832817305</v>
      </c>
      <c r="D14" s="72">
        <v>0.84</v>
      </c>
      <c r="E14" s="72">
        <v>0.90227439701123902</v>
      </c>
      <c r="F14" s="41"/>
      <c r="G14" s="72">
        <v>0.49346220701719401</v>
      </c>
      <c r="H14" s="72">
        <v>0.53</v>
      </c>
      <c r="I14" s="72">
        <v>0.50827171841253505</v>
      </c>
      <c r="J14" s="41"/>
      <c r="K14" s="72">
        <v>0.95128205128205101</v>
      </c>
      <c r="L14" s="72">
        <v>0.57999999999999996</v>
      </c>
      <c r="M14" s="72">
        <v>0.72045454545454501</v>
      </c>
      <c r="O14" s="72">
        <v>0.49988095238095198</v>
      </c>
      <c r="P14" s="72">
        <v>0.38</v>
      </c>
      <c r="Q14" s="72">
        <v>0.43154061624649798</v>
      </c>
      <c r="R14" s="71"/>
    </row>
    <row r="15" spans="2:18" ht="19.2" customHeight="1" x14ac:dyDescent="0.3">
      <c r="B15" s="73" t="s">
        <v>148</v>
      </c>
      <c r="C15" s="74">
        <v>0.71548717948717899</v>
      </c>
      <c r="D15" s="74">
        <v>0.88</v>
      </c>
      <c r="E15" s="74">
        <v>0.78905577514273095</v>
      </c>
      <c r="F15" s="41"/>
      <c r="G15" s="74">
        <v>0.50476315789473603</v>
      </c>
      <c r="H15" s="74">
        <v>0.46999999999999897</v>
      </c>
      <c r="I15" s="74">
        <v>0.48222993380888102</v>
      </c>
      <c r="J15" s="41"/>
      <c r="K15" s="74">
        <v>0.50526315789473597</v>
      </c>
      <c r="L15" s="74">
        <v>0.98</v>
      </c>
      <c r="M15" s="74">
        <v>0.66670563023572904</v>
      </c>
      <c r="O15" s="74">
        <v>0.36904761904761901</v>
      </c>
      <c r="P15" s="74">
        <v>0.11</v>
      </c>
      <c r="Q15" s="74">
        <v>0.16880341880341801</v>
      </c>
      <c r="R15" s="71"/>
    </row>
    <row r="16" spans="2:18" ht="19.2" customHeight="1" x14ac:dyDescent="0.3">
      <c r="B16" s="14" t="s">
        <v>149</v>
      </c>
      <c r="C16" s="72">
        <v>0.79847232816340297</v>
      </c>
      <c r="D16" s="72">
        <v>0.91999999999999904</v>
      </c>
      <c r="E16" s="72">
        <v>0.85218273397392597</v>
      </c>
      <c r="F16" s="41"/>
      <c r="G16" s="72">
        <v>0.51369169960474304</v>
      </c>
      <c r="H16" s="72">
        <v>0.59</v>
      </c>
      <c r="I16" s="72">
        <v>0.54894056847545203</v>
      </c>
      <c r="J16" s="41"/>
      <c r="K16" s="72">
        <v>0.58419117647058805</v>
      </c>
      <c r="L16" s="72">
        <v>0.97</v>
      </c>
      <c r="M16" s="72">
        <v>0.72905982905982902</v>
      </c>
      <c r="O16" s="72">
        <v>0.48619047619047601</v>
      </c>
      <c r="P16" s="72">
        <v>0.24</v>
      </c>
      <c r="Q16" s="72">
        <v>0.31270697167755901</v>
      </c>
      <c r="R16" s="71"/>
    </row>
    <row r="17" spans="2:18" ht="19.2" customHeight="1" x14ac:dyDescent="0.3">
      <c r="B17" s="14" t="s">
        <v>150</v>
      </c>
      <c r="C17" s="72">
        <v>0.77421126345274904</v>
      </c>
      <c r="D17" s="72">
        <v>0.69</v>
      </c>
      <c r="E17" s="72">
        <v>0.72750762019054704</v>
      </c>
      <c r="F17" s="41"/>
      <c r="G17" s="72">
        <v>0.47610413994853301</v>
      </c>
      <c r="H17" s="72">
        <v>0.53</v>
      </c>
      <c r="I17" s="72">
        <v>0.50034989548664299</v>
      </c>
      <c r="J17" s="41"/>
      <c r="K17" s="72">
        <v>0.50555555555555498</v>
      </c>
      <c r="L17" s="72">
        <v>0.97</v>
      </c>
      <c r="M17" s="72">
        <v>0.66448888146725604</v>
      </c>
      <c r="O17" s="72">
        <v>0.49499750249750202</v>
      </c>
      <c r="P17" s="72">
        <v>0.33999999999999903</v>
      </c>
      <c r="Q17" s="72">
        <v>0.40142750355273998</v>
      </c>
      <c r="R17" s="71"/>
    </row>
    <row r="18" spans="2:18" ht="19.2" customHeight="1" x14ac:dyDescent="0.3">
      <c r="B18" s="14" t="s">
        <v>151</v>
      </c>
      <c r="C18" s="72">
        <v>1</v>
      </c>
      <c r="D18" s="72">
        <v>0.56999999999999995</v>
      </c>
      <c r="E18" s="72">
        <v>0.72526881720430103</v>
      </c>
      <c r="F18" s="72"/>
      <c r="G18" s="72">
        <v>0.49119480519480502</v>
      </c>
      <c r="H18" s="72">
        <v>0.6</v>
      </c>
      <c r="I18" s="72">
        <v>0.53583627345707396</v>
      </c>
      <c r="J18" s="41"/>
      <c r="K18" s="72">
        <v>0.49216909216909199</v>
      </c>
      <c r="L18" s="72">
        <v>0.96</v>
      </c>
      <c r="M18" s="72">
        <v>0.65060957478441805</v>
      </c>
      <c r="N18" s="72"/>
      <c r="O18" s="72">
        <v>0.44648033126293901</v>
      </c>
      <c r="P18" s="72">
        <v>0.48</v>
      </c>
      <c r="Q18" s="72">
        <v>0.46024952547924702</v>
      </c>
      <c r="R18" s="71"/>
    </row>
    <row r="21" spans="2:18" ht="19.2" customHeight="1" x14ac:dyDescent="0.3">
      <c r="B21" s="14" t="s">
        <v>152</v>
      </c>
      <c r="C21" s="68" t="s">
        <v>153</v>
      </c>
      <c r="D21" s="68" t="s">
        <v>154</v>
      </c>
      <c r="E21" s="68" t="s">
        <v>139</v>
      </c>
    </row>
    <row r="22" spans="2:18" ht="19.2" customHeight="1" x14ac:dyDescent="0.3">
      <c r="B22" s="14" t="s">
        <v>66</v>
      </c>
      <c r="C22" s="71">
        <f>AVERAGE(C4:C6)</f>
        <v>0.94454965917208467</v>
      </c>
      <c r="D22" s="71">
        <f>AVERAGE(D4:D6)</f>
        <v>0.8666666666666667</v>
      </c>
      <c r="E22" s="71">
        <f>AVERAGE(E4:E6)</f>
        <v>0.89491520766354837</v>
      </c>
    </row>
    <row r="23" spans="2:18" ht="19.2" customHeight="1" x14ac:dyDescent="0.3">
      <c r="B23" s="14" t="s">
        <v>63</v>
      </c>
      <c r="C23" s="71">
        <f>AVERAGE(G4:G6)</f>
        <v>0.32830719332267305</v>
      </c>
      <c r="D23" s="71">
        <f>AVERAGE(H4:H6)</f>
        <v>0.32333333333333331</v>
      </c>
      <c r="E23" s="71">
        <f>AVERAGE(I4:I6)</f>
        <v>0.32367041753362297</v>
      </c>
    </row>
    <row r="24" spans="2:18" ht="19.2" customHeight="1" x14ac:dyDescent="0.3">
      <c r="B24" s="14" t="s">
        <v>64</v>
      </c>
      <c r="C24" s="71">
        <f>AVERAGE(K4:K6)</f>
        <v>0.3379879879879879</v>
      </c>
      <c r="D24" s="71">
        <f>AVERAGE(L4:L6)</f>
        <v>0.33333333333333331</v>
      </c>
      <c r="E24" s="71">
        <f>AVERAGE(M4:M6)</f>
        <v>0.24241453144546188</v>
      </c>
    </row>
    <row r="25" spans="2:18" ht="19.2" customHeight="1" x14ac:dyDescent="0.3">
      <c r="B25" s="14" t="s">
        <v>65</v>
      </c>
      <c r="C25" s="71">
        <f>AVERAGE(O4:O6)</f>
        <v>0.46921800421800364</v>
      </c>
      <c r="D25" s="71">
        <f>AVERAGE(P4:P6)</f>
        <v>0.163333333333333</v>
      </c>
      <c r="E25" s="71">
        <f>AVERAGE(Q4:Q6)</f>
        <v>0.22788502468652663</v>
      </c>
    </row>
    <row r="27" spans="2:18" ht="19.2" customHeight="1" x14ac:dyDescent="0.3">
      <c r="B27" s="14" t="s">
        <v>155</v>
      </c>
      <c r="C27" s="68" t="s">
        <v>153</v>
      </c>
      <c r="D27" s="68" t="s">
        <v>154</v>
      </c>
      <c r="E27" s="68" t="s">
        <v>139</v>
      </c>
    </row>
    <row r="28" spans="2:18" ht="19.2" customHeight="1" x14ac:dyDescent="0.3">
      <c r="B28" s="14" t="s">
        <v>66</v>
      </c>
      <c r="C28" s="71">
        <f>AVERAGE(C7:C15)</f>
        <v>0.83346559765656814</v>
      </c>
      <c r="D28" s="71">
        <f>AVERAGE(D7:D15)</f>
        <v>0.86555555555555552</v>
      </c>
      <c r="E28" s="71">
        <f>AVERAGE(E7:E15)</f>
        <v>0.83829625874393032</v>
      </c>
    </row>
    <row r="29" spans="2:18" ht="19.2" customHeight="1" x14ac:dyDescent="0.3">
      <c r="B29" s="14" t="s">
        <v>63</v>
      </c>
      <c r="C29" s="71">
        <f>AVERAGE(G7:G15)</f>
        <v>0.43065120815430386</v>
      </c>
      <c r="D29" s="71">
        <f>AVERAGE(H7:H15)</f>
        <v>0.36666666666666636</v>
      </c>
      <c r="E29" s="71">
        <f>AVERAGE(I7:I15)</f>
        <v>0.37236143413799683</v>
      </c>
    </row>
    <row r="30" spans="2:18" ht="19.2" customHeight="1" x14ac:dyDescent="0.3">
      <c r="B30" s="14" t="s">
        <v>64</v>
      </c>
      <c r="C30" s="71">
        <f>AVERAGE(K7:K15)</f>
        <v>0.54944456084806914</v>
      </c>
      <c r="D30" s="71">
        <f>AVERAGE(L7:L15)</f>
        <v>0.69111111111111123</v>
      </c>
      <c r="E30" s="71">
        <f>AVERAGE(M7:M15)</f>
        <v>0.53856201574853113</v>
      </c>
    </row>
    <row r="31" spans="2:18" ht="19.2" customHeight="1" x14ac:dyDescent="0.3">
      <c r="B31" s="14" t="s">
        <v>65</v>
      </c>
      <c r="C31" s="71">
        <f>AVERAGE(O7:O15)</f>
        <v>0.46899975955703471</v>
      </c>
      <c r="D31" s="71">
        <f>AVERAGE(P7:P15)</f>
        <v>0.24777777777777754</v>
      </c>
      <c r="E31" s="71">
        <f>AVERAGE(Q7:Q15)</f>
        <v>0.31026329354478949</v>
      </c>
    </row>
    <row r="33" spans="2:5" ht="19.2" customHeight="1" x14ac:dyDescent="0.3">
      <c r="B33" s="14" t="s">
        <v>156</v>
      </c>
      <c r="C33" s="68" t="s">
        <v>153</v>
      </c>
      <c r="D33" s="68" t="s">
        <v>154</v>
      </c>
      <c r="E33" s="68" t="s">
        <v>139</v>
      </c>
    </row>
    <row r="34" spans="2:5" ht="19.2" customHeight="1" x14ac:dyDescent="0.3">
      <c r="B34" s="14" t="s">
        <v>66</v>
      </c>
      <c r="C34" s="71">
        <f>AVERAGE(C16:C18)</f>
        <v>0.85756119720538404</v>
      </c>
      <c r="D34" s="71">
        <f>AVERAGE(D16:D18)</f>
        <v>0.72666666666666624</v>
      </c>
      <c r="E34" s="71">
        <f>AVERAGE(E16:E18)</f>
        <v>0.76831972378959135</v>
      </c>
    </row>
    <row r="35" spans="2:5" ht="19.2" customHeight="1" x14ac:dyDescent="0.3">
      <c r="B35" s="14" t="s">
        <v>63</v>
      </c>
      <c r="C35" s="71">
        <f>AVERAGE(G16:G18)</f>
        <v>0.49366354824936032</v>
      </c>
      <c r="D35" s="71">
        <f>AVERAGE(H16:H18)</f>
        <v>0.57333333333333336</v>
      </c>
      <c r="E35" s="71">
        <f>AVERAGE(I16:I18)</f>
        <v>0.528375579139723</v>
      </c>
    </row>
    <row r="36" spans="2:5" ht="19.2" customHeight="1" x14ac:dyDescent="0.3">
      <c r="B36" s="14" t="s">
        <v>64</v>
      </c>
      <c r="C36" s="71">
        <f>AVERAGE(K16:K18)</f>
        <v>0.52730527473174504</v>
      </c>
      <c r="D36" s="71">
        <f>AVERAGE(L16:L18)</f>
        <v>0.96666666666666667</v>
      </c>
      <c r="E36" s="71">
        <f>AVERAGE(M16:M18)</f>
        <v>0.68138609510383441</v>
      </c>
    </row>
    <row r="37" spans="2:5" ht="19.2" customHeight="1" x14ac:dyDescent="0.3">
      <c r="B37" s="14" t="s">
        <v>65</v>
      </c>
      <c r="C37" s="71">
        <f>AVERAGE(O16:O18)</f>
        <v>0.4758894366503057</v>
      </c>
      <c r="D37" s="71">
        <f>AVERAGE(P16:P18)</f>
        <v>0.353333333333333</v>
      </c>
      <c r="E37" s="71">
        <f>AVERAGE(Q16:Q18)</f>
        <v>0.39146133356984869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103-2C9C-4FAF-AFB0-0228DA8ECD06}">
  <dimension ref="A1:AU51"/>
  <sheetViews>
    <sheetView showGridLines="0" zoomScaleNormal="100" workbookViewId="0">
      <pane ySplit="3" topLeftCell="A4" activePane="bottomLeft" state="frozen"/>
      <selection pane="bottomLeft" activeCell="O1" sqref="O1:AK1048576"/>
    </sheetView>
  </sheetViews>
  <sheetFormatPr defaultRowHeight="14.4" x14ac:dyDescent="0.3"/>
  <cols>
    <col min="1" max="3" width="9.109375" hidden="1" customWidth="1"/>
    <col min="4" max="4" width="43.5546875" style="14" customWidth="1"/>
    <col min="5" max="5" width="9.109375" hidden="1" customWidth="1"/>
    <col min="6" max="6" width="43.5546875" hidden="1" customWidth="1"/>
    <col min="7" max="10" width="9.109375" hidden="1" customWidth="1"/>
    <col min="11" max="11" width="18.6640625" hidden="1" customWidth="1"/>
    <col min="12" max="13" width="9.109375" hidden="1" customWidth="1"/>
    <col min="14" max="14" width="24.109375" hidden="1" customWidth="1"/>
    <col min="16" max="16" width="9.109375" hidden="1" customWidth="1"/>
    <col min="17" max="17" width="8.88671875" bestFit="1" customWidth="1"/>
    <col min="18" max="18" width="9.109375" hidden="1" customWidth="1"/>
    <col min="20" max="20" width="9.109375" hidden="1" customWidth="1"/>
    <col min="22" max="22" width="9.109375" hidden="1" customWidth="1"/>
    <col min="24" max="24" width="9.109375" hidden="1" customWidth="1"/>
    <col min="26" max="26" width="9.109375" hidden="1" customWidth="1"/>
    <col min="28" max="28" width="9.109375" hidden="1" customWidth="1"/>
    <col min="30" max="30" width="9.109375" hidden="1" customWidth="1"/>
    <col min="32" max="32" width="9.109375" hidden="1" customWidth="1"/>
    <col min="34" max="34" width="9.109375" hidden="1" customWidth="1"/>
    <col min="36" max="36" width="9.109375" hidden="1" customWidth="1"/>
    <col min="38" max="38" width="9.109375" hidden="1" customWidth="1"/>
    <col min="39" max="40" width="9.109375" customWidth="1"/>
    <col min="41" max="47" width="9.109375"/>
  </cols>
  <sheetData>
    <row r="1" spans="1:47" ht="4.5" customHeight="1" x14ac:dyDescent="0.3"/>
    <row r="2" spans="1:47" x14ac:dyDescent="0.3"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77" t="s">
        <v>66</v>
      </c>
      <c r="P2" s="78"/>
      <c r="Q2" s="78"/>
      <c r="R2" s="78"/>
      <c r="S2" s="79"/>
      <c r="T2" s="49"/>
      <c r="U2" s="80" t="s">
        <v>116</v>
      </c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2"/>
    </row>
    <row r="3" spans="1:47" s="5" customFormat="1" x14ac:dyDescent="0.3">
      <c r="B3" s="5" t="s">
        <v>0</v>
      </c>
      <c r="C3" s="5" t="s">
        <v>1</v>
      </c>
      <c r="D3" s="44" t="s">
        <v>112</v>
      </c>
      <c r="E3" s="51" t="s">
        <v>3</v>
      </c>
      <c r="F3" s="51" t="s">
        <v>4</v>
      </c>
      <c r="G3" s="51" t="s">
        <v>5</v>
      </c>
      <c r="H3" s="51" t="s">
        <v>6</v>
      </c>
      <c r="I3" s="51" t="s">
        <v>7</v>
      </c>
      <c r="J3" s="51" t="s">
        <v>8</v>
      </c>
      <c r="K3" s="51" t="s">
        <v>9</v>
      </c>
      <c r="L3" s="51" t="s">
        <v>10</v>
      </c>
      <c r="M3" s="51" t="s">
        <v>11</v>
      </c>
      <c r="N3" s="51" t="s">
        <v>12</v>
      </c>
      <c r="O3" s="36" t="s">
        <v>13</v>
      </c>
      <c r="P3" s="36" t="s">
        <v>14</v>
      </c>
      <c r="Q3" s="36" t="s">
        <v>15</v>
      </c>
      <c r="R3" s="36" t="s">
        <v>16</v>
      </c>
      <c r="S3" s="36" t="s">
        <v>17</v>
      </c>
      <c r="T3" s="41" t="s">
        <v>18</v>
      </c>
      <c r="U3" s="40" t="s">
        <v>19</v>
      </c>
      <c r="V3" s="41" t="s">
        <v>20</v>
      </c>
      <c r="W3" s="41" t="s">
        <v>21</v>
      </c>
      <c r="X3" s="41" t="s">
        <v>22</v>
      </c>
      <c r="Y3" s="42" t="s">
        <v>23</v>
      </c>
      <c r="Z3" s="41" t="s">
        <v>24</v>
      </c>
      <c r="AA3" s="40" t="s">
        <v>25</v>
      </c>
      <c r="AB3" s="41" t="s">
        <v>26</v>
      </c>
      <c r="AC3" s="41" t="s">
        <v>27</v>
      </c>
      <c r="AD3" s="41" t="s">
        <v>28</v>
      </c>
      <c r="AE3" s="42" t="s">
        <v>29</v>
      </c>
      <c r="AF3" s="41" t="s">
        <v>30</v>
      </c>
      <c r="AG3" s="40" t="s">
        <v>31</v>
      </c>
      <c r="AH3" s="41" t="s">
        <v>32</v>
      </c>
      <c r="AI3" s="41" t="s">
        <v>33</v>
      </c>
      <c r="AJ3" s="41" t="s">
        <v>34</v>
      </c>
      <c r="AK3" s="42" t="s">
        <v>35</v>
      </c>
      <c r="AL3" s="6" t="s">
        <v>36</v>
      </c>
      <c r="AM3" s="6"/>
      <c r="AN3" s="5" t="s">
        <v>37</v>
      </c>
    </row>
    <row r="4" spans="1:47" ht="21.75" customHeight="1" x14ac:dyDescent="0.3">
      <c r="A4">
        <v>0</v>
      </c>
      <c r="B4">
        <v>0</v>
      </c>
      <c r="C4" t="s">
        <v>38</v>
      </c>
      <c r="D4" s="43" t="s">
        <v>117</v>
      </c>
      <c r="E4" s="26" t="s">
        <v>39</v>
      </c>
      <c r="F4" s="26" t="s">
        <v>40</v>
      </c>
      <c r="G4" s="26" t="s">
        <v>87</v>
      </c>
      <c r="H4" s="26" t="s">
        <v>41</v>
      </c>
      <c r="I4" s="26">
        <v>40</v>
      </c>
      <c r="J4" s="26">
        <v>5</v>
      </c>
      <c r="K4" s="26" t="s">
        <v>105</v>
      </c>
      <c r="L4" s="26" t="s">
        <v>42</v>
      </c>
      <c r="M4" s="26">
        <v>1</v>
      </c>
      <c r="N4" s="26">
        <v>2</v>
      </c>
      <c r="O4" s="37">
        <v>1</v>
      </c>
      <c r="P4" s="37">
        <v>0</v>
      </c>
      <c r="Q4" s="37">
        <v>0.7</v>
      </c>
      <c r="R4" s="37">
        <v>4.9999999999999899E-2</v>
      </c>
      <c r="S4" s="37">
        <v>0.82271454036159897</v>
      </c>
      <c r="T4" s="25">
        <v>3.4635030353214101E-2</v>
      </c>
      <c r="U4" s="28">
        <v>0.48735072976559002</v>
      </c>
      <c r="V4" s="25">
        <v>7.6112766173504195E-2</v>
      </c>
      <c r="W4" s="28">
        <v>0.44</v>
      </c>
      <c r="X4" s="25">
        <v>0.108397416943394</v>
      </c>
      <c r="Y4" s="28">
        <v>0.460271572753638</v>
      </c>
      <c r="Z4" s="25">
        <v>8.9161412062902706E-2</v>
      </c>
      <c r="AA4" s="28">
        <v>6.6666666666666596E-2</v>
      </c>
      <c r="AB4" s="25">
        <v>0.14907119849998501</v>
      </c>
      <c r="AC4" s="28">
        <v>0.01</v>
      </c>
      <c r="AD4" s="25">
        <v>2.2360679774997901E-2</v>
      </c>
      <c r="AE4" s="28">
        <v>1.7391304347826E-2</v>
      </c>
      <c r="AF4" s="25">
        <v>3.88881387391267E-2</v>
      </c>
      <c r="AG4" s="28">
        <v>0.45670163170163097</v>
      </c>
      <c r="AH4" s="25">
        <v>0.11630065085202</v>
      </c>
      <c r="AI4" s="28">
        <v>0.27999999999999903</v>
      </c>
      <c r="AJ4" s="25">
        <v>0.135092560861062</v>
      </c>
      <c r="AK4" s="28">
        <v>0.34349726407568398</v>
      </c>
      <c r="AL4" s="1">
        <v>0.13363767885712299</v>
      </c>
      <c r="AM4" s="1"/>
      <c r="AN4" t="s">
        <v>40</v>
      </c>
    </row>
    <row r="5" spans="1:47" ht="21.75" customHeight="1" x14ac:dyDescent="0.3">
      <c r="A5">
        <v>1</v>
      </c>
      <c r="B5">
        <v>1</v>
      </c>
      <c r="C5" t="s">
        <v>38</v>
      </c>
      <c r="D5" s="43" t="s">
        <v>124</v>
      </c>
      <c r="E5" s="26" t="s">
        <v>39</v>
      </c>
      <c r="F5" s="26" t="s">
        <v>43</v>
      </c>
      <c r="G5" s="26" t="s">
        <v>87</v>
      </c>
      <c r="H5" s="26" t="s">
        <v>41</v>
      </c>
      <c r="I5" s="26">
        <v>40</v>
      </c>
      <c r="J5" s="26">
        <v>5</v>
      </c>
      <c r="K5" s="26" t="s">
        <v>105</v>
      </c>
      <c r="L5" s="26" t="s">
        <v>42</v>
      </c>
      <c r="M5" s="26">
        <v>1</v>
      </c>
      <c r="N5" s="26">
        <v>2</v>
      </c>
      <c r="O5" s="37">
        <v>0.93820384294068504</v>
      </c>
      <c r="P5" s="37">
        <v>4.3566706792347899E-2</v>
      </c>
      <c r="Q5" s="37">
        <v>0.9</v>
      </c>
      <c r="R5" s="37">
        <v>6.1237243569579401E-2</v>
      </c>
      <c r="S5" s="37">
        <v>0.91787597511602603</v>
      </c>
      <c r="T5" s="25">
        <v>4.4017523360336201E-2</v>
      </c>
      <c r="U5" s="28">
        <v>0</v>
      </c>
      <c r="V5" s="25">
        <v>0</v>
      </c>
      <c r="W5" s="28">
        <v>0</v>
      </c>
      <c r="X5" s="25">
        <v>0</v>
      </c>
      <c r="Y5" s="28">
        <v>0</v>
      </c>
      <c r="Z5" s="25">
        <v>0</v>
      </c>
      <c r="AA5" s="28">
        <v>0.45</v>
      </c>
      <c r="AB5" s="25">
        <v>0.51234753829797997</v>
      </c>
      <c r="AC5" s="28">
        <v>0.03</v>
      </c>
      <c r="AD5" s="25">
        <v>2.73861278752583E-2</v>
      </c>
      <c r="AE5" s="28">
        <v>5.4761904761904699E-2</v>
      </c>
      <c r="AF5" s="25">
        <v>5.0226245499354699E-2</v>
      </c>
      <c r="AG5" s="28">
        <v>0.36666666666666597</v>
      </c>
      <c r="AH5" s="25">
        <v>0.34156502553198598</v>
      </c>
      <c r="AI5" s="28">
        <v>0.06</v>
      </c>
      <c r="AJ5" s="25">
        <v>5.4772255750516599E-2</v>
      </c>
      <c r="AK5" s="28">
        <v>0.10289855072463699</v>
      </c>
      <c r="AL5" s="1">
        <v>9.3979668619556297E-2</v>
      </c>
      <c r="AM5" s="1"/>
      <c r="AN5" t="s">
        <v>43</v>
      </c>
    </row>
    <row r="6" spans="1:47" s="16" customFormat="1" ht="21.75" customHeight="1" x14ac:dyDescent="0.3">
      <c r="A6" s="16">
        <v>2</v>
      </c>
      <c r="B6" s="16">
        <v>2</v>
      </c>
      <c r="C6" s="16" t="s">
        <v>38</v>
      </c>
      <c r="D6" s="45" t="s">
        <v>128</v>
      </c>
      <c r="E6" s="18" t="s">
        <v>39</v>
      </c>
      <c r="F6" s="18" t="s">
        <v>44</v>
      </c>
      <c r="G6" s="18" t="s">
        <v>87</v>
      </c>
      <c r="H6" s="18" t="s">
        <v>41</v>
      </c>
      <c r="I6" s="18">
        <v>40</v>
      </c>
      <c r="J6" s="18">
        <v>5</v>
      </c>
      <c r="K6" s="18" t="s">
        <v>105</v>
      </c>
      <c r="L6" s="18" t="s">
        <v>42</v>
      </c>
      <c r="M6" s="18">
        <v>1</v>
      </c>
      <c r="N6" s="18">
        <v>2</v>
      </c>
      <c r="O6" s="19">
        <v>0.89544513457556896</v>
      </c>
      <c r="P6" s="19">
        <v>5.40388535657896E-2</v>
      </c>
      <c r="Q6" s="19">
        <v>1</v>
      </c>
      <c r="R6" s="19">
        <v>0</v>
      </c>
      <c r="S6" s="19">
        <v>0.94415510751302001</v>
      </c>
      <c r="T6" s="20">
        <v>2.99831728151531E-2</v>
      </c>
      <c r="U6" s="30">
        <v>0.49757085020242903</v>
      </c>
      <c r="V6" s="20">
        <v>2.3142530505308099E-2</v>
      </c>
      <c r="W6" s="30">
        <v>0.53</v>
      </c>
      <c r="X6" s="20">
        <v>6.7082039324993695E-2</v>
      </c>
      <c r="Y6" s="30">
        <v>0.51073967984723101</v>
      </c>
      <c r="Z6" s="20">
        <v>2.6546601491711098E-2</v>
      </c>
      <c r="AA6" s="30">
        <v>0.49729729729729699</v>
      </c>
      <c r="AB6" s="20">
        <v>1.0895218400126199E-2</v>
      </c>
      <c r="AC6" s="30">
        <v>0.96</v>
      </c>
      <c r="AD6" s="20">
        <v>4.18330013267037E-2</v>
      </c>
      <c r="AE6" s="30">
        <v>0.65509038522665497</v>
      </c>
      <c r="AF6" s="20">
        <v>1.8245551475429399E-2</v>
      </c>
      <c r="AG6" s="30">
        <v>0.58428571428571396</v>
      </c>
      <c r="AH6" s="20">
        <v>0.29139005347696001</v>
      </c>
      <c r="AI6" s="30">
        <v>0.15</v>
      </c>
      <c r="AJ6" s="20">
        <v>6.1237243569579401E-2</v>
      </c>
      <c r="AK6" s="30">
        <v>0.237259259259259</v>
      </c>
      <c r="AL6" s="17">
        <v>0.100883477311763</v>
      </c>
      <c r="AM6" s="17"/>
      <c r="AN6" s="16" t="s">
        <v>44</v>
      </c>
      <c r="AO6"/>
      <c r="AP6"/>
      <c r="AQ6"/>
      <c r="AR6"/>
      <c r="AS6"/>
      <c r="AT6"/>
      <c r="AU6"/>
    </row>
    <row r="7" spans="1:47" ht="21.75" customHeight="1" x14ac:dyDescent="0.3">
      <c r="A7">
        <v>3</v>
      </c>
      <c r="B7">
        <v>3</v>
      </c>
      <c r="C7" t="s">
        <v>38</v>
      </c>
      <c r="D7" s="43" t="s">
        <v>118</v>
      </c>
      <c r="E7" s="26" t="s">
        <v>45</v>
      </c>
      <c r="F7" s="26" t="s">
        <v>46</v>
      </c>
      <c r="G7" s="26" t="s">
        <v>91</v>
      </c>
      <c r="H7" s="26" t="s">
        <v>41</v>
      </c>
      <c r="I7" s="26">
        <v>40</v>
      </c>
      <c r="J7" s="26">
        <v>5</v>
      </c>
      <c r="K7" s="26" t="s">
        <v>105</v>
      </c>
      <c r="L7" s="26"/>
      <c r="M7" s="26">
        <v>100</v>
      </c>
      <c r="N7" s="26">
        <v>70</v>
      </c>
      <c r="O7" s="37">
        <v>0.90724637681159404</v>
      </c>
      <c r="P7" s="37">
        <v>5.6004045112297299E-2</v>
      </c>
      <c r="Q7" s="37">
        <v>0.96</v>
      </c>
      <c r="R7" s="37">
        <v>4.18330013267037E-2</v>
      </c>
      <c r="S7" s="37">
        <v>0.93238797504254101</v>
      </c>
      <c r="T7" s="25">
        <v>4.3561962327221697E-2</v>
      </c>
      <c r="U7" s="28">
        <v>0.52295195001077299</v>
      </c>
      <c r="V7" s="25">
        <v>5.0688448441172498E-2</v>
      </c>
      <c r="W7" s="28">
        <v>0.55999999999999905</v>
      </c>
      <c r="X7" s="25">
        <v>6.5192024052026495E-2</v>
      </c>
      <c r="Y7" s="28">
        <v>0.53805310564589404</v>
      </c>
      <c r="Z7" s="25">
        <v>4.1290481016142501E-2</v>
      </c>
      <c r="AA7" s="28">
        <v>0.36666666666666597</v>
      </c>
      <c r="AB7" s="25">
        <v>0.41499665326629098</v>
      </c>
      <c r="AC7" s="28">
        <v>0.03</v>
      </c>
      <c r="AD7" s="25">
        <v>2.73861278752583E-2</v>
      </c>
      <c r="AE7" s="28">
        <v>5.46207415772633E-2</v>
      </c>
      <c r="AF7" s="25">
        <v>4.9947640622993401E-2</v>
      </c>
      <c r="AG7" s="28">
        <v>0.498181818181818</v>
      </c>
      <c r="AH7" s="25">
        <v>8.7528035650261099E-2</v>
      </c>
      <c r="AI7" s="28">
        <v>0.25</v>
      </c>
      <c r="AJ7" s="25">
        <v>6.1237243569579401E-2</v>
      </c>
      <c r="AK7" s="28">
        <v>0.33198156682027602</v>
      </c>
      <c r="AL7" s="1">
        <v>7.2125860019021701E-2</v>
      </c>
      <c r="AM7" s="1"/>
      <c r="AN7" t="s">
        <v>46</v>
      </c>
    </row>
    <row r="8" spans="1:47" ht="21.75" customHeight="1" x14ac:dyDescent="0.3">
      <c r="A8">
        <v>4</v>
      </c>
      <c r="B8">
        <v>4</v>
      </c>
      <c r="C8" t="s">
        <v>38</v>
      </c>
      <c r="D8" s="43" t="s">
        <v>125</v>
      </c>
      <c r="E8" s="26" t="s">
        <v>45</v>
      </c>
      <c r="F8" s="26" t="s">
        <v>47</v>
      </c>
      <c r="G8" s="26" t="s">
        <v>91</v>
      </c>
      <c r="H8" s="26" t="s">
        <v>41</v>
      </c>
      <c r="I8" s="26">
        <v>40</v>
      </c>
      <c r="J8" s="26">
        <v>5</v>
      </c>
      <c r="K8" s="26" t="s">
        <v>105</v>
      </c>
      <c r="L8" s="26"/>
      <c r="M8" s="26">
        <v>100</v>
      </c>
      <c r="N8" s="26">
        <v>70</v>
      </c>
      <c r="O8" s="37">
        <v>0.88616768370200805</v>
      </c>
      <c r="P8" s="37">
        <v>7.2827208789815898E-2</v>
      </c>
      <c r="Q8" s="37">
        <v>0.8</v>
      </c>
      <c r="R8" s="37">
        <v>0.1</v>
      </c>
      <c r="S8" s="37">
        <v>0.83620437498038402</v>
      </c>
      <c r="T8" s="25">
        <v>5.3591828308339501E-2</v>
      </c>
      <c r="U8" s="28">
        <v>0.38</v>
      </c>
      <c r="V8" s="25">
        <v>0.12549900398011099</v>
      </c>
      <c r="W8" s="28">
        <v>0.13</v>
      </c>
      <c r="X8" s="25">
        <v>6.7082039324993695E-2</v>
      </c>
      <c r="Y8" s="28">
        <v>0.19152380952380901</v>
      </c>
      <c r="Z8" s="25">
        <v>9.0569125202296694E-2</v>
      </c>
      <c r="AA8" s="28">
        <v>0.4</v>
      </c>
      <c r="AB8" s="25">
        <v>0.54772255750516596</v>
      </c>
      <c r="AC8" s="28">
        <v>0.02</v>
      </c>
      <c r="AD8" s="25">
        <v>2.73861278752583E-2</v>
      </c>
      <c r="AE8" s="28">
        <v>3.8095238095238002E-2</v>
      </c>
      <c r="AF8" s="25">
        <v>5.2164053095730002E-2</v>
      </c>
      <c r="AG8" s="28">
        <v>0.46333333333333299</v>
      </c>
      <c r="AH8" s="25">
        <v>0.152934263292726</v>
      </c>
      <c r="AI8" s="28">
        <v>0.14000000000000001</v>
      </c>
      <c r="AJ8" s="25">
        <v>8.2158383625774906E-2</v>
      </c>
      <c r="AK8" s="28">
        <v>0.20695837495837399</v>
      </c>
      <c r="AL8" s="1">
        <v>0.107120782965183</v>
      </c>
      <c r="AM8" s="1"/>
      <c r="AN8" t="s">
        <v>47</v>
      </c>
    </row>
    <row r="9" spans="1:47" ht="21.75" customHeight="1" x14ac:dyDescent="0.3">
      <c r="A9">
        <v>5</v>
      </c>
      <c r="B9">
        <v>5</v>
      </c>
      <c r="C9" t="s">
        <v>38</v>
      </c>
      <c r="D9" s="43" t="s">
        <v>129</v>
      </c>
      <c r="E9" s="26" t="s">
        <v>45</v>
      </c>
      <c r="F9" s="26" t="s">
        <v>48</v>
      </c>
      <c r="G9" s="26" t="s">
        <v>91</v>
      </c>
      <c r="H9" s="26" t="s">
        <v>41</v>
      </c>
      <c r="I9" s="26">
        <v>40</v>
      </c>
      <c r="J9" s="26">
        <v>5</v>
      </c>
      <c r="K9" s="26" t="s">
        <v>105</v>
      </c>
      <c r="L9" s="26"/>
      <c r="M9" s="26">
        <v>100</v>
      </c>
      <c r="N9" s="26">
        <v>70</v>
      </c>
      <c r="O9" s="37">
        <v>0.78345221445221402</v>
      </c>
      <c r="P9" s="37">
        <v>4.0951803985571002E-2</v>
      </c>
      <c r="Q9" s="37">
        <v>0.93</v>
      </c>
      <c r="R9" s="37">
        <v>4.4721359549995697E-2</v>
      </c>
      <c r="S9" s="37">
        <v>0.84949745906267604</v>
      </c>
      <c r="T9" s="25">
        <v>2.8149272744381101E-2</v>
      </c>
      <c r="U9" s="28">
        <v>0</v>
      </c>
      <c r="V9" s="25">
        <v>0</v>
      </c>
      <c r="W9" s="28">
        <v>0</v>
      </c>
      <c r="X9" s="25">
        <v>0</v>
      </c>
      <c r="Y9" s="28">
        <v>0</v>
      </c>
      <c r="Z9" s="25">
        <v>0</v>
      </c>
      <c r="AA9" s="28">
        <v>0.507538510170089</v>
      </c>
      <c r="AB9" s="25">
        <v>2.0562868120801801E-2</v>
      </c>
      <c r="AC9" s="28">
        <v>0.96</v>
      </c>
      <c r="AD9" s="25">
        <v>6.5192024052026495E-2</v>
      </c>
      <c r="AE9" s="28">
        <v>0.66387937992262902</v>
      </c>
      <c r="AF9" s="25">
        <v>3.2741658951785803E-2</v>
      </c>
      <c r="AG9" s="28">
        <v>0.51861111111111102</v>
      </c>
      <c r="AH9" s="25">
        <v>6.1767310264280902E-2</v>
      </c>
      <c r="AI9" s="28">
        <v>0.21</v>
      </c>
      <c r="AJ9" s="25">
        <v>8.9442719099991505E-2</v>
      </c>
      <c r="AK9" s="28">
        <v>0.28705098732684903</v>
      </c>
      <c r="AL9" s="1">
        <v>7.4595846438590199E-2</v>
      </c>
      <c r="AM9" s="1"/>
      <c r="AN9" t="s">
        <v>48</v>
      </c>
    </row>
    <row r="10" spans="1:47" ht="21.75" customHeight="1" x14ac:dyDescent="0.3">
      <c r="A10">
        <v>6</v>
      </c>
      <c r="B10">
        <v>6</v>
      </c>
      <c r="C10" t="s">
        <v>38</v>
      </c>
      <c r="D10" s="43" t="s">
        <v>119</v>
      </c>
      <c r="E10" s="26" t="s">
        <v>49</v>
      </c>
      <c r="F10" s="26" t="s">
        <v>50</v>
      </c>
      <c r="G10" s="26" t="s">
        <v>95</v>
      </c>
      <c r="H10" s="26" t="s">
        <v>41</v>
      </c>
      <c r="I10" s="26">
        <v>40</v>
      </c>
      <c r="J10" s="26">
        <v>5</v>
      </c>
      <c r="K10" s="26" t="s">
        <v>105</v>
      </c>
      <c r="L10" s="26"/>
      <c r="M10" s="26">
        <v>100</v>
      </c>
      <c r="N10" s="26">
        <v>70</v>
      </c>
      <c r="O10" s="37">
        <v>0.82136363636363596</v>
      </c>
      <c r="P10" s="37">
        <v>2.8629949578296999E-2</v>
      </c>
      <c r="Q10" s="37">
        <v>0.96</v>
      </c>
      <c r="R10" s="37">
        <v>4.18330013267037E-2</v>
      </c>
      <c r="S10" s="37">
        <v>0.88470418470418399</v>
      </c>
      <c r="T10" s="25">
        <v>2.3547908988007401E-2</v>
      </c>
      <c r="U10" s="28">
        <v>0.51333333333333298</v>
      </c>
      <c r="V10" s="25">
        <v>0.36636351104090797</v>
      </c>
      <c r="W10" s="28">
        <v>0.09</v>
      </c>
      <c r="X10" s="25">
        <v>5.4772255750516599E-2</v>
      </c>
      <c r="Y10" s="28">
        <v>0.14930009121313401</v>
      </c>
      <c r="Z10" s="25">
        <v>8.7614852650837197E-2</v>
      </c>
      <c r="AA10" s="28">
        <v>0.49729729729729699</v>
      </c>
      <c r="AB10" s="25">
        <v>1.0895218400126199E-2</v>
      </c>
      <c r="AC10" s="28">
        <v>0.97</v>
      </c>
      <c r="AD10" s="25">
        <v>4.4721359549995801E-2</v>
      </c>
      <c r="AE10" s="28">
        <v>0.65738923580136699</v>
      </c>
      <c r="AF10" s="25">
        <v>1.8968266842535501E-2</v>
      </c>
      <c r="AG10" s="28">
        <v>0.488533633549113</v>
      </c>
      <c r="AH10" s="25">
        <v>0.14996326213480499</v>
      </c>
      <c r="AI10" s="28">
        <v>0.47</v>
      </c>
      <c r="AJ10" s="25">
        <v>0.16431676725154901</v>
      </c>
      <c r="AK10" s="28">
        <v>0.47794475794475699</v>
      </c>
      <c r="AL10" s="1">
        <v>0.155182097560043</v>
      </c>
      <c r="AM10" s="1"/>
      <c r="AN10" t="s">
        <v>50</v>
      </c>
    </row>
    <row r="11" spans="1:47" ht="21.75" customHeight="1" x14ac:dyDescent="0.3">
      <c r="A11">
        <v>7</v>
      </c>
      <c r="B11">
        <v>7</v>
      </c>
      <c r="C11" t="s">
        <v>38</v>
      </c>
      <c r="D11" s="43" t="s">
        <v>126</v>
      </c>
      <c r="E11" s="26" t="s">
        <v>49</v>
      </c>
      <c r="F11" s="26" t="s">
        <v>51</v>
      </c>
      <c r="G11" s="26" t="s">
        <v>95</v>
      </c>
      <c r="H11" s="26" t="s">
        <v>41</v>
      </c>
      <c r="I11" s="26">
        <v>40</v>
      </c>
      <c r="J11" s="26">
        <v>5</v>
      </c>
      <c r="K11" s="26" t="s">
        <v>105</v>
      </c>
      <c r="L11" s="26"/>
      <c r="M11" s="26">
        <v>100</v>
      </c>
      <c r="N11" s="26">
        <v>70</v>
      </c>
      <c r="O11" s="37">
        <v>0.73915343915343901</v>
      </c>
      <c r="P11" s="37">
        <v>1.99898944942529E-2</v>
      </c>
      <c r="Q11" s="37">
        <v>0.99</v>
      </c>
      <c r="R11" s="37">
        <v>2.2360679774997901E-2</v>
      </c>
      <c r="S11" s="37">
        <v>0.84622263336416803</v>
      </c>
      <c r="T11" s="25">
        <v>1.7053812857136499E-2</v>
      </c>
      <c r="U11" s="28">
        <v>0.47445378151260498</v>
      </c>
      <c r="V11" s="25">
        <v>7.79102208366029E-2</v>
      </c>
      <c r="W11" s="28">
        <v>0.51</v>
      </c>
      <c r="X11" s="25">
        <v>0.12942179105544699</v>
      </c>
      <c r="Y11" s="28">
        <v>0.48685827290705302</v>
      </c>
      <c r="Z11" s="25">
        <v>8.3767253583899901E-2</v>
      </c>
      <c r="AA11" s="28">
        <v>0.70628844839371097</v>
      </c>
      <c r="AB11" s="25">
        <v>2.31714644614174E-2</v>
      </c>
      <c r="AC11" s="28">
        <v>0.72</v>
      </c>
      <c r="AD11" s="25">
        <v>4.4721359549995801E-2</v>
      </c>
      <c r="AE11" s="28">
        <v>0.71246314660948795</v>
      </c>
      <c r="AF11" s="25">
        <v>2.6792755619177998E-2</v>
      </c>
      <c r="AG11" s="28">
        <v>0.53242424242424202</v>
      </c>
      <c r="AH11" s="25">
        <v>0.15756701607454901</v>
      </c>
      <c r="AI11" s="28">
        <v>0.27999999999999903</v>
      </c>
      <c r="AJ11" s="25">
        <v>5.7008771254956798E-2</v>
      </c>
      <c r="AK11" s="28">
        <v>0.36601130886169803</v>
      </c>
      <c r="AL11" s="1">
        <v>8.5412648005019007E-2</v>
      </c>
      <c r="AM11" s="1"/>
      <c r="AN11" t="s">
        <v>51</v>
      </c>
    </row>
    <row r="12" spans="1:47" ht="21.75" customHeight="1" x14ac:dyDescent="0.3">
      <c r="A12">
        <v>8</v>
      </c>
      <c r="B12">
        <v>8</v>
      </c>
      <c r="C12" t="s">
        <v>38</v>
      </c>
      <c r="D12" s="43" t="s">
        <v>130</v>
      </c>
      <c r="E12" s="26" t="s">
        <v>49</v>
      </c>
      <c r="F12" s="26" t="s">
        <v>52</v>
      </c>
      <c r="G12" s="26" t="s">
        <v>95</v>
      </c>
      <c r="H12" s="26" t="s">
        <v>41</v>
      </c>
      <c r="I12" s="26">
        <v>40</v>
      </c>
      <c r="J12" s="26">
        <v>5</v>
      </c>
      <c r="K12" s="26" t="s">
        <v>105</v>
      </c>
      <c r="L12" s="26"/>
      <c r="M12" s="26">
        <v>100</v>
      </c>
      <c r="N12" s="26">
        <v>70</v>
      </c>
      <c r="O12" s="37">
        <v>0.67061087061086999</v>
      </c>
      <c r="P12" s="37">
        <v>4.5146706171636901E-2</v>
      </c>
      <c r="Q12" s="37">
        <v>0.78</v>
      </c>
      <c r="R12" s="37">
        <v>0.115108644332213</v>
      </c>
      <c r="S12" s="37">
        <v>0.71970022712108805</v>
      </c>
      <c r="T12" s="25">
        <v>7.0458996114480296E-2</v>
      </c>
      <c r="U12" s="28">
        <v>0.52182327476445101</v>
      </c>
      <c r="V12" s="25">
        <v>4.4390384527171103E-2</v>
      </c>
      <c r="W12" s="28">
        <v>0.55000000000000004</v>
      </c>
      <c r="X12" s="25">
        <v>9.35414346693485E-2</v>
      </c>
      <c r="Y12" s="28">
        <v>0.53402106572838204</v>
      </c>
      <c r="Z12" s="25">
        <v>6.6508722948951493E-2</v>
      </c>
      <c r="AA12" s="28">
        <v>0.5</v>
      </c>
      <c r="AB12" s="25">
        <v>9.0654715536736992E-3</v>
      </c>
      <c r="AC12" s="28">
        <v>0.98</v>
      </c>
      <c r="AD12" s="25">
        <v>2.73861278752583E-2</v>
      </c>
      <c r="AE12" s="28">
        <v>0.662107929086304</v>
      </c>
      <c r="AF12" s="25">
        <v>1.2909236686152599E-2</v>
      </c>
      <c r="AG12" s="28">
        <v>0.47212509712509698</v>
      </c>
      <c r="AH12" s="25">
        <v>0.166751770897728</v>
      </c>
      <c r="AI12" s="28">
        <v>0.25</v>
      </c>
      <c r="AJ12" s="25">
        <v>9.35414346693485E-2</v>
      </c>
      <c r="AK12" s="28">
        <v>0.32454019376989302</v>
      </c>
      <c r="AL12" s="1">
        <v>0.11513234880598799</v>
      </c>
      <c r="AM12" s="1"/>
      <c r="AN12" t="s">
        <v>52</v>
      </c>
    </row>
    <row r="13" spans="1:47" ht="21.75" customHeight="1" x14ac:dyDescent="0.3">
      <c r="A13">
        <v>9</v>
      </c>
      <c r="B13">
        <v>9</v>
      </c>
      <c r="C13" t="s">
        <v>38</v>
      </c>
      <c r="D13" s="43" t="s">
        <v>120</v>
      </c>
      <c r="E13" s="26" t="s">
        <v>53</v>
      </c>
      <c r="F13" s="26" t="s">
        <v>76</v>
      </c>
      <c r="G13" s="26" t="s">
        <v>99</v>
      </c>
      <c r="H13" s="26" t="s">
        <v>41</v>
      </c>
      <c r="I13" s="26">
        <v>40</v>
      </c>
      <c r="J13" s="26">
        <v>5</v>
      </c>
      <c r="K13" s="26" t="s">
        <v>105</v>
      </c>
      <c r="L13" s="26"/>
      <c r="M13" s="26">
        <v>100</v>
      </c>
      <c r="N13" s="26">
        <v>70</v>
      </c>
      <c r="O13" s="37">
        <v>1</v>
      </c>
      <c r="P13" s="37">
        <v>0</v>
      </c>
      <c r="Q13" s="37">
        <v>0.65</v>
      </c>
      <c r="R13" s="37">
        <v>9.35414346693485E-2</v>
      </c>
      <c r="S13" s="37">
        <v>0.78461930226636101</v>
      </c>
      <c r="T13" s="25">
        <v>7.1950912730358793E-2</v>
      </c>
      <c r="U13" s="28">
        <v>0.46507316885564198</v>
      </c>
      <c r="V13" s="25">
        <v>0.11218371550240799</v>
      </c>
      <c r="W13" s="28">
        <v>0.45999999999999902</v>
      </c>
      <c r="X13" s="25">
        <v>0.15572411502397401</v>
      </c>
      <c r="Y13" s="28">
        <v>0.46099491000228299</v>
      </c>
      <c r="Z13" s="25">
        <v>0.133034283528011</v>
      </c>
      <c r="AA13" s="28">
        <v>0.51066491592807295</v>
      </c>
      <c r="AB13" s="25">
        <v>1.7053738512001999E-2</v>
      </c>
      <c r="AC13" s="28">
        <v>0.98</v>
      </c>
      <c r="AD13" s="25">
        <v>2.73861278752583E-2</v>
      </c>
      <c r="AE13" s="28">
        <v>0.67134229495421704</v>
      </c>
      <c r="AF13" s="25">
        <v>1.9094136674546399E-2</v>
      </c>
      <c r="AG13" s="28">
        <v>0.37886002886002801</v>
      </c>
      <c r="AH13" s="25">
        <v>0.18083102572391099</v>
      </c>
      <c r="AI13" s="28">
        <v>0.13999999999999899</v>
      </c>
      <c r="AJ13" s="25">
        <v>0.11937336386313301</v>
      </c>
      <c r="AK13" s="28">
        <v>0.19753841717134199</v>
      </c>
      <c r="AL13" s="1">
        <v>0.14538066357211701</v>
      </c>
      <c r="AM13" s="1"/>
      <c r="AN13" t="s">
        <v>76</v>
      </c>
    </row>
    <row r="14" spans="1:47" ht="21.75" customHeight="1" x14ac:dyDescent="0.3">
      <c r="A14">
        <v>10</v>
      </c>
      <c r="B14">
        <v>10</v>
      </c>
      <c r="C14" t="s">
        <v>38</v>
      </c>
      <c r="D14" s="43" t="s">
        <v>127</v>
      </c>
      <c r="E14" s="26" t="s">
        <v>53</v>
      </c>
      <c r="F14" s="26" t="s">
        <v>54</v>
      </c>
      <c r="G14" s="26" t="s">
        <v>99</v>
      </c>
      <c r="H14" s="26" t="s">
        <v>41</v>
      </c>
      <c r="I14" s="26">
        <v>40</v>
      </c>
      <c r="J14" s="26">
        <v>5</v>
      </c>
      <c r="K14" s="26" t="s">
        <v>105</v>
      </c>
      <c r="L14" s="26"/>
      <c r="M14" s="26">
        <v>100</v>
      </c>
      <c r="N14" s="26">
        <v>70</v>
      </c>
      <c r="O14" s="37">
        <v>0.97770897832817305</v>
      </c>
      <c r="P14" s="37">
        <v>3.0601644069725199E-2</v>
      </c>
      <c r="Q14" s="37">
        <v>0.84</v>
      </c>
      <c r="R14" s="37">
        <v>6.5192024052026495E-2</v>
      </c>
      <c r="S14" s="37">
        <v>0.90227439701123902</v>
      </c>
      <c r="T14" s="25">
        <v>3.9305168842012198E-2</v>
      </c>
      <c r="U14" s="28">
        <v>0.49346220701719401</v>
      </c>
      <c r="V14" s="25">
        <v>0.117802714684542</v>
      </c>
      <c r="W14" s="28">
        <v>0.53</v>
      </c>
      <c r="X14" s="25">
        <v>0.109544511501033</v>
      </c>
      <c r="Y14" s="28">
        <v>0.50827171841253505</v>
      </c>
      <c r="Z14" s="25">
        <v>0.10260459763171199</v>
      </c>
      <c r="AA14" s="28">
        <v>0.95128205128205101</v>
      </c>
      <c r="AB14" s="25">
        <v>4.4550129112548797E-2</v>
      </c>
      <c r="AC14" s="28">
        <v>0.57999999999999996</v>
      </c>
      <c r="AD14" s="25">
        <v>2.7386127875258199E-2</v>
      </c>
      <c r="AE14" s="28">
        <v>0.72045454545454501</v>
      </c>
      <c r="AF14" s="25">
        <v>3.14815799481706E-2</v>
      </c>
      <c r="AG14" s="28">
        <v>0.49988095238095198</v>
      </c>
      <c r="AH14" s="25">
        <v>9.7335898880548402E-2</v>
      </c>
      <c r="AI14" s="28">
        <v>0.38</v>
      </c>
      <c r="AJ14" s="25">
        <v>7.5828754440515497E-2</v>
      </c>
      <c r="AK14" s="28">
        <v>0.43154061624649798</v>
      </c>
      <c r="AL14" s="1">
        <v>8.4745207888215504E-2</v>
      </c>
      <c r="AM14" s="1"/>
      <c r="AN14" t="s">
        <v>54</v>
      </c>
    </row>
    <row r="15" spans="1:47" s="16" customFormat="1" ht="21.75" customHeight="1" x14ac:dyDescent="0.3">
      <c r="A15" s="16">
        <v>11</v>
      </c>
      <c r="B15" s="16">
        <v>11</v>
      </c>
      <c r="C15" s="16" t="s">
        <v>38</v>
      </c>
      <c r="D15" s="45" t="s">
        <v>131</v>
      </c>
      <c r="E15" s="18" t="s">
        <v>53</v>
      </c>
      <c r="F15" s="18" t="s">
        <v>55</v>
      </c>
      <c r="G15" s="18" t="s">
        <v>99</v>
      </c>
      <c r="H15" s="18" t="s">
        <v>41</v>
      </c>
      <c r="I15" s="18">
        <v>40</v>
      </c>
      <c r="J15" s="18">
        <v>5</v>
      </c>
      <c r="K15" s="18" t="s">
        <v>105</v>
      </c>
      <c r="L15" s="18"/>
      <c r="M15" s="18">
        <v>100</v>
      </c>
      <c r="N15" s="18">
        <v>70</v>
      </c>
      <c r="O15" s="19">
        <v>0.71548717948717899</v>
      </c>
      <c r="P15" s="19">
        <v>4.9322447356966503E-2</v>
      </c>
      <c r="Q15" s="19">
        <v>0.88</v>
      </c>
      <c r="R15" s="19">
        <v>6.7082039324993598E-2</v>
      </c>
      <c r="S15" s="19">
        <v>0.78905577514273095</v>
      </c>
      <c r="T15" s="20">
        <v>5.5089931661804897E-2</v>
      </c>
      <c r="U15" s="30">
        <v>0.50476315789473603</v>
      </c>
      <c r="V15" s="20">
        <v>0.12613572844908699</v>
      </c>
      <c r="W15" s="30">
        <v>0.46999999999999897</v>
      </c>
      <c r="X15" s="20">
        <v>0.15652475842498501</v>
      </c>
      <c r="Y15" s="30">
        <v>0.48222993380888102</v>
      </c>
      <c r="Z15" s="20">
        <v>0.12738229736304399</v>
      </c>
      <c r="AA15" s="30">
        <v>0.50526315789473597</v>
      </c>
      <c r="AB15" s="20">
        <v>1.4855535319035801E-2</v>
      </c>
      <c r="AC15" s="30">
        <v>0.98</v>
      </c>
      <c r="AD15" s="20">
        <v>2.73861278752583E-2</v>
      </c>
      <c r="AE15" s="30">
        <v>0.66670563023572904</v>
      </c>
      <c r="AF15" s="20">
        <v>1.8020598038054701E-2</v>
      </c>
      <c r="AG15" s="30">
        <v>0.36904761904761901</v>
      </c>
      <c r="AH15" s="20">
        <v>9.6714742912332799E-2</v>
      </c>
      <c r="AI15" s="30">
        <v>0.11</v>
      </c>
      <c r="AJ15" s="20">
        <v>4.18330013267037E-2</v>
      </c>
      <c r="AK15" s="30">
        <v>0.16880341880341801</v>
      </c>
      <c r="AL15" s="17">
        <v>6.0095560300962497E-2</v>
      </c>
      <c r="AM15" s="17"/>
      <c r="AN15" s="16" t="s">
        <v>55</v>
      </c>
      <c r="AO15"/>
      <c r="AP15"/>
      <c r="AQ15"/>
      <c r="AR15"/>
      <c r="AS15"/>
      <c r="AT15"/>
      <c r="AU15"/>
    </row>
    <row r="16" spans="1:47" ht="21.75" customHeight="1" x14ac:dyDescent="0.3">
      <c r="A16">
        <v>12</v>
      </c>
      <c r="B16">
        <v>12</v>
      </c>
      <c r="C16" t="s">
        <v>56</v>
      </c>
      <c r="D16" s="43" t="s">
        <v>121</v>
      </c>
      <c r="E16" s="26" t="s">
        <v>45</v>
      </c>
      <c r="F16" s="26" t="s">
        <v>58</v>
      </c>
      <c r="G16" s="26" t="s">
        <v>59</v>
      </c>
      <c r="H16" s="26" t="s">
        <v>41</v>
      </c>
      <c r="I16" s="26">
        <v>40</v>
      </c>
      <c r="J16" s="26">
        <v>5</v>
      </c>
      <c r="K16" s="26" t="s">
        <v>105</v>
      </c>
      <c r="L16" s="26"/>
      <c r="M16" s="26">
        <v>100</v>
      </c>
      <c r="N16" s="26">
        <v>70</v>
      </c>
      <c r="O16" s="37">
        <v>0.79847232816340297</v>
      </c>
      <c r="P16" s="37">
        <v>6.5057931623664897E-2</v>
      </c>
      <c r="Q16" s="37">
        <v>0.91999999999999904</v>
      </c>
      <c r="R16" s="37">
        <v>6.7082039324993695E-2</v>
      </c>
      <c r="S16" s="37">
        <v>0.85218273397392597</v>
      </c>
      <c r="T16" s="25">
        <v>3.6373561485990198E-2</v>
      </c>
      <c r="U16" s="28">
        <v>0.51369169960474304</v>
      </c>
      <c r="V16" s="25">
        <v>8.4199602307806806E-2</v>
      </c>
      <c r="W16" s="28">
        <v>0.59</v>
      </c>
      <c r="X16" s="25">
        <v>9.61769203083567E-2</v>
      </c>
      <c r="Y16" s="28">
        <v>0.54894056847545203</v>
      </c>
      <c r="Z16" s="25">
        <v>8.9074026393607203E-2</v>
      </c>
      <c r="AA16" s="28">
        <v>0.58419117647058805</v>
      </c>
      <c r="AB16" s="25">
        <v>1.2358629642626099E-2</v>
      </c>
      <c r="AC16" s="28">
        <v>0.97</v>
      </c>
      <c r="AD16" s="25">
        <v>4.4721359549995697E-2</v>
      </c>
      <c r="AE16" s="28">
        <v>0.72905982905982902</v>
      </c>
      <c r="AF16" s="25">
        <v>2.0993884247225598E-2</v>
      </c>
      <c r="AG16" s="28">
        <v>0.48619047619047601</v>
      </c>
      <c r="AH16" s="25">
        <v>0.223837384284159</v>
      </c>
      <c r="AI16" s="28">
        <v>0.24</v>
      </c>
      <c r="AJ16" s="25">
        <v>7.4161984870956599E-2</v>
      </c>
      <c r="AK16" s="28">
        <v>0.31270697167755901</v>
      </c>
      <c r="AL16" s="1">
        <v>9.4788901799112701E-2</v>
      </c>
      <c r="AM16" s="1"/>
      <c r="AN16" t="s">
        <v>58</v>
      </c>
    </row>
    <row r="17" spans="1:47" ht="21.75" customHeight="1" x14ac:dyDescent="0.3">
      <c r="A17">
        <v>13</v>
      </c>
      <c r="B17">
        <v>13</v>
      </c>
      <c r="C17" t="s">
        <v>56</v>
      </c>
      <c r="D17" s="43" t="s">
        <v>122</v>
      </c>
      <c r="E17" s="26" t="s">
        <v>49</v>
      </c>
      <c r="F17" s="26" t="s">
        <v>61</v>
      </c>
      <c r="G17" s="26" t="s">
        <v>62</v>
      </c>
      <c r="H17" s="26" t="s">
        <v>41</v>
      </c>
      <c r="I17" s="26">
        <v>40</v>
      </c>
      <c r="J17" s="26">
        <v>5</v>
      </c>
      <c r="K17" s="26" t="s">
        <v>105</v>
      </c>
      <c r="L17" s="26"/>
      <c r="M17" s="26">
        <v>100</v>
      </c>
      <c r="N17" s="26">
        <v>70</v>
      </c>
      <c r="O17" s="37">
        <v>0.77421126345274904</v>
      </c>
      <c r="P17" s="37">
        <v>7.1728158816178306E-2</v>
      </c>
      <c r="Q17" s="37">
        <v>0.69</v>
      </c>
      <c r="R17" s="37">
        <v>0.114017542509913</v>
      </c>
      <c r="S17" s="37">
        <v>0.72750762019054704</v>
      </c>
      <c r="T17" s="25">
        <v>8.6339155179401994E-2</v>
      </c>
      <c r="U17" s="28">
        <v>0.47610413994853301</v>
      </c>
      <c r="V17" s="25">
        <v>3.8394008320108503E-2</v>
      </c>
      <c r="W17" s="28">
        <v>0.53</v>
      </c>
      <c r="X17" s="25">
        <v>8.3666002653407498E-2</v>
      </c>
      <c r="Y17" s="28">
        <v>0.50034989548664299</v>
      </c>
      <c r="Z17" s="25">
        <v>5.6173190887213197E-2</v>
      </c>
      <c r="AA17" s="28">
        <v>0.50555555555555498</v>
      </c>
      <c r="AB17" s="25">
        <v>1.5378678816621E-2</v>
      </c>
      <c r="AC17" s="28">
        <v>0.97</v>
      </c>
      <c r="AD17" s="25">
        <v>2.73861278752583E-2</v>
      </c>
      <c r="AE17" s="28">
        <v>0.66448888146725604</v>
      </c>
      <c r="AF17" s="25">
        <v>1.4903972818050001E-2</v>
      </c>
      <c r="AG17" s="28">
        <v>0.49499750249750202</v>
      </c>
      <c r="AH17" s="25">
        <v>7.4880857956693095E-2</v>
      </c>
      <c r="AI17" s="28">
        <v>0.33999999999999903</v>
      </c>
      <c r="AJ17" s="25">
        <v>6.5192024052026495E-2</v>
      </c>
      <c r="AK17" s="28">
        <v>0.40142750355273998</v>
      </c>
      <c r="AL17" s="1">
        <v>6.3686416392779194E-2</v>
      </c>
      <c r="AM17" s="1"/>
      <c r="AN17" t="s">
        <v>61</v>
      </c>
    </row>
    <row r="18" spans="1:47" s="4" customFormat="1" ht="21.75" customHeight="1" thickBot="1" x14ac:dyDescent="0.35">
      <c r="A18" s="4">
        <v>14</v>
      </c>
      <c r="B18" s="4">
        <v>14</v>
      </c>
      <c r="C18" s="4" t="s">
        <v>56</v>
      </c>
      <c r="D18" s="46" t="s">
        <v>123</v>
      </c>
      <c r="E18" s="21" t="s">
        <v>53</v>
      </c>
      <c r="F18" s="21" t="s">
        <v>77</v>
      </c>
      <c r="G18" s="21" t="s">
        <v>78</v>
      </c>
      <c r="H18" s="21" t="s">
        <v>41</v>
      </c>
      <c r="I18" s="21">
        <v>40</v>
      </c>
      <c r="J18" s="21">
        <v>5</v>
      </c>
      <c r="K18" s="21" t="s">
        <v>105</v>
      </c>
      <c r="L18" s="21"/>
      <c r="M18" s="21">
        <v>100</v>
      </c>
      <c r="N18" s="21">
        <v>70</v>
      </c>
      <c r="O18" s="22">
        <v>1</v>
      </c>
      <c r="P18" s="22">
        <v>0</v>
      </c>
      <c r="Q18" s="22">
        <v>0.56999999999999995</v>
      </c>
      <c r="R18" s="22">
        <v>4.4721359549995697E-2</v>
      </c>
      <c r="S18" s="22">
        <v>0.72526881720430103</v>
      </c>
      <c r="T18" s="23">
        <v>3.7122088916030103E-2</v>
      </c>
      <c r="U18" s="32">
        <v>0.49119480519480502</v>
      </c>
      <c r="V18" s="23">
        <v>7.0143601349336698E-2</v>
      </c>
      <c r="W18" s="32">
        <v>0.6</v>
      </c>
      <c r="X18" s="23">
        <v>9.3541434669348403E-2</v>
      </c>
      <c r="Y18" s="32">
        <v>0.53583627345707396</v>
      </c>
      <c r="Z18" s="23">
        <v>5.4600022698408697E-2</v>
      </c>
      <c r="AA18" s="32">
        <v>0.49216909216909199</v>
      </c>
      <c r="AB18" s="23">
        <v>7.1542043261447396E-3</v>
      </c>
      <c r="AC18" s="32">
        <v>0.96</v>
      </c>
      <c r="AD18" s="23">
        <v>4.18330013267037E-2</v>
      </c>
      <c r="AE18" s="32">
        <v>0.65060957478441805</v>
      </c>
      <c r="AF18" s="23">
        <v>1.5519462801902899E-2</v>
      </c>
      <c r="AG18" s="32">
        <v>0.44648033126293901</v>
      </c>
      <c r="AH18" s="23">
        <v>9.8521687007290998E-2</v>
      </c>
      <c r="AI18" s="32">
        <v>0.48</v>
      </c>
      <c r="AJ18" s="23">
        <v>0.168077363139716</v>
      </c>
      <c r="AK18" s="32">
        <v>0.46024952547924702</v>
      </c>
      <c r="AL18" s="7">
        <v>0.132705572516677</v>
      </c>
      <c r="AM18" s="7"/>
      <c r="AN18" s="4" t="s">
        <v>77</v>
      </c>
      <c r="AO18"/>
      <c r="AP18"/>
      <c r="AQ18"/>
      <c r="AR18"/>
      <c r="AS18"/>
      <c r="AT18"/>
      <c r="AU18"/>
    </row>
    <row r="19" spans="1:47" ht="15" thickTop="1" x14ac:dyDescent="0.3">
      <c r="D19" s="47" t="s">
        <v>110</v>
      </c>
      <c r="E19" s="26"/>
      <c r="F19" s="26"/>
      <c r="G19" s="26"/>
      <c r="H19" s="26"/>
      <c r="I19" s="26"/>
      <c r="J19" s="26"/>
      <c r="K19" s="26"/>
      <c r="L19" s="26"/>
      <c r="M19" s="26"/>
      <c r="N19" s="26" t="s">
        <v>107</v>
      </c>
      <c r="O19" s="39">
        <f>MAX(O4:O18)</f>
        <v>1</v>
      </c>
      <c r="P19" s="38"/>
      <c r="Q19" s="39">
        <f>MAX(Q4:Q18)</f>
        <v>1</v>
      </c>
      <c r="R19" s="38"/>
      <c r="S19" s="39">
        <f>MAX(S4:S18)</f>
        <v>0.94415510751302001</v>
      </c>
      <c r="T19" s="26"/>
      <c r="U19" s="28">
        <f>MAX(U4:U18)</f>
        <v>0.52295195001077299</v>
      </c>
      <c r="V19" s="26"/>
      <c r="W19" s="28">
        <f>MAX(W4:W18)</f>
        <v>0.6</v>
      </c>
      <c r="X19" s="26"/>
      <c r="Y19" s="28">
        <f>MAX(Y4:Y18)</f>
        <v>0.54894056847545203</v>
      </c>
      <c r="Z19" s="26"/>
      <c r="AA19" s="28">
        <f>MAX(AA4:AA18)</f>
        <v>0.95128205128205101</v>
      </c>
      <c r="AB19" s="26"/>
      <c r="AC19" s="28">
        <f>MAX(AC4:AC18)</f>
        <v>0.98</v>
      </c>
      <c r="AD19" s="26"/>
      <c r="AE19" s="28">
        <f>MAX(AE4:AE18)</f>
        <v>0.72905982905982902</v>
      </c>
      <c r="AF19" s="26"/>
      <c r="AG19" s="28">
        <f>MAX(AG4:AG18)</f>
        <v>0.58428571428571396</v>
      </c>
      <c r="AH19" s="26"/>
      <c r="AI19" s="28">
        <f>MAX(AI4:AI18)</f>
        <v>0.48</v>
      </c>
      <c r="AJ19" s="26"/>
      <c r="AK19" s="28">
        <f>MAX(AK4:AK18)</f>
        <v>0.47794475794475699</v>
      </c>
      <c r="AN19" s="1"/>
      <c r="AP19" s="1"/>
    </row>
    <row r="20" spans="1:47" x14ac:dyDescent="0.3">
      <c r="D20" s="52" t="s">
        <v>111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>
        <f>AVERAGE(O4:O18)</f>
        <v>0.86050152986943462</v>
      </c>
      <c r="P20" s="55"/>
      <c r="Q20" s="54">
        <f>AVERAGE(Q4:Q18)</f>
        <v>0.83799999999999986</v>
      </c>
      <c r="R20" s="55"/>
      <c r="S20" s="54">
        <f>AVERAGE(S4:S18)</f>
        <v>0.83562474153698607</v>
      </c>
      <c r="T20" s="53"/>
      <c r="U20" s="56">
        <f>AVERAGE(U4:U18)</f>
        <v>0.42278487320698888</v>
      </c>
      <c r="V20" s="57"/>
      <c r="W20" s="58">
        <f>AVERAGE(W4:W18)</f>
        <v>0.3993333333333331</v>
      </c>
      <c r="X20" s="57"/>
      <c r="Y20" s="59">
        <f>AVERAGE(Y4:Y18)</f>
        <v>0.39382605981746721</v>
      </c>
      <c r="Z20" s="57"/>
      <c r="AA20" s="56">
        <f>AVERAGE(AA4:AA18)</f>
        <v>0.50272538905278807</v>
      </c>
      <c r="AB20" s="57"/>
      <c r="AC20" s="58">
        <f>AVERAGE(AC4:AC18)</f>
        <v>0.67466666666666675</v>
      </c>
      <c r="AD20" s="57"/>
      <c r="AE20" s="59">
        <f>AVERAGE(AE4:AE18)</f>
        <v>0.50789733475897791</v>
      </c>
      <c r="AF20" s="57"/>
      <c r="AG20" s="56">
        <f>AVERAGE(AG4:AG18)</f>
        <v>0.47042134390788271</v>
      </c>
      <c r="AH20" s="57"/>
      <c r="AI20" s="58">
        <f>AVERAGE(AI4:AI18)</f>
        <v>0.25199999999999967</v>
      </c>
      <c r="AJ20" s="57"/>
      <c r="AK20" s="59">
        <f>AVERAGE(AK4:AK18)</f>
        <v>0.31002724777814872</v>
      </c>
    </row>
    <row r="21" spans="1:47" s="4" customFormat="1" ht="15" thickBot="1" x14ac:dyDescent="0.35">
      <c r="D21" s="15"/>
      <c r="AO21"/>
      <c r="AP21"/>
      <c r="AQ21"/>
      <c r="AR21"/>
      <c r="AS21"/>
      <c r="AT21"/>
      <c r="AU21"/>
    </row>
    <row r="22" spans="1:47" ht="15" thickTop="1" x14ac:dyDescent="0.3"/>
    <row r="24" spans="1:47" ht="21" x14ac:dyDescent="0.4">
      <c r="D24" s="24" t="s">
        <v>109</v>
      </c>
      <c r="N24" t="s">
        <v>69</v>
      </c>
      <c r="O24" s="2">
        <f t="shared" ref="O24:AL24" si="0">AVERAGE(O4:O6)</f>
        <v>0.94454965917208467</v>
      </c>
      <c r="P24" s="2">
        <f t="shared" si="0"/>
        <v>3.2535186786045833E-2</v>
      </c>
      <c r="Q24" s="2">
        <f t="shared" si="0"/>
        <v>0.8666666666666667</v>
      </c>
      <c r="R24" s="2">
        <f t="shared" si="0"/>
        <v>3.7079081189859767E-2</v>
      </c>
      <c r="S24" s="2">
        <f t="shared" si="0"/>
        <v>0.89491520766354837</v>
      </c>
      <c r="T24" s="2">
        <f t="shared" si="0"/>
        <v>3.6211908842901132E-2</v>
      </c>
      <c r="U24" s="2">
        <f t="shared" si="0"/>
        <v>0.32830719332267305</v>
      </c>
      <c r="V24" s="2">
        <f t="shared" si="0"/>
        <v>3.3085098892937433E-2</v>
      </c>
      <c r="W24" s="2">
        <f t="shared" si="0"/>
        <v>0.32333333333333331</v>
      </c>
      <c r="X24" s="2">
        <f t="shared" si="0"/>
        <v>5.8493152089462562E-2</v>
      </c>
      <c r="Y24" s="2">
        <f t="shared" si="0"/>
        <v>0.32367041753362297</v>
      </c>
      <c r="Z24" s="2">
        <f t="shared" si="0"/>
        <v>3.8569337851537933E-2</v>
      </c>
      <c r="AA24" s="2">
        <f t="shared" si="0"/>
        <v>0.3379879879879879</v>
      </c>
      <c r="AB24" s="2">
        <f t="shared" si="0"/>
        <v>0.22410465173269703</v>
      </c>
      <c r="AC24" s="2">
        <f t="shared" si="0"/>
        <v>0.33333333333333331</v>
      </c>
      <c r="AD24" s="2">
        <f t="shared" si="0"/>
        <v>3.0526602992319966E-2</v>
      </c>
      <c r="AE24" s="2">
        <f t="shared" si="0"/>
        <v>0.24241453144546188</v>
      </c>
      <c r="AF24" s="2">
        <f t="shared" si="0"/>
        <v>3.5786645237970267E-2</v>
      </c>
      <c r="AG24" s="2">
        <f t="shared" si="0"/>
        <v>0.46921800421800364</v>
      </c>
      <c r="AH24" s="2">
        <f t="shared" si="0"/>
        <v>0.24975190995365534</v>
      </c>
      <c r="AI24" s="2">
        <f t="shared" si="0"/>
        <v>0.163333333333333</v>
      </c>
      <c r="AJ24" s="2">
        <f t="shared" si="0"/>
        <v>8.3700686727052664E-2</v>
      </c>
      <c r="AK24" s="2">
        <f t="shared" si="0"/>
        <v>0.22788502468652663</v>
      </c>
      <c r="AL24" s="2">
        <f t="shared" si="0"/>
        <v>0.10950027492948076</v>
      </c>
      <c r="AM24" s="2"/>
      <c r="AN24" s="2"/>
    </row>
    <row r="25" spans="1:47" x14ac:dyDescent="0.3">
      <c r="D25" s="83" t="s">
        <v>104</v>
      </c>
      <c r="N25" t="s">
        <v>71</v>
      </c>
      <c r="O25" s="2">
        <f t="shared" ref="O25:AL25" si="1">AVERAGE(O7:O15)</f>
        <v>0.83346559765656814</v>
      </c>
      <c r="P25" s="2">
        <f t="shared" si="1"/>
        <v>3.8163744395395854E-2</v>
      </c>
      <c r="Q25" s="2">
        <f t="shared" si="1"/>
        <v>0.86555555555555552</v>
      </c>
      <c r="R25" s="2">
        <f t="shared" si="1"/>
        <v>6.5741353817442505E-2</v>
      </c>
      <c r="S25" s="2">
        <f t="shared" si="1"/>
        <v>0.83829625874393032</v>
      </c>
      <c r="T25" s="2">
        <f t="shared" si="1"/>
        <v>4.4745532730415816E-2</v>
      </c>
      <c r="U25" s="2">
        <f t="shared" si="1"/>
        <v>0.43065120815430386</v>
      </c>
      <c r="V25" s="2">
        <f t="shared" si="1"/>
        <v>0.11344152527355583</v>
      </c>
      <c r="W25" s="2">
        <f t="shared" si="1"/>
        <v>0.36666666666666636</v>
      </c>
      <c r="X25" s="2">
        <f t="shared" si="1"/>
        <v>9.2422547755813808E-2</v>
      </c>
      <c r="Y25" s="2">
        <f t="shared" si="1"/>
        <v>0.37236143413799683</v>
      </c>
      <c r="Z25" s="2">
        <f t="shared" si="1"/>
        <v>8.1419068213877205E-2</v>
      </c>
      <c r="AA25" s="2">
        <f t="shared" si="1"/>
        <v>0.54944456084806914</v>
      </c>
      <c r="AB25" s="2">
        <f t="shared" si="1"/>
        <v>0.12254151513900696</v>
      </c>
      <c r="AC25" s="2">
        <f t="shared" si="1"/>
        <v>0.69111111111111123</v>
      </c>
      <c r="AD25" s="2">
        <f t="shared" si="1"/>
        <v>3.5439056711507523E-2</v>
      </c>
      <c r="AE25" s="2">
        <f t="shared" si="1"/>
        <v>0.53856201574853113</v>
      </c>
      <c r="AF25" s="2">
        <f t="shared" si="1"/>
        <v>2.9124436275460779E-2</v>
      </c>
      <c r="AG25" s="2">
        <f t="shared" si="1"/>
        <v>0.46899975955703471</v>
      </c>
      <c r="AH25" s="2">
        <f t="shared" si="1"/>
        <v>0.12793259175901581</v>
      </c>
      <c r="AI25" s="2">
        <f t="shared" si="1"/>
        <v>0.24777777777777754</v>
      </c>
      <c r="AJ25" s="2">
        <f t="shared" si="1"/>
        <v>8.7193382122394691E-2</v>
      </c>
      <c r="AK25" s="2">
        <f t="shared" si="1"/>
        <v>0.31026329354478949</v>
      </c>
      <c r="AL25" s="2">
        <f t="shared" si="1"/>
        <v>9.9976779506126656E-2</v>
      </c>
      <c r="AM25" s="2"/>
      <c r="AN25" s="2"/>
    </row>
    <row r="26" spans="1:47" x14ac:dyDescent="0.3">
      <c r="D26" s="83"/>
      <c r="N26" t="s">
        <v>70</v>
      </c>
      <c r="O26" s="2">
        <f t="shared" ref="O26:AL26" si="2">AVERAGE(O16:O18)</f>
        <v>0.85756119720538404</v>
      </c>
      <c r="P26" s="2">
        <f t="shared" si="2"/>
        <v>4.5595363479947727E-2</v>
      </c>
      <c r="Q26" s="2">
        <f t="shared" si="2"/>
        <v>0.72666666666666624</v>
      </c>
      <c r="R26" s="2">
        <f t="shared" si="2"/>
        <v>7.52736471283008E-2</v>
      </c>
      <c r="S26" s="2">
        <f t="shared" si="2"/>
        <v>0.76831972378959135</v>
      </c>
      <c r="T26" s="2">
        <f t="shared" si="2"/>
        <v>5.3278268527140765E-2</v>
      </c>
      <c r="U26" s="2">
        <f t="shared" si="2"/>
        <v>0.49366354824936032</v>
      </c>
      <c r="V26" s="2">
        <f t="shared" si="2"/>
        <v>6.4245737325750674E-2</v>
      </c>
      <c r="W26" s="2">
        <f t="shared" si="2"/>
        <v>0.57333333333333336</v>
      </c>
      <c r="X26" s="2">
        <f t="shared" si="2"/>
        <v>9.1128119210370853E-2</v>
      </c>
      <c r="Y26" s="2">
        <f t="shared" si="2"/>
        <v>0.528375579139723</v>
      </c>
      <c r="Z26" s="2">
        <f t="shared" si="2"/>
        <v>6.6615746659743028E-2</v>
      </c>
      <c r="AA26" s="2">
        <f t="shared" si="2"/>
        <v>0.52730527473174504</v>
      </c>
      <c r="AB26" s="2">
        <f t="shared" si="2"/>
        <v>1.163050426179728E-2</v>
      </c>
      <c r="AC26" s="2">
        <f t="shared" si="2"/>
        <v>0.96666666666666667</v>
      </c>
      <c r="AD26" s="2">
        <f t="shared" si="2"/>
        <v>3.7980162917319232E-2</v>
      </c>
      <c r="AE26" s="2">
        <f t="shared" si="2"/>
        <v>0.68138609510383441</v>
      </c>
      <c r="AF26" s="2">
        <f t="shared" si="2"/>
        <v>1.7139106622392833E-2</v>
      </c>
      <c r="AG26" s="2">
        <f t="shared" si="2"/>
        <v>0.4758894366503057</v>
      </c>
      <c r="AH26" s="2">
        <f t="shared" si="2"/>
        <v>0.13241330974938104</v>
      </c>
      <c r="AI26" s="2">
        <f t="shared" si="2"/>
        <v>0.353333333333333</v>
      </c>
      <c r="AJ26" s="2">
        <f t="shared" si="2"/>
        <v>0.1024771240208997</v>
      </c>
      <c r="AK26" s="2">
        <f t="shared" si="2"/>
        <v>0.39146133356984869</v>
      </c>
      <c r="AL26" s="2">
        <f t="shared" si="2"/>
        <v>9.7060296902856294E-2</v>
      </c>
      <c r="AM26" s="2"/>
      <c r="AN26" s="2"/>
    </row>
    <row r="27" spans="1:47" x14ac:dyDescent="0.3">
      <c r="D27" s="83"/>
      <c r="N27" s="5" t="s">
        <v>68</v>
      </c>
      <c r="O27" s="2">
        <f>AVERAGE(O4:O21)</f>
        <v>0.86870732223005609</v>
      </c>
      <c r="P27" s="2">
        <f t="shared" ref="P27:AL27" si="3">AVERAGE(P4:P21)</f>
        <v>3.8524356690436232E-2</v>
      </c>
      <c r="Q27" s="2">
        <f t="shared" si="3"/>
        <v>0.84752941176470575</v>
      </c>
      <c r="R27" s="2">
        <f t="shared" si="3"/>
        <v>6.1915357954097625E-2</v>
      </c>
      <c r="S27" s="2">
        <f t="shared" si="3"/>
        <v>0.84200888071204683</v>
      </c>
      <c r="T27" s="2">
        <f t="shared" si="3"/>
        <v>4.4745355112257877E-2</v>
      </c>
      <c r="U27" s="2">
        <f t="shared" si="3"/>
        <v>0.42867705419544677</v>
      </c>
      <c r="V27" s="2">
        <f t="shared" si="3"/>
        <v>8.7531082407871122E-2</v>
      </c>
      <c r="W27" s="2">
        <f t="shared" si="3"/>
        <v>0.41113725490196051</v>
      </c>
      <c r="X27" s="2">
        <f t="shared" si="3"/>
        <v>8.5377782913454964E-2</v>
      </c>
      <c r="Y27" s="2">
        <f t="shared" si="3"/>
        <v>0.40295044267970159</v>
      </c>
      <c r="Z27" s="2">
        <f t="shared" si="3"/>
        <v>6.9888457830582507E-2</v>
      </c>
      <c r="AA27" s="2">
        <f t="shared" si="3"/>
        <v>0.52911107506627419</v>
      </c>
      <c r="AB27" s="2">
        <f t="shared" si="3"/>
        <v>0.12067194028230305</v>
      </c>
      <c r="AC27" s="2">
        <f t="shared" si="3"/>
        <v>0.69262745098039225</v>
      </c>
      <c r="AD27" s="2">
        <f t="shared" si="3"/>
        <v>3.4964787208832351E-2</v>
      </c>
      <c r="AE27" s="2">
        <f t="shared" si="3"/>
        <v>0.52090689324726325</v>
      </c>
      <c r="AF27" s="2">
        <f t="shared" si="3"/>
        <v>2.805981213734909E-2</v>
      </c>
      <c r="AG27" s="2">
        <f t="shared" si="3"/>
        <v>0.47711924804775518</v>
      </c>
      <c r="AH27" s="2">
        <f t="shared" si="3"/>
        <v>0.15319259899601673</v>
      </c>
      <c r="AI27" s="2">
        <f t="shared" si="3"/>
        <v>0.26541176470588207</v>
      </c>
      <c r="AJ27" s="2">
        <f t="shared" si="3"/>
        <v>8.9551591423027307E-2</v>
      </c>
      <c r="AK27" s="2">
        <f t="shared" si="3"/>
        <v>0.31990474837618449</v>
      </c>
      <c r="AL27" s="2">
        <f t="shared" si="3"/>
        <v>0.10129818207014342</v>
      </c>
      <c r="AM27" s="2"/>
      <c r="AN27" s="2"/>
    </row>
    <row r="29" spans="1:47" x14ac:dyDescent="0.3">
      <c r="N29" s="5" t="s">
        <v>72</v>
      </c>
      <c r="V29" s="5" t="s">
        <v>67</v>
      </c>
    </row>
    <row r="30" spans="1:47" x14ac:dyDescent="0.3">
      <c r="N30" s="5"/>
      <c r="O30" s="75" t="s">
        <v>79</v>
      </c>
      <c r="P30" s="75"/>
      <c r="Q30" s="75" t="s">
        <v>82</v>
      </c>
      <c r="R30" s="75"/>
      <c r="S30" s="75" t="s">
        <v>83</v>
      </c>
      <c r="T30" s="75"/>
      <c r="V30" s="5"/>
      <c r="W30" s="75" t="s">
        <v>79</v>
      </c>
      <c r="X30" s="75"/>
      <c r="Y30" s="75" t="s">
        <v>82</v>
      </c>
      <c r="Z30" s="75"/>
      <c r="AA30" s="75" t="s">
        <v>83</v>
      </c>
      <c r="AB30" s="75"/>
    </row>
    <row r="31" spans="1:47" x14ac:dyDescent="0.3">
      <c r="O31" s="6" t="s">
        <v>80</v>
      </c>
      <c r="P31" s="6" t="s">
        <v>81</v>
      </c>
      <c r="Q31" s="6" t="s">
        <v>80</v>
      </c>
      <c r="R31" s="6" t="s">
        <v>81</v>
      </c>
      <c r="S31" s="6" t="s">
        <v>80</v>
      </c>
      <c r="T31" s="6" t="s">
        <v>81</v>
      </c>
      <c r="W31" s="6" t="s">
        <v>80</v>
      </c>
      <c r="X31" s="6" t="s">
        <v>81</v>
      </c>
      <c r="Y31" s="6" t="s">
        <v>80</v>
      </c>
      <c r="Z31" s="6" t="s">
        <v>81</v>
      </c>
      <c r="AA31" s="6" t="s">
        <v>80</v>
      </c>
      <c r="AB31" s="6" t="s">
        <v>81</v>
      </c>
    </row>
    <row r="32" spans="1:47" x14ac:dyDescent="0.3">
      <c r="N32" t="s">
        <v>63</v>
      </c>
      <c r="O32" s="3">
        <f>$U27</f>
        <v>0.42867705419544677</v>
      </c>
      <c r="P32" s="3">
        <f>$V27</f>
        <v>8.7531082407871122E-2</v>
      </c>
      <c r="Q32" s="3">
        <f>W27</f>
        <v>0.41113725490196051</v>
      </c>
      <c r="R32" s="3">
        <f>X27</f>
        <v>8.5377782913454964E-2</v>
      </c>
      <c r="S32" s="1">
        <f>Y27</f>
        <v>0.40295044267970159</v>
      </c>
      <c r="T32" s="3">
        <f>Z27</f>
        <v>6.9888457830582507E-2</v>
      </c>
      <c r="V32" t="s">
        <v>63</v>
      </c>
      <c r="W32" s="3">
        <f>$U$24</f>
        <v>0.32830719332267305</v>
      </c>
      <c r="X32" s="3">
        <f>$V$24</f>
        <v>3.3085098892937433E-2</v>
      </c>
      <c r="Y32" s="3">
        <f>W$24</f>
        <v>0.32333333333333331</v>
      </c>
      <c r="Z32" s="3">
        <f>X$24</f>
        <v>5.8493152089462562E-2</v>
      </c>
      <c r="AA32" s="1">
        <f>Y$24</f>
        <v>0.32367041753362297</v>
      </c>
      <c r="AB32" s="1">
        <f>Z$24</f>
        <v>3.8569337851537933E-2</v>
      </c>
    </row>
    <row r="33" spans="14:28" x14ac:dyDescent="0.3">
      <c r="N33" t="s">
        <v>64</v>
      </c>
      <c r="O33" s="1">
        <f>$AA27</f>
        <v>0.52911107506627419</v>
      </c>
      <c r="P33" s="1">
        <f>AB27</f>
        <v>0.12067194028230305</v>
      </c>
      <c r="Q33" s="1">
        <f>AC27</f>
        <v>0.69262745098039225</v>
      </c>
      <c r="R33" s="1">
        <f>AD27</f>
        <v>3.4964787208832351E-2</v>
      </c>
      <c r="S33" s="1">
        <f>AE27</f>
        <v>0.52090689324726325</v>
      </c>
      <c r="T33" s="1">
        <f>AF27</f>
        <v>2.805981213734909E-2</v>
      </c>
      <c r="V33" t="s">
        <v>64</v>
      </c>
      <c r="W33" s="1">
        <f>$AA$24</f>
        <v>0.3379879879879879</v>
      </c>
      <c r="X33" s="1">
        <f>AB$24</f>
        <v>0.22410465173269703</v>
      </c>
      <c r="Y33" s="11">
        <f>AC$24</f>
        <v>0.33333333333333331</v>
      </c>
      <c r="Z33" s="1">
        <f>AD$24</f>
        <v>3.0526602992319966E-2</v>
      </c>
      <c r="AA33" s="1">
        <f>AE$24</f>
        <v>0.24241453144546188</v>
      </c>
      <c r="AB33" s="1">
        <f>AF$24</f>
        <v>3.5786645237970267E-2</v>
      </c>
    </row>
    <row r="34" spans="14:28" x14ac:dyDescent="0.3">
      <c r="N34" t="s">
        <v>65</v>
      </c>
      <c r="O34" s="1">
        <f>$AG27</f>
        <v>0.47711924804775518</v>
      </c>
      <c r="P34" s="1">
        <f>AH27</f>
        <v>0.15319259899601673</v>
      </c>
      <c r="Q34" s="1">
        <f>AI27</f>
        <v>0.26541176470588207</v>
      </c>
      <c r="R34" s="1">
        <f>AJ27</f>
        <v>8.9551591423027307E-2</v>
      </c>
      <c r="S34" s="1">
        <f>AK27</f>
        <v>0.31990474837618449</v>
      </c>
      <c r="T34" s="1">
        <f>AL27</f>
        <v>0.10129818207014342</v>
      </c>
      <c r="V34" t="s">
        <v>65</v>
      </c>
      <c r="W34" s="1">
        <f>$AG$24</f>
        <v>0.46921800421800364</v>
      </c>
      <c r="X34" s="1">
        <f>AH$24</f>
        <v>0.24975190995365534</v>
      </c>
      <c r="Y34" s="1">
        <f>AI$24</f>
        <v>0.163333333333333</v>
      </c>
      <c r="Z34" s="1">
        <f>AJ$24</f>
        <v>8.3700686727052664E-2</v>
      </c>
      <c r="AA34" s="1">
        <f>AK$24</f>
        <v>0.22788502468652663</v>
      </c>
      <c r="AB34" s="1">
        <f>AL$24</f>
        <v>0.10950027492948076</v>
      </c>
    </row>
    <row r="35" spans="14:28" x14ac:dyDescent="0.3">
      <c r="N35" s="12" t="s">
        <v>66</v>
      </c>
      <c r="O35" s="13">
        <f>$O27</f>
        <v>0.86870732223005609</v>
      </c>
      <c r="P35" s="13">
        <f>P27</f>
        <v>3.8524356690436232E-2</v>
      </c>
      <c r="Q35" s="13">
        <f>Q27</f>
        <v>0.84752941176470575</v>
      </c>
      <c r="R35" s="13">
        <f>R27</f>
        <v>6.1915357954097625E-2</v>
      </c>
      <c r="S35" s="13">
        <f>S27</f>
        <v>0.84200888071204683</v>
      </c>
      <c r="T35" s="13">
        <f>T27</f>
        <v>4.4745355112257877E-2</v>
      </c>
      <c r="V35" s="12" t="s">
        <v>66</v>
      </c>
      <c r="W35" s="13">
        <f>$O$24</f>
        <v>0.94454965917208467</v>
      </c>
      <c r="X35" s="13">
        <f>P$24</f>
        <v>3.2535186786045833E-2</v>
      </c>
      <c r="Y35" s="13">
        <f>Q$24</f>
        <v>0.8666666666666667</v>
      </c>
      <c r="Z35" s="13">
        <f>R$24</f>
        <v>3.7079081189859767E-2</v>
      </c>
      <c r="AA35" s="13">
        <f>S$24</f>
        <v>0.89491520766354837</v>
      </c>
      <c r="AB35" s="13">
        <f>T$24</f>
        <v>3.6211908842901132E-2</v>
      </c>
    </row>
    <row r="36" spans="14:28" x14ac:dyDescent="0.3">
      <c r="O36" s="1">
        <f>O35-MAX(O32:O34)</f>
        <v>0.33959624716378189</v>
      </c>
      <c r="P36" s="1">
        <f>P35*P35-POWER(MIN(P32:P34),2)</f>
        <v>-6.1775643290815667E-3</v>
      </c>
      <c r="Q36" s="1">
        <f>Q35-MAX(Q32:Q34)</f>
        <v>0.15490196078431351</v>
      </c>
      <c r="R36" s="1">
        <f>R35*R35-POWER(MIN(R32:R34),2)</f>
        <v>2.6109752060251134E-3</v>
      </c>
      <c r="S36" s="1">
        <f>S35-MAX(S32:S34)</f>
        <v>0.32110198746478358</v>
      </c>
      <c r="T36" s="1">
        <f>T35*T35-POWER(MIN(T32:T34),2)</f>
        <v>1.2147937469387388E-3</v>
      </c>
      <c r="W36" s="1">
        <f>W35-MAX(W32:W34)</f>
        <v>0.47533165495408103</v>
      </c>
      <c r="X36" s="1">
        <f>X35*X35-POWER(MIN(X32:X34),2)</f>
        <v>-3.6085389552558333E-5</v>
      </c>
      <c r="Y36" s="1">
        <f>Y35-MAX(Y32:Y34)</f>
        <v>0.53333333333333344</v>
      </c>
      <c r="Z36" s="1">
        <f>Z35*Z35-POWER(MIN(Z32:Z34),2)</f>
        <v>4.4298477163349397E-4</v>
      </c>
      <c r="AA36" s="1">
        <f>AA35-MAX(AA32:AA34)</f>
        <v>0.57124479012992535</v>
      </c>
      <c r="AB36" s="1">
        <f>AB35*AB35-POWER(MIN(AB32:AB34),2)</f>
        <v>3.0618364658241155E-5</v>
      </c>
    </row>
    <row r="38" spans="14:28" x14ac:dyDescent="0.3">
      <c r="N38" s="5" t="s">
        <v>73</v>
      </c>
      <c r="V38" s="5" t="s">
        <v>74</v>
      </c>
    </row>
    <row r="39" spans="14:28" x14ac:dyDescent="0.3">
      <c r="N39" s="5"/>
      <c r="O39" s="75" t="s">
        <v>79</v>
      </c>
      <c r="P39" s="75"/>
      <c r="Q39" s="75" t="s">
        <v>82</v>
      </c>
      <c r="R39" s="75"/>
      <c r="S39" s="75" t="s">
        <v>83</v>
      </c>
      <c r="T39" s="75"/>
      <c r="V39" s="5"/>
      <c r="W39" s="75" t="s">
        <v>79</v>
      </c>
      <c r="X39" s="75"/>
      <c r="Y39" s="75" t="s">
        <v>82</v>
      </c>
      <c r="Z39" s="75"/>
      <c r="AA39" s="75" t="s">
        <v>83</v>
      </c>
      <c r="AB39" s="75"/>
    </row>
    <row r="40" spans="14:28" x14ac:dyDescent="0.3">
      <c r="O40" s="6" t="s">
        <v>80</v>
      </c>
      <c r="P40" s="6" t="s">
        <v>81</v>
      </c>
      <c r="Q40" s="6" t="s">
        <v>80</v>
      </c>
      <c r="R40" s="6" t="s">
        <v>81</v>
      </c>
      <c r="S40" s="6" t="s">
        <v>80</v>
      </c>
      <c r="T40" s="6" t="s">
        <v>81</v>
      </c>
      <c r="W40" s="6" t="s">
        <v>80</v>
      </c>
      <c r="X40" s="6" t="s">
        <v>81</v>
      </c>
      <c r="Y40" s="6" t="s">
        <v>80</v>
      </c>
      <c r="Z40" s="6" t="s">
        <v>81</v>
      </c>
      <c r="AA40" s="6" t="s">
        <v>80</v>
      </c>
      <c r="AB40" s="6" t="s">
        <v>81</v>
      </c>
    </row>
    <row r="41" spans="14:28" x14ac:dyDescent="0.3">
      <c r="N41" t="s">
        <v>63</v>
      </c>
      <c r="O41" s="3">
        <f>$U$25</f>
        <v>0.43065120815430386</v>
      </c>
      <c r="P41" s="3">
        <f>$V$25</f>
        <v>0.11344152527355583</v>
      </c>
      <c r="Q41" s="3">
        <f>W$25</f>
        <v>0.36666666666666636</v>
      </c>
      <c r="R41" s="3">
        <f>X$25</f>
        <v>9.2422547755813808E-2</v>
      </c>
      <c r="S41" s="3">
        <f>Y$25</f>
        <v>0.37236143413799683</v>
      </c>
      <c r="T41" s="3">
        <f>Z$25</f>
        <v>8.1419068213877205E-2</v>
      </c>
      <c r="V41" t="s">
        <v>63</v>
      </c>
      <c r="W41" s="3">
        <f>$U$26</f>
        <v>0.49366354824936032</v>
      </c>
      <c r="X41" s="3">
        <f>$V$26</f>
        <v>6.4245737325750674E-2</v>
      </c>
      <c r="Y41" s="3">
        <f>W$26</f>
        <v>0.57333333333333336</v>
      </c>
      <c r="Z41" s="3">
        <f>X$26</f>
        <v>9.1128119210370853E-2</v>
      </c>
      <c r="AA41" s="3">
        <f>Y$26</f>
        <v>0.528375579139723</v>
      </c>
      <c r="AB41" s="3">
        <f>Z$26</f>
        <v>6.6615746659743028E-2</v>
      </c>
    </row>
    <row r="42" spans="14:28" x14ac:dyDescent="0.3">
      <c r="N42" t="s">
        <v>64</v>
      </c>
      <c r="O42" s="1">
        <f>$AA$25</f>
        <v>0.54944456084806914</v>
      </c>
      <c r="P42" s="1">
        <f>AB$25</f>
        <v>0.12254151513900696</v>
      </c>
      <c r="Q42" s="1">
        <f>AC$25</f>
        <v>0.69111111111111123</v>
      </c>
      <c r="R42" s="1">
        <f>AD$25</f>
        <v>3.5439056711507523E-2</v>
      </c>
      <c r="S42" s="1">
        <f>AE$25</f>
        <v>0.53856201574853113</v>
      </c>
      <c r="T42" s="1">
        <f>AF$25</f>
        <v>2.9124436275460779E-2</v>
      </c>
      <c r="V42" t="s">
        <v>64</v>
      </c>
      <c r="W42" s="1">
        <f>$AA$26</f>
        <v>0.52730527473174504</v>
      </c>
      <c r="X42" s="1">
        <f>AB$26</f>
        <v>1.163050426179728E-2</v>
      </c>
      <c r="Y42" s="1">
        <f>AC$26</f>
        <v>0.96666666666666667</v>
      </c>
      <c r="Z42" s="1">
        <f>AD$26</f>
        <v>3.7980162917319232E-2</v>
      </c>
      <c r="AA42" s="1">
        <f>AE$26</f>
        <v>0.68138609510383441</v>
      </c>
      <c r="AB42" s="1">
        <f>AF$26</f>
        <v>1.7139106622392833E-2</v>
      </c>
    </row>
    <row r="43" spans="14:28" x14ac:dyDescent="0.3">
      <c r="N43" t="s">
        <v>65</v>
      </c>
      <c r="O43" s="1">
        <f>$AG$25</f>
        <v>0.46899975955703471</v>
      </c>
      <c r="P43" s="1">
        <f>AH$25</f>
        <v>0.12793259175901581</v>
      </c>
      <c r="Q43" s="1">
        <f>AI$25</f>
        <v>0.24777777777777754</v>
      </c>
      <c r="R43" s="1">
        <f>AJ$25</f>
        <v>8.7193382122394691E-2</v>
      </c>
      <c r="S43" s="1">
        <f>AK$25</f>
        <v>0.31026329354478949</v>
      </c>
      <c r="T43" s="1">
        <f>AL$25</f>
        <v>9.9976779506126656E-2</v>
      </c>
      <c r="V43" t="s">
        <v>65</v>
      </c>
      <c r="W43" s="1">
        <f>$AG$26</f>
        <v>0.4758894366503057</v>
      </c>
      <c r="X43" s="1">
        <f>AH$26</f>
        <v>0.13241330974938104</v>
      </c>
      <c r="Y43" s="1">
        <f>AI$26</f>
        <v>0.353333333333333</v>
      </c>
      <c r="Z43" s="1">
        <f>AJ$26</f>
        <v>0.1024771240208997</v>
      </c>
      <c r="AA43" s="1">
        <f>AK$26</f>
        <v>0.39146133356984869</v>
      </c>
      <c r="AB43" s="1">
        <f>AL$26</f>
        <v>9.7060296902856294E-2</v>
      </c>
    </row>
    <row r="44" spans="14:28" x14ac:dyDescent="0.3">
      <c r="N44" s="12" t="s">
        <v>66</v>
      </c>
      <c r="O44" s="13">
        <f>$O$25</f>
        <v>0.83346559765656814</v>
      </c>
      <c r="P44" s="13">
        <f>P$25</f>
        <v>3.8163744395395854E-2</v>
      </c>
      <c r="Q44" s="13">
        <f>Q$25</f>
        <v>0.86555555555555552</v>
      </c>
      <c r="R44" s="13">
        <f>R$25</f>
        <v>6.5741353817442505E-2</v>
      </c>
      <c r="S44" s="13">
        <f>S$25</f>
        <v>0.83829625874393032</v>
      </c>
      <c r="T44" s="13">
        <f>T$25</f>
        <v>4.4745532730415816E-2</v>
      </c>
      <c r="V44" s="12" t="s">
        <v>66</v>
      </c>
      <c r="W44" s="13">
        <f>$O$26</f>
        <v>0.85756119720538404</v>
      </c>
      <c r="X44" s="13">
        <f>P$26</f>
        <v>4.5595363479947727E-2</v>
      </c>
      <c r="Y44" s="13">
        <f>Q$26</f>
        <v>0.72666666666666624</v>
      </c>
      <c r="Z44" s="13">
        <f>R$26</f>
        <v>7.52736471283008E-2</v>
      </c>
      <c r="AA44" s="13">
        <f>S$26</f>
        <v>0.76831972378959135</v>
      </c>
      <c r="AB44" s="13">
        <f>T$26</f>
        <v>5.3278268527140765E-2</v>
      </c>
    </row>
    <row r="45" spans="14:28" x14ac:dyDescent="0.3">
      <c r="O45" s="1">
        <f>O44-MAX(O41:O43)</f>
        <v>0.28402103680849899</v>
      </c>
      <c r="P45" s="1">
        <f>P44*P44-POWER(MIN(P41:P43),2)</f>
        <v>-1.1412508270113699E-2</v>
      </c>
      <c r="Q45" s="1">
        <f>Q44-MAX(Q41:Q43)</f>
        <v>0.17444444444444429</v>
      </c>
      <c r="R45" s="1">
        <f>R44*R44-POWER(MIN(R41:R43),2)</f>
        <v>3.065998861148716E-3</v>
      </c>
      <c r="S45" s="1">
        <f>S44-MAX(S41:S43)</f>
        <v>0.29973424299539919</v>
      </c>
      <c r="T45" s="1">
        <f>T44*T44-POWER(MIN(T41:T43),2)</f>
        <v>1.1539299109653372E-3</v>
      </c>
      <c r="W45" s="1">
        <f>W44-MAX(W41:W43)</f>
        <v>0.330255922473639</v>
      </c>
      <c r="X45" s="1">
        <f>X44*X44-POWER(MIN(X41:X43),2)</f>
        <v>1.9436685414848662E-3</v>
      </c>
      <c r="Y45" s="1">
        <f>Y44-MAX(Y41:Y43)</f>
        <v>-0.24000000000000044</v>
      </c>
      <c r="Z45" s="1">
        <f>Z44*Z44-POWER(MIN(Z41:Z43),2)</f>
        <v>4.2236291767698362E-3</v>
      </c>
      <c r="AA45" s="1">
        <f>AA44-MAX(AA41:AA43)</f>
        <v>8.6933628685756936E-2</v>
      </c>
      <c r="AB45" s="1">
        <f>AB44*AB44-POWER(MIN(AB41:AB43),2)</f>
        <v>2.544824921436368E-3</v>
      </c>
    </row>
    <row r="46" spans="14:28" x14ac:dyDescent="0.3">
      <c r="O46" s="1"/>
    </row>
    <row r="47" spans="14:28" x14ac:dyDescent="0.3">
      <c r="N47" t="s">
        <v>84</v>
      </c>
      <c r="Q47" s="1">
        <f>SUM(O36,Q36,S36,W36,Y36,AA36,AA45,Y45,W45,O45,Q45,S45)/12</f>
        <v>0.27757493743649642</v>
      </c>
      <c r="R47" t="s">
        <v>85</v>
      </c>
    </row>
    <row r="48" spans="14:28" x14ac:dyDescent="0.3">
      <c r="Q48" s="1">
        <f>AVERAGE(P36,R36,T36,X36,Z36,AB36,P45,R45,T45,X45,Z45,AB45)</f>
        <v>-3.2894540640592625E-5</v>
      </c>
      <c r="R48" t="s">
        <v>102</v>
      </c>
    </row>
    <row r="49" spans="14:17" x14ac:dyDescent="0.3">
      <c r="Q49" s="8"/>
    </row>
    <row r="50" spans="14:17" x14ac:dyDescent="0.3">
      <c r="N50" t="s">
        <v>103</v>
      </c>
      <c r="Q50" s="1">
        <f>AVERAGE(O36,W36,O45,W45)</f>
        <v>0.35730121535000026</v>
      </c>
    </row>
    <row r="51" spans="14:17" x14ac:dyDescent="0.3">
      <c r="Q51" s="1">
        <f>AVERAGE(P36,X36,P45,X45)</f>
        <v>-3.9206223618157392E-3</v>
      </c>
    </row>
  </sheetData>
  <mergeCells count="15">
    <mergeCell ref="AA39:AB39"/>
    <mergeCell ref="O2:S2"/>
    <mergeCell ref="U2:AK2"/>
    <mergeCell ref="D25:D27"/>
    <mergeCell ref="O30:P30"/>
    <mergeCell ref="Q30:R30"/>
    <mergeCell ref="S30:T30"/>
    <mergeCell ref="W30:X30"/>
    <mergeCell ref="Y30:Z30"/>
    <mergeCell ref="AA30:AB30"/>
    <mergeCell ref="O39:P39"/>
    <mergeCell ref="Q39:R39"/>
    <mergeCell ref="S39:T39"/>
    <mergeCell ref="W39:X39"/>
    <mergeCell ref="Y39:Z39"/>
  </mergeCells>
  <conditionalFormatting sqref="U4:U19">
    <cfRule type="cellIs" dxfId="8" priority="9" operator="greaterThan">
      <formula>0.699</formula>
    </cfRule>
  </conditionalFormatting>
  <conditionalFormatting sqref="W4:W19">
    <cfRule type="cellIs" dxfId="7" priority="8" operator="greaterThan">
      <formula>0.699</formula>
    </cfRule>
  </conditionalFormatting>
  <conditionalFormatting sqref="Y4:Y19">
    <cfRule type="cellIs" dxfId="6" priority="7" operator="greaterThan">
      <formula>0.699</formula>
    </cfRule>
  </conditionalFormatting>
  <conditionalFormatting sqref="AA4:AA19">
    <cfRule type="cellIs" dxfId="5" priority="6" operator="greaterThan">
      <formula>0.699</formula>
    </cfRule>
  </conditionalFormatting>
  <conditionalFormatting sqref="AC4:AC19">
    <cfRule type="cellIs" dxfId="4" priority="5" operator="greaterThan">
      <formula>0.699</formula>
    </cfRule>
  </conditionalFormatting>
  <conditionalFormatting sqref="AE4:AE19">
    <cfRule type="cellIs" dxfId="3" priority="4" operator="greaterThan">
      <formula>0.699</formula>
    </cfRule>
  </conditionalFormatting>
  <conditionalFormatting sqref="AG4:AG19">
    <cfRule type="cellIs" dxfId="2" priority="3" operator="greaterThan">
      <formula>0.699</formula>
    </cfRule>
  </conditionalFormatting>
  <conditionalFormatting sqref="AI4:AI19">
    <cfRule type="cellIs" dxfId="1" priority="2" operator="greaterThan">
      <formula>0.699</formula>
    </cfRule>
  </conditionalFormatting>
  <conditionalFormatting sqref="AK4:AK19">
    <cfRule type="cellIs" dxfId="0" priority="1" operator="greaterThan">
      <formula>0.699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C28-AEBD-47E7-8513-81FE413835A5}">
  <dimension ref="A1:R37"/>
  <sheetViews>
    <sheetView tabSelected="1" topLeftCell="A7" workbookViewId="0">
      <selection activeCell="B38" sqref="B38"/>
    </sheetView>
  </sheetViews>
  <sheetFormatPr defaultRowHeight="14.4" x14ac:dyDescent="0.3"/>
  <cols>
    <col min="1" max="1" width="24.5546875" customWidth="1"/>
    <col min="2" max="16" width="6.77734375" customWidth="1"/>
  </cols>
  <sheetData>
    <row r="1" spans="1:18" x14ac:dyDescent="0.3">
      <c r="A1" t="s">
        <v>157</v>
      </c>
    </row>
    <row r="3" spans="1:18" x14ac:dyDescent="0.3">
      <c r="B3" t="s">
        <v>66</v>
      </c>
      <c r="F3" t="s">
        <v>135</v>
      </c>
      <c r="J3" t="s">
        <v>136</v>
      </c>
      <c r="N3" t="s">
        <v>137</v>
      </c>
      <c r="R3" t="str">
        <f>CONCATENATE(A3, " &amp;", B3," &amp;", C3," &amp;", D3," &amp; ", " &amp;", F3," &amp;", G3," &amp;", H3," &amp;", " &amp;", J3," &amp;", K3," &amp;", L3," &amp;", " &amp;", N3," &amp;", O3," &amp;", P3,"\\")</f>
        <v xml:space="preserve"> &amp;REINFORCE &amp; &amp; &amp;  &amp;SB-3 A2C &amp; &amp; &amp; &amp;SB-3 DQN &amp; &amp; &amp; &amp;SB-3 PPO &amp; &amp;\\</v>
      </c>
    </row>
    <row r="4" spans="1:18" x14ac:dyDescent="0.3">
      <c r="A4" t="s">
        <v>138</v>
      </c>
      <c r="B4" t="s">
        <v>79</v>
      </c>
      <c r="C4" t="s">
        <v>82</v>
      </c>
      <c r="D4" t="s">
        <v>139</v>
      </c>
      <c r="F4" t="s">
        <v>79</v>
      </c>
      <c r="G4" t="s">
        <v>82</v>
      </c>
      <c r="H4" t="s">
        <v>139</v>
      </c>
      <c r="J4" t="s">
        <v>79</v>
      </c>
      <c r="K4" t="s">
        <v>82</v>
      </c>
      <c r="L4" t="s">
        <v>139</v>
      </c>
      <c r="N4" t="s">
        <v>79</v>
      </c>
      <c r="O4" t="s">
        <v>82</v>
      </c>
      <c r="P4" t="s">
        <v>139</v>
      </c>
      <c r="R4" t="str">
        <f>CONCATENATE(A4, " &amp;", B4," &amp;", C4," &amp;", D4," &amp; ", " &amp;", F4," &amp;", G4," &amp;", H4," &amp;", " &amp;", J4," &amp;", K4," &amp;", L4," &amp;", " &amp;", N4," &amp;", O4," &amp;", P4,"\\")</f>
        <v>Model &amp;Precision &amp;Recall &amp;F1 &amp;  &amp;Precision &amp;Recall &amp;F1 &amp; &amp;Precision &amp;Recall &amp;F1 &amp; &amp;Precision &amp;Recall &amp;F1\\</v>
      </c>
    </row>
    <row r="5" spans="1:18" x14ac:dyDescent="0.3">
      <c r="A5" t="s">
        <v>158</v>
      </c>
      <c r="B5" s="1">
        <v>1</v>
      </c>
      <c r="C5" s="1">
        <v>0.7</v>
      </c>
      <c r="D5" s="1">
        <v>0.82299999999999995</v>
      </c>
      <c r="E5" s="1"/>
      <c r="F5" s="1">
        <v>0.48699999999999999</v>
      </c>
      <c r="G5" s="1">
        <v>0.44</v>
      </c>
      <c r="H5" s="1">
        <v>0.46</v>
      </c>
      <c r="I5" s="1"/>
      <c r="J5" s="1">
        <v>6.7000000000000004E-2</v>
      </c>
      <c r="K5" s="1">
        <v>0.01</v>
      </c>
      <c r="L5" s="1">
        <v>1.7000000000000001E-2</v>
      </c>
      <c r="M5" s="1"/>
      <c r="N5" s="1">
        <v>0.45700000000000002</v>
      </c>
      <c r="O5" s="1">
        <v>0.28000000000000003</v>
      </c>
      <c r="P5" s="1">
        <v>0.34300000000000003</v>
      </c>
      <c r="R5" t="str">
        <f t="shared" ref="R5:R19" si="0">CONCATENATE(A5, " &amp;", B5," &amp;", C5," &amp;", D5," &amp; ", " &amp;", F5," &amp;", G5," &amp;", H5," &amp;", " &amp;", J5," &amp;", K5," &amp;", L5," &amp;", " &amp;", N5," &amp;", O5," &amp;", P5,"\\")</f>
        <v>Simulated  - No noise &amp;1 &amp;0.7 &amp;0.823 &amp;  &amp;0.487 &amp;0.44 &amp;0.46 &amp; &amp;0.067 &amp;0.01 &amp;0.017 &amp; &amp;0.457 &amp;0.28 &amp;0.343\\</v>
      </c>
    </row>
    <row r="6" spans="1:18" x14ac:dyDescent="0.3">
      <c r="A6" t="s">
        <v>159</v>
      </c>
      <c r="B6" s="1">
        <v>0.93799999999999994</v>
      </c>
      <c r="C6" s="1">
        <v>0.9</v>
      </c>
      <c r="D6" s="1">
        <v>0.91800000000000004</v>
      </c>
      <c r="E6" s="1"/>
      <c r="F6" s="1">
        <v>0</v>
      </c>
      <c r="G6" s="1">
        <v>0</v>
      </c>
      <c r="H6" s="1">
        <v>0</v>
      </c>
      <c r="I6" s="1"/>
      <c r="J6" s="1">
        <v>0.45</v>
      </c>
      <c r="K6" s="1">
        <v>0.03</v>
      </c>
      <c r="L6" s="1">
        <v>5.5E-2</v>
      </c>
      <c r="M6" s="1"/>
      <c r="N6" s="1">
        <v>0.36699999999999999</v>
      </c>
      <c r="O6" s="1">
        <v>0.06</v>
      </c>
      <c r="P6" s="1">
        <v>0.10299999999999999</v>
      </c>
      <c r="R6" t="str">
        <f t="shared" si="0"/>
        <v>Simulated  - Low NBD &amp;0.938 &amp;0.9 &amp;0.918 &amp;  &amp;0 &amp;0 &amp;0 &amp; &amp;0.45 &amp;0.03 &amp;0.055 &amp; &amp;0.367 &amp;0.06 &amp;0.103\\</v>
      </c>
    </row>
    <row r="7" spans="1:18" x14ac:dyDescent="0.3">
      <c r="A7" t="s">
        <v>160</v>
      </c>
      <c r="B7" s="1">
        <v>0.89500000000000002</v>
      </c>
      <c r="C7" s="1">
        <v>1</v>
      </c>
      <c r="D7" s="1">
        <v>0.94399999999999995</v>
      </c>
      <c r="E7" s="1"/>
      <c r="F7" s="1">
        <v>0.498</v>
      </c>
      <c r="G7" s="1">
        <v>0.53</v>
      </c>
      <c r="H7" s="1">
        <v>0.51100000000000001</v>
      </c>
      <c r="I7" s="1"/>
      <c r="J7" s="1">
        <v>0.497</v>
      </c>
      <c r="K7" s="1">
        <v>0.96</v>
      </c>
      <c r="L7" s="1">
        <v>0.65500000000000003</v>
      </c>
      <c r="M7" s="1"/>
      <c r="N7" s="1">
        <v>0.58399999999999996</v>
      </c>
      <c r="O7" s="1">
        <v>0.15</v>
      </c>
      <c r="P7" s="1">
        <v>0.23699999999999999</v>
      </c>
      <c r="R7" t="str">
        <f t="shared" si="0"/>
        <v>Simulated  - High NBD &amp;0.895 &amp;1 &amp;0.944 &amp;  &amp;0.498 &amp;0.53 &amp;0.511 &amp; &amp;0.497 &amp;0.96 &amp;0.655 &amp; &amp;0.584 &amp;0.15 &amp;0.237\\</v>
      </c>
    </row>
    <row r="8" spans="1:18" x14ac:dyDescent="0.3">
      <c r="A8" t="s">
        <v>161</v>
      </c>
      <c r="B8" s="1">
        <v>0.90700000000000003</v>
      </c>
      <c r="C8" s="1">
        <v>0.96</v>
      </c>
      <c r="D8" s="1">
        <v>0.93200000000000005</v>
      </c>
      <c r="E8" s="1"/>
      <c r="F8" s="1">
        <v>0.52300000000000002</v>
      </c>
      <c r="G8" s="1">
        <v>0.56000000000000005</v>
      </c>
      <c r="H8" s="1">
        <v>0.53800000000000003</v>
      </c>
      <c r="I8" s="1"/>
      <c r="J8" s="1">
        <v>0.36699999999999999</v>
      </c>
      <c r="K8" s="1">
        <v>0.03</v>
      </c>
      <c r="L8" s="1">
        <v>5.5E-2</v>
      </c>
      <c r="M8" s="1"/>
      <c r="N8" s="1">
        <v>0.498</v>
      </c>
      <c r="O8" s="1">
        <v>0.25</v>
      </c>
      <c r="P8" s="1">
        <v>0.33200000000000002</v>
      </c>
      <c r="R8" t="str">
        <f t="shared" si="0"/>
        <v>PHM C01 SS - No noise &amp;0.907 &amp;0.96 &amp;0.932 &amp;  &amp;0.523 &amp;0.56 &amp;0.538 &amp; &amp;0.367 &amp;0.03 &amp;0.055 &amp; &amp;0.498 &amp;0.25 &amp;0.332\\</v>
      </c>
    </row>
    <row r="9" spans="1:18" x14ac:dyDescent="0.3">
      <c r="A9" t="s">
        <v>162</v>
      </c>
      <c r="B9" s="1">
        <v>0.88600000000000001</v>
      </c>
      <c r="C9" s="1">
        <v>0.8</v>
      </c>
      <c r="D9" s="1">
        <v>0.83599999999999997</v>
      </c>
      <c r="E9" s="1"/>
      <c r="F9" s="1">
        <v>0.38</v>
      </c>
      <c r="G9" s="1">
        <v>0.13</v>
      </c>
      <c r="H9" s="1">
        <v>0.192</v>
      </c>
      <c r="I9" s="1"/>
      <c r="J9" s="1">
        <v>0.4</v>
      </c>
      <c r="K9" s="1">
        <v>0.02</v>
      </c>
      <c r="L9" s="1">
        <v>3.7999999999999999E-2</v>
      </c>
      <c r="M9" s="1"/>
      <c r="N9" s="1">
        <v>0.46300000000000002</v>
      </c>
      <c r="O9" s="1">
        <v>0.14000000000000001</v>
      </c>
      <c r="P9" s="1">
        <v>0.20699999999999999</v>
      </c>
      <c r="R9" t="str">
        <f t="shared" si="0"/>
        <v>PHM C01 SS - Low NBD &amp;0.886 &amp;0.8 &amp;0.836 &amp;  &amp;0.38 &amp;0.13 &amp;0.192 &amp; &amp;0.4 &amp;0.02 &amp;0.038 &amp; &amp;0.463 &amp;0.14 &amp;0.207\\</v>
      </c>
    </row>
    <row r="10" spans="1:18" x14ac:dyDescent="0.3">
      <c r="A10" t="s">
        <v>163</v>
      </c>
      <c r="B10" s="1">
        <v>0.78300000000000003</v>
      </c>
      <c r="C10" s="1">
        <v>0.93</v>
      </c>
      <c r="D10" s="1">
        <v>0.84899999999999998</v>
      </c>
      <c r="E10" s="1"/>
      <c r="F10" s="1">
        <v>0</v>
      </c>
      <c r="G10" s="1">
        <v>0</v>
      </c>
      <c r="H10" s="1">
        <v>0</v>
      </c>
      <c r="I10" s="1"/>
      <c r="J10" s="1">
        <v>0.50800000000000001</v>
      </c>
      <c r="K10" s="1">
        <v>0.96</v>
      </c>
      <c r="L10" s="1">
        <v>0.66400000000000003</v>
      </c>
      <c r="M10" s="1"/>
      <c r="N10" s="1">
        <v>0.51900000000000002</v>
      </c>
      <c r="O10" s="1">
        <v>0.21</v>
      </c>
      <c r="P10" s="1">
        <v>0.28699999999999998</v>
      </c>
      <c r="R10" t="str">
        <f t="shared" si="0"/>
        <v>PHM C01 SS - High NBD &amp;0.783 &amp;0.93 &amp;0.849 &amp;  &amp;0 &amp;0 &amp;0 &amp; &amp;0.508 &amp;0.96 &amp;0.664 &amp; &amp;0.519 &amp;0.21 &amp;0.287\\</v>
      </c>
    </row>
    <row r="11" spans="1:18" x14ac:dyDescent="0.3">
      <c r="A11" t="s">
        <v>164</v>
      </c>
      <c r="B11" s="1">
        <v>0.82099999999999995</v>
      </c>
      <c r="C11" s="1">
        <v>0.96</v>
      </c>
      <c r="D11" s="1">
        <v>0.88500000000000001</v>
      </c>
      <c r="E11" s="1"/>
      <c r="F11" s="1">
        <v>0.51300000000000001</v>
      </c>
      <c r="G11" s="1">
        <v>0.09</v>
      </c>
      <c r="H11" s="1">
        <v>0.14899999999999999</v>
      </c>
      <c r="I11" s="1"/>
      <c r="J11" s="1">
        <v>0.497</v>
      </c>
      <c r="K11" s="1">
        <v>0.97</v>
      </c>
      <c r="L11" s="1">
        <v>0.65700000000000003</v>
      </c>
      <c r="M11" s="1"/>
      <c r="N11" s="1">
        <v>0.48899999999999999</v>
      </c>
      <c r="O11" s="1">
        <v>0.47</v>
      </c>
      <c r="P11" s="1">
        <v>0.47799999999999998</v>
      </c>
      <c r="R11" t="str">
        <f t="shared" si="0"/>
        <v>PHM C04 SS - No noise &amp;0.821 &amp;0.96 &amp;0.885 &amp;  &amp;0.513 &amp;0.09 &amp;0.149 &amp; &amp;0.497 &amp;0.97 &amp;0.657 &amp; &amp;0.489 &amp;0.47 &amp;0.478\\</v>
      </c>
    </row>
    <row r="12" spans="1:18" x14ac:dyDescent="0.3">
      <c r="A12" t="s">
        <v>165</v>
      </c>
      <c r="B12" s="1">
        <v>0.73899999999999999</v>
      </c>
      <c r="C12" s="1">
        <v>0.99</v>
      </c>
      <c r="D12" s="1">
        <v>0.84599999999999997</v>
      </c>
      <c r="E12" s="1"/>
      <c r="F12" s="1">
        <v>0.47399999999999998</v>
      </c>
      <c r="G12" s="1">
        <v>0.51</v>
      </c>
      <c r="H12" s="1">
        <v>0.48699999999999999</v>
      </c>
      <c r="I12" s="1"/>
      <c r="J12" s="1">
        <v>0.70599999999999996</v>
      </c>
      <c r="K12" s="1">
        <v>0.72</v>
      </c>
      <c r="L12" s="1">
        <v>0.71199999999999997</v>
      </c>
      <c r="M12" s="1"/>
      <c r="N12" s="1">
        <v>0.53200000000000003</v>
      </c>
      <c r="O12" s="1">
        <v>0.28000000000000003</v>
      </c>
      <c r="P12" s="1">
        <v>0.36599999999999999</v>
      </c>
      <c r="R12" t="str">
        <f t="shared" si="0"/>
        <v>PHM C04 SS - Low NBD &amp;0.739 &amp;0.99 &amp;0.846 &amp;  &amp;0.474 &amp;0.51 &amp;0.487 &amp; &amp;0.706 &amp;0.72 &amp;0.712 &amp; &amp;0.532 &amp;0.28 &amp;0.366\\</v>
      </c>
    </row>
    <row r="13" spans="1:18" x14ac:dyDescent="0.3">
      <c r="A13" t="s">
        <v>166</v>
      </c>
      <c r="B13" s="1">
        <v>0.67100000000000004</v>
      </c>
      <c r="C13" s="1">
        <v>0.78</v>
      </c>
      <c r="D13" s="1">
        <v>0.72</v>
      </c>
      <c r="E13" s="1"/>
      <c r="F13" s="1">
        <v>0.52200000000000002</v>
      </c>
      <c r="G13" s="1">
        <v>0.55000000000000004</v>
      </c>
      <c r="H13" s="1">
        <v>0.53400000000000003</v>
      </c>
      <c r="I13" s="1"/>
      <c r="J13" s="1">
        <v>0.5</v>
      </c>
      <c r="K13" s="1">
        <v>0.98</v>
      </c>
      <c r="L13" s="1">
        <v>0.66200000000000003</v>
      </c>
      <c r="M13" s="1"/>
      <c r="N13" s="1">
        <v>0.47199999999999998</v>
      </c>
      <c r="O13" s="1">
        <v>0.25</v>
      </c>
      <c r="P13" s="1">
        <v>0.32500000000000001</v>
      </c>
      <c r="R13" t="str">
        <f t="shared" si="0"/>
        <v>PHM C04 SS - High NBD &amp;0.671 &amp;0.78 &amp;0.72 &amp;  &amp;0.522 &amp;0.55 &amp;0.534 &amp; &amp;0.5 &amp;0.98 &amp;0.662 &amp; &amp;0.472 &amp;0.25 &amp;0.325\\</v>
      </c>
    </row>
    <row r="14" spans="1:18" x14ac:dyDescent="0.3">
      <c r="A14" t="s">
        <v>167</v>
      </c>
      <c r="B14" s="1">
        <v>1</v>
      </c>
      <c r="C14" s="1">
        <v>0.65</v>
      </c>
      <c r="D14" s="1">
        <v>0.78500000000000003</v>
      </c>
      <c r="E14" s="1"/>
      <c r="F14" s="1">
        <v>0.46500000000000002</v>
      </c>
      <c r="G14" s="1">
        <v>0.46</v>
      </c>
      <c r="H14" s="1">
        <v>0.46100000000000002</v>
      </c>
      <c r="I14" s="1"/>
      <c r="J14" s="1">
        <v>0.51100000000000001</v>
      </c>
      <c r="K14" s="1">
        <v>0.98</v>
      </c>
      <c r="L14" s="1">
        <v>0.67100000000000004</v>
      </c>
      <c r="M14" s="1"/>
      <c r="N14" s="1">
        <v>0.379</v>
      </c>
      <c r="O14" s="1">
        <v>0.14000000000000001</v>
      </c>
      <c r="P14" s="1">
        <v>0.19800000000000001</v>
      </c>
      <c r="R14" t="str">
        <f t="shared" si="0"/>
        <v>PHM C06 SS - No noise &amp;1 &amp;0.65 &amp;0.785 &amp;  &amp;0.465 &amp;0.46 &amp;0.461 &amp; &amp;0.511 &amp;0.98 &amp;0.671 &amp; &amp;0.379 &amp;0.14 &amp;0.198\\</v>
      </c>
    </row>
    <row r="15" spans="1:18" x14ac:dyDescent="0.3">
      <c r="A15" t="s">
        <v>168</v>
      </c>
      <c r="B15" s="1">
        <v>0.97799999999999998</v>
      </c>
      <c r="C15" s="1">
        <v>0.84</v>
      </c>
      <c r="D15" s="1">
        <v>0.90200000000000002</v>
      </c>
      <c r="E15" s="1"/>
      <c r="F15" s="1">
        <v>0.49299999999999999</v>
      </c>
      <c r="G15" s="1">
        <v>0.53</v>
      </c>
      <c r="H15" s="1">
        <v>0.50800000000000001</v>
      </c>
      <c r="I15" s="1"/>
      <c r="J15" s="1">
        <v>0.95099999999999996</v>
      </c>
      <c r="K15" s="1">
        <v>0.57999999999999996</v>
      </c>
      <c r="L15" s="1">
        <v>0.72</v>
      </c>
      <c r="M15" s="1"/>
      <c r="N15" s="1">
        <v>0.5</v>
      </c>
      <c r="O15" s="1">
        <v>0.38</v>
      </c>
      <c r="P15" s="1">
        <v>0.432</v>
      </c>
      <c r="R15" t="str">
        <f t="shared" si="0"/>
        <v>PHM C06 SS - Low NBD &amp;0.978 &amp;0.84 &amp;0.902 &amp;  &amp;0.493 &amp;0.53 &amp;0.508 &amp; &amp;0.951 &amp;0.58 &amp;0.72 &amp; &amp;0.5 &amp;0.38 &amp;0.432\\</v>
      </c>
    </row>
    <row r="16" spans="1:18" x14ac:dyDescent="0.3">
      <c r="A16" t="s">
        <v>169</v>
      </c>
      <c r="B16" s="1">
        <v>0.71499999999999997</v>
      </c>
      <c r="C16" s="1">
        <v>0.88</v>
      </c>
      <c r="D16" s="1">
        <v>0.78900000000000003</v>
      </c>
      <c r="E16" s="1"/>
      <c r="F16" s="1">
        <v>0.505</v>
      </c>
      <c r="G16" s="1">
        <v>0.47</v>
      </c>
      <c r="H16" s="1">
        <v>0.48199999999999998</v>
      </c>
      <c r="I16" s="1"/>
      <c r="J16" s="1">
        <v>0.505</v>
      </c>
      <c r="K16" s="1">
        <v>0.98</v>
      </c>
      <c r="L16" s="1">
        <v>0.66700000000000004</v>
      </c>
      <c r="M16" s="1"/>
      <c r="N16" s="1">
        <v>0.36899999999999999</v>
      </c>
      <c r="O16" s="1">
        <v>0.11</v>
      </c>
      <c r="P16" s="1">
        <v>0.16900000000000001</v>
      </c>
      <c r="R16" t="str">
        <f t="shared" si="0"/>
        <v>PHM C06 SS - High NBD &amp;0.715 &amp;0.88 &amp;0.789 &amp;  &amp;0.505 &amp;0.47 &amp;0.482 &amp; &amp;0.505 &amp;0.98 &amp;0.667 &amp; &amp;0.369 &amp;0.11 &amp;0.169\\</v>
      </c>
    </row>
    <row r="17" spans="1:18" x14ac:dyDescent="0.3">
      <c r="A17" t="s">
        <v>170</v>
      </c>
      <c r="B17" s="1">
        <v>0.79800000000000004</v>
      </c>
      <c r="C17" s="1">
        <v>0.92</v>
      </c>
      <c r="D17" s="1">
        <v>0.85199999999999998</v>
      </c>
      <c r="E17" s="1"/>
      <c r="F17" s="1">
        <v>0.51400000000000001</v>
      </c>
      <c r="G17" s="1">
        <v>0.59</v>
      </c>
      <c r="H17" s="1">
        <v>0.54900000000000004</v>
      </c>
      <c r="I17" s="1"/>
      <c r="J17" s="1">
        <v>0.58399999999999996</v>
      </c>
      <c r="K17" s="1">
        <v>0.97</v>
      </c>
      <c r="L17" s="1">
        <v>0.72899999999999998</v>
      </c>
      <c r="M17" s="1"/>
      <c r="N17" s="1">
        <v>0.48599999999999999</v>
      </c>
      <c r="O17" s="1">
        <v>0.24</v>
      </c>
      <c r="P17" s="1">
        <v>0.313</v>
      </c>
      <c r="R17" t="str">
        <f t="shared" si="0"/>
        <v>PHM C01 MS - No noise &amp;0.798 &amp;0.92 &amp;0.852 &amp;  &amp;0.514 &amp;0.59 &amp;0.549 &amp; &amp;0.584 &amp;0.97 &amp;0.729 &amp; &amp;0.486 &amp;0.24 &amp;0.313\\</v>
      </c>
    </row>
    <row r="18" spans="1:18" x14ac:dyDescent="0.3">
      <c r="A18" t="s">
        <v>171</v>
      </c>
      <c r="B18" s="1">
        <v>0.77400000000000002</v>
      </c>
      <c r="C18" s="1">
        <v>0.69</v>
      </c>
      <c r="D18" s="1">
        <v>0.72799999999999998</v>
      </c>
      <c r="E18" s="1"/>
      <c r="F18" s="1">
        <v>0.47599999999999998</v>
      </c>
      <c r="G18" s="1">
        <v>0.53</v>
      </c>
      <c r="H18" s="1">
        <v>0.5</v>
      </c>
      <c r="I18" s="1"/>
      <c r="J18" s="1">
        <v>0.50600000000000001</v>
      </c>
      <c r="K18" s="1">
        <v>0.97</v>
      </c>
      <c r="L18" s="1">
        <v>0.66400000000000003</v>
      </c>
      <c r="M18" s="1"/>
      <c r="N18" s="1">
        <v>0.495</v>
      </c>
      <c r="O18" s="1">
        <v>0.34</v>
      </c>
      <c r="P18" s="1">
        <v>0.40100000000000002</v>
      </c>
      <c r="R18" t="str">
        <f t="shared" si="0"/>
        <v>PHM C04 MS - No noise &amp;0.774 &amp;0.69 &amp;0.728 &amp;  &amp;0.476 &amp;0.53 &amp;0.5 &amp; &amp;0.506 &amp;0.97 &amp;0.664 &amp; &amp;0.495 &amp;0.34 &amp;0.401\\</v>
      </c>
    </row>
    <row r="19" spans="1:18" x14ac:dyDescent="0.3">
      <c r="A19" t="s">
        <v>172</v>
      </c>
      <c r="B19" s="1">
        <v>1</v>
      </c>
      <c r="C19" s="1">
        <v>0.56999999999999995</v>
      </c>
      <c r="D19" s="1">
        <v>0.72499999999999998</v>
      </c>
      <c r="E19" s="1"/>
      <c r="F19" s="1">
        <v>0.49099999999999999</v>
      </c>
      <c r="G19" s="1">
        <v>0.6</v>
      </c>
      <c r="H19" s="1">
        <v>0.53600000000000003</v>
      </c>
      <c r="I19" s="1"/>
      <c r="J19" s="1">
        <v>0.49199999999999999</v>
      </c>
      <c r="K19" s="1">
        <v>0.96</v>
      </c>
      <c r="L19" s="1">
        <v>0.65100000000000002</v>
      </c>
      <c r="M19" s="1"/>
      <c r="N19" s="1">
        <v>0.44600000000000001</v>
      </c>
      <c r="O19" s="1">
        <v>0.48</v>
      </c>
      <c r="P19" s="1">
        <v>0.46</v>
      </c>
      <c r="R19" t="str">
        <f t="shared" si="0"/>
        <v>PHM C06 MS - No noise &amp;1 &amp;0.57 &amp;0.725 &amp;  &amp;0.491 &amp;0.6 &amp;0.536 &amp; &amp;0.492 &amp;0.96 &amp;0.651 &amp; &amp;0.446 &amp;0.48 &amp;0.46\\</v>
      </c>
    </row>
    <row r="22" spans="1:18" x14ac:dyDescent="0.3">
      <c r="A22" t="str">
        <f>A4</f>
        <v>Model</v>
      </c>
    </row>
    <row r="23" spans="1:18" x14ac:dyDescent="0.3">
      <c r="A23" t="str">
        <f>A5</f>
        <v>Simulated  - No noise</v>
      </c>
      <c r="B23" t="str">
        <f>TEXT(B5, "0.000")</f>
        <v>1.000</v>
      </c>
      <c r="C23" t="str">
        <f t="shared" ref="C23:P23" si="1">TEXT(C5, "0.000")</f>
        <v>0.700</v>
      </c>
      <c r="D23" t="str">
        <f t="shared" si="1"/>
        <v>0.823</v>
      </c>
      <c r="E23" t="str">
        <f t="shared" si="1"/>
        <v>0.000</v>
      </c>
      <c r="F23" t="str">
        <f t="shared" si="1"/>
        <v>0.487</v>
      </c>
      <c r="G23" t="str">
        <f t="shared" si="1"/>
        <v>0.440</v>
      </c>
      <c r="H23" t="str">
        <f t="shared" si="1"/>
        <v>0.460</v>
      </c>
      <c r="I23" t="str">
        <f t="shared" si="1"/>
        <v>0.000</v>
      </c>
      <c r="J23" t="str">
        <f t="shared" si="1"/>
        <v>0.067</v>
      </c>
      <c r="K23" t="str">
        <f t="shared" si="1"/>
        <v>0.010</v>
      </c>
      <c r="L23" t="str">
        <f t="shared" si="1"/>
        <v>0.017</v>
      </c>
      <c r="M23" t="str">
        <f t="shared" si="1"/>
        <v>0.000</v>
      </c>
      <c r="N23" t="str">
        <f t="shared" si="1"/>
        <v>0.457</v>
      </c>
      <c r="O23" t="str">
        <f t="shared" si="1"/>
        <v>0.280</v>
      </c>
      <c r="P23" t="str">
        <f t="shared" si="1"/>
        <v>0.343</v>
      </c>
    </row>
    <row r="24" spans="1:18" x14ac:dyDescent="0.3">
      <c r="A24" t="str">
        <f>A6</f>
        <v>Simulated  - Low NBD</v>
      </c>
      <c r="B24" t="str">
        <f t="shared" ref="B24:P24" si="2">TEXT(B6, "0.000")</f>
        <v>0.938</v>
      </c>
      <c r="C24" t="str">
        <f t="shared" si="2"/>
        <v>0.900</v>
      </c>
      <c r="D24" t="str">
        <f t="shared" si="2"/>
        <v>0.918</v>
      </c>
      <c r="E24" t="str">
        <f t="shared" si="2"/>
        <v>0.000</v>
      </c>
      <c r="F24" t="str">
        <f t="shared" si="2"/>
        <v>0.000</v>
      </c>
      <c r="G24" t="str">
        <f t="shared" si="2"/>
        <v>0.000</v>
      </c>
      <c r="H24" t="str">
        <f t="shared" si="2"/>
        <v>0.000</v>
      </c>
      <c r="I24" t="str">
        <f t="shared" si="2"/>
        <v>0.000</v>
      </c>
      <c r="J24" t="str">
        <f t="shared" si="2"/>
        <v>0.450</v>
      </c>
      <c r="K24" t="str">
        <f t="shared" si="2"/>
        <v>0.030</v>
      </c>
      <c r="L24" t="str">
        <f t="shared" si="2"/>
        <v>0.055</v>
      </c>
      <c r="M24" t="str">
        <f t="shared" si="2"/>
        <v>0.000</v>
      </c>
      <c r="N24" t="str">
        <f t="shared" si="2"/>
        <v>0.367</v>
      </c>
      <c r="O24" t="str">
        <f t="shared" si="2"/>
        <v>0.060</v>
      </c>
      <c r="P24" t="str">
        <f t="shared" si="2"/>
        <v>0.103</v>
      </c>
    </row>
    <row r="25" spans="1:18" x14ac:dyDescent="0.3">
      <c r="A25" t="str">
        <f>A7</f>
        <v>Simulated  - High NBD</v>
      </c>
      <c r="B25" t="str">
        <f t="shared" ref="B25:P25" si="3">TEXT(B7, "0.000")</f>
        <v>0.895</v>
      </c>
      <c r="C25" t="str">
        <f t="shared" si="3"/>
        <v>1.000</v>
      </c>
      <c r="D25" t="str">
        <f t="shared" si="3"/>
        <v>0.944</v>
      </c>
      <c r="E25" t="str">
        <f t="shared" si="3"/>
        <v>0.000</v>
      </c>
      <c r="F25" t="str">
        <f t="shared" si="3"/>
        <v>0.498</v>
      </c>
      <c r="G25" t="str">
        <f t="shared" si="3"/>
        <v>0.530</v>
      </c>
      <c r="H25" t="str">
        <f t="shared" si="3"/>
        <v>0.511</v>
      </c>
      <c r="I25" t="str">
        <f t="shared" si="3"/>
        <v>0.000</v>
      </c>
      <c r="J25" t="str">
        <f t="shared" si="3"/>
        <v>0.497</v>
      </c>
      <c r="K25" t="str">
        <f t="shared" si="3"/>
        <v>0.960</v>
      </c>
      <c r="L25" t="str">
        <f t="shared" si="3"/>
        <v>0.655</v>
      </c>
      <c r="M25" t="str">
        <f t="shared" si="3"/>
        <v>0.000</v>
      </c>
      <c r="N25" t="str">
        <f t="shared" si="3"/>
        <v>0.584</v>
      </c>
      <c r="O25" t="str">
        <f t="shared" si="3"/>
        <v>0.150</v>
      </c>
      <c r="P25" t="str">
        <f t="shared" si="3"/>
        <v>0.237</v>
      </c>
    </row>
    <row r="26" spans="1:18" x14ac:dyDescent="0.3">
      <c r="A26" t="str">
        <f>A8</f>
        <v>PHM C01 SS - No noise</v>
      </c>
      <c r="B26" t="str">
        <f t="shared" ref="B26:P26" si="4">TEXT(B8, "0.000")</f>
        <v>0.907</v>
      </c>
      <c r="C26" t="str">
        <f t="shared" si="4"/>
        <v>0.960</v>
      </c>
      <c r="D26" t="str">
        <f t="shared" si="4"/>
        <v>0.932</v>
      </c>
      <c r="E26" t="str">
        <f t="shared" si="4"/>
        <v>0.000</v>
      </c>
      <c r="F26" t="str">
        <f t="shared" si="4"/>
        <v>0.523</v>
      </c>
      <c r="G26" t="str">
        <f t="shared" si="4"/>
        <v>0.560</v>
      </c>
      <c r="H26" t="str">
        <f t="shared" si="4"/>
        <v>0.538</v>
      </c>
      <c r="I26" t="str">
        <f t="shared" si="4"/>
        <v>0.000</v>
      </c>
      <c r="J26" t="str">
        <f t="shared" si="4"/>
        <v>0.367</v>
      </c>
      <c r="K26" t="str">
        <f t="shared" si="4"/>
        <v>0.030</v>
      </c>
      <c r="L26" t="str">
        <f t="shared" si="4"/>
        <v>0.055</v>
      </c>
      <c r="M26" t="str">
        <f t="shared" si="4"/>
        <v>0.000</v>
      </c>
      <c r="N26" t="str">
        <f t="shared" si="4"/>
        <v>0.498</v>
      </c>
      <c r="O26" t="str">
        <f t="shared" si="4"/>
        <v>0.250</v>
      </c>
      <c r="P26" t="str">
        <f t="shared" si="4"/>
        <v>0.332</v>
      </c>
    </row>
    <row r="27" spans="1:18" x14ac:dyDescent="0.3">
      <c r="A27" t="str">
        <f>A9</f>
        <v>PHM C01 SS - Low NBD</v>
      </c>
      <c r="B27" t="str">
        <f t="shared" ref="B27:P27" si="5">TEXT(B9, "0.000")</f>
        <v>0.886</v>
      </c>
      <c r="C27" t="str">
        <f t="shared" si="5"/>
        <v>0.800</v>
      </c>
      <c r="D27" t="str">
        <f t="shared" si="5"/>
        <v>0.836</v>
      </c>
      <c r="E27" t="str">
        <f t="shared" si="5"/>
        <v>0.000</v>
      </c>
      <c r="F27" t="str">
        <f t="shared" si="5"/>
        <v>0.380</v>
      </c>
      <c r="G27" t="str">
        <f t="shared" si="5"/>
        <v>0.130</v>
      </c>
      <c r="H27" t="str">
        <f t="shared" si="5"/>
        <v>0.192</v>
      </c>
      <c r="I27" t="str">
        <f t="shared" si="5"/>
        <v>0.000</v>
      </c>
      <c r="J27" t="str">
        <f t="shared" si="5"/>
        <v>0.400</v>
      </c>
      <c r="K27" t="str">
        <f t="shared" si="5"/>
        <v>0.020</v>
      </c>
      <c r="L27" t="str">
        <f t="shared" si="5"/>
        <v>0.038</v>
      </c>
      <c r="M27" t="str">
        <f t="shared" si="5"/>
        <v>0.000</v>
      </c>
      <c r="N27" t="str">
        <f t="shared" si="5"/>
        <v>0.463</v>
      </c>
      <c r="O27" t="str">
        <f t="shared" si="5"/>
        <v>0.140</v>
      </c>
      <c r="P27" t="str">
        <f t="shared" si="5"/>
        <v>0.207</v>
      </c>
    </row>
    <row r="28" spans="1:18" x14ac:dyDescent="0.3">
      <c r="A28" t="str">
        <f>A10</f>
        <v>PHM C01 SS - High NBD</v>
      </c>
      <c r="B28" t="str">
        <f t="shared" ref="B28:P28" si="6">TEXT(B10, "0.000")</f>
        <v>0.783</v>
      </c>
      <c r="C28" t="str">
        <f t="shared" si="6"/>
        <v>0.930</v>
      </c>
      <c r="D28" t="str">
        <f t="shared" si="6"/>
        <v>0.849</v>
      </c>
      <c r="E28" t="str">
        <f t="shared" si="6"/>
        <v>0.000</v>
      </c>
      <c r="F28" t="str">
        <f t="shared" si="6"/>
        <v>0.000</v>
      </c>
      <c r="G28" t="str">
        <f t="shared" si="6"/>
        <v>0.000</v>
      </c>
      <c r="H28" t="str">
        <f t="shared" si="6"/>
        <v>0.000</v>
      </c>
      <c r="I28" t="str">
        <f t="shared" si="6"/>
        <v>0.000</v>
      </c>
      <c r="J28" t="str">
        <f t="shared" si="6"/>
        <v>0.508</v>
      </c>
      <c r="K28" t="str">
        <f t="shared" si="6"/>
        <v>0.960</v>
      </c>
      <c r="L28" t="str">
        <f t="shared" si="6"/>
        <v>0.664</v>
      </c>
      <c r="M28" t="str">
        <f t="shared" si="6"/>
        <v>0.000</v>
      </c>
      <c r="N28" t="str">
        <f t="shared" si="6"/>
        <v>0.519</v>
      </c>
      <c r="O28" t="str">
        <f t="shared" si="6"/>
        <v>0.210</v>
      </c>
      <c r="P28" t="str">
        <f t="shared" si="6"/>
        <v>0.287</v>
      </c>
    </row>
    <row r="29" spans="1:18" x14ac:dyDescent="0.3">
      <c r="A29" t="str">
        <f>A11</f>
        <v>PHM C04 SS - No noise</v>
      </c>
      <c r="B29" t="str">
        <f t="shared" ref="B29:P29" si="7">TEXT(B11, "0.000")</f>
        <v>0.821</v>
      </c>
      <c r="C29" t="str">
        <f t="shared" si="7"/>
        <v>0.960</v>
      </c>
      <c r="D29" t="str">
        <f t="shared" si="7"/>
        <v>0.885</v>
      </c>
      <c r="E29" t="str">
        <f t="shared" si="7"/>
        <v>0.000</v>
      </c>
      <c r="F29" t="str">
        <f t="shared" si="7"/>
        <v>0.513</v>
      </c>
      <c r="G29" t="str">
        <f t="shared" si="7"/>
        <v>0.090</v>
      </c>
      <c r="H29" t="str">
        <f t="shared" si="7"/>
        <v>0.149</v>
      </c>
      <c r="I29" t="str">
        <f t="shared" si="7"/>
        <v>0.000</v>
      </c>
      <c r="J29" t="str">
        <f t="shared" si="7"/>
        <v>0.497</v>
      </c>
      <c r="K29" t="str">
        <f t="shared" si="7"/>
        <v>0.970</v>
      </c>
      <c r="L29" t="str">
        <f t="shared" si="7"/>
        <v>0.657</v>
      </c>
      <c r="M29" t="str">
        <f t="shared" si="7"/>
        <v>0.000</v>
      </c>
      <c r="N29" t="str">
        <f t="shared" si="7"/>
        <v>0.489</v>
      </c>
      <c r="O29" t="str">
        <f t="shared" si="7"/>
        <v>0.470</v>
      </c>
      <c r="P29" t="str">
        <f t="shared" si="7"/>
        <v>0.478</v>
      </c>
    </row>
    <row r="30" spans="1:18" x14ac:dyDescent="0.3">
      <c r="A30" t="str">
        <f>A12</f>
        <v>PHM C04 SS - Low NBD</v>
      </c>
      <c r="B30" t="str">
        <f t="shared" ref="B30:P30" si="8">TEXT(B12, "0.000")</f>
        <v>0.739</v>
      </c>
      <c r="C30" t="str">
        <f t="shared" si="8"/>
        <v>0.990</v>
      </c>
      <c r="D30" t="str">
        <f t="shared" si="8"/>
        <v>0.846</v>
      </c>
      <c r="E30" t="str">
        <f t="shared" si="8"/>
        <v>0.000</v>
      </c>
      <c r="F30" t="str">
        <f t="shared" si="8"/>
        <v>0.474</v>
      </c>
      <c r="G30" t="str">
        <f t="shared" si="8"/>
        <v>0.510</v>
      </c>
      <c r="H30" t="str">
        <f t="shared" si="8"/>
        <v>0.487</v>
      </c>
      <c r="I30" t="str">
        <f t="shared" si="8"/>
        <v>0.000</v>
      </c>
      <c r="J30" t="str">
        <f t="shared" si="8"/>
        <v>0.706</v>
      </c>
      <c r="K30" t="str">
        <f t="shared" si="8"/>
        <v>0.720</v>
      </c>
      <c r="L30" t="str">
        <f t="shared" si="8"/>
        <v>0.712</v>
      </c>
      <c r="M30" t="str">
        <f t="shared" si="8"/>
        <v>0.000</v>
      </c>
      <c r="N30" t="str">
        <f t="shared" si="8"/>
        <v>0.532</v>
      </c>
      <c r="O30" t="str">
        <f t="shared" si="8"/>
        <v>0.280</v>
      </c>
      <c r="P30" t="str">
        <f t="shared" si="8"/>
        <v>0.366</v>
      </c>
    </row>
    <row r="31" spans="1:18" x14ac:dyDescent="0.3">
      <c r="A31" t="str">
        <f>A13</f>
        <v>PHM C04 SS - High NBD</v>
      </c>
      <c r="B31" t="str">
        <f t="shared" ref="B31:P31" si="9">TEXT(B13, "0.000")</f>
        <v>0.671</v>
      </c>
      <c r="C31" t="str">
        <f t="shared" si="9"/>
        <v>0.780</v>
      </c>
      <c r="D31" t="str">
        <f t="shared" si="9"/>
        <v>0.720</v>
      </c>
      <c r="E31" t="str">
        <f t="shared" si="9"/>
        <v>0.000</v>
      </c>
      <c r="F31" t="str">
        <f t="shared" si="9"/>
        <v>0.522</v>
      </c>
      <c r="G31" t="str">
        <f t="shared" si="9"/>
        <v>0.550</v>
      </c>
      <c r="H31" t="str">
        <f t="shared" si="9"/>
        <v>0.534</v>
      </c>
      <c r="I31" t="str">
        <f t="shared" si="9"/>
        <v>0.000</v>
      </c>
      <c r="J31" t="str">
        <f t="shared" si="9"/>
        <v>0.500</v>
      </c>
      <c r="K31" t="str">
        <f t="shared" si="9"/>
        <v>0.980</v>
      </c>
      <c r="L31" t="str">
        <f t="shared" si="9"/>
        <v>0.662</v>
      </c>
      <c r="M31" t="str">
        <f t="shared" si="9"/>
        <v>0.000</v>
      </c>
      <c r="N31" t="str">
        <f t="shared" si="9"/>
        <v>0.472</v>
      </c>
      <c r="O31" t="str">
        <f t="shared" si="9"/>
        <v>0.250</v>
      </c>
      <c r="P31" t="str">
        <f t="shared" si="9"/>
        <v>0.325</v>
      </c>
    </row>
    <row r="32" spans="1:18" x14ac:dyDescent="0.3">
      <c r="A32" t="str">
        <f>A14</f>
        <v>PHM C06 SS - No noise</v>
      </c>
      <c r="B32" t="str">
        <f t="shared" ref="B32:P32" si="10">TEXT(B14, "0.000")</f>
        <v>1.000</v>
      </c>
      <c r="C32" t="str">
        <f t="shared" si="10"/>
        <v>0.650</v>
      </c>
      <c r="D32" t="str">
        <f t="shared" si="10"/>
        <v>0.785</v>
      </c>
      <c r="E32" t="str">
        <f t="shared" si="10"/>
        <v>0.000</v>
      </c>
      <c r="F32" t="str">
        <f t="shared" si="10"/>
        <v>0.465</v>
      </c>
      <c r="G32" t="str">
        <f t="shared" si="10"/>
        <v>0.460</v>
      </c>
      <c r="H32" t="str">
        <f t="shared" si="10"/>
        <v>0.461</v>
      </c>
      <c r="I32" t="str">
        <f t="shared" si="10"/>
        <v>0.000</v>
      </c>
      <c r="J32" t="str">
        <f t="shared" si="10"/>
        <v>0.511</v>
      </c>
      <c r="K32" t="str">
        <f t="shared" si="10"/>
        <v>0.980</v>
      </c>
      <c r="L32" t="str">
        <f t="shared" si="10"/>
        <v>0.671</v>
      </c>
      <c r="M32" t="str">
        <f t="shared" si="10"/>
        <v>0.000</v>
      </c>
      <c r="N32" t="str">
        <f t="shared" si="10"/>
        <v>0.379</v>
      </c>
      <c r="O32" t="str">
        <f t="shared" si="10"/>
        <v>0.140</v>
      </c>
      <c r="P32" t="str">
        <f t="shared" si="10"/>
        <v>0.198</v>
      </c>
    </row>
    <row r="33" spans="1:16" x14ac:dyDescent="0.3">
      <c r="A33" t="str">
        <f>A15</f>
        <v>PHM C06 SS - Low NBD</v>
      </c>
      <c r="B33" t="str">
        <f t="shared" ref="B33:P33" si="11">TEXT(B15, "0.000")</f>
        <v>0.978</v>
      </c>
      <c r="C33" t="str">
        <f t="shared" si="11"/>
        <v>0.840</v>
      </c>
      <c r="D33" t="str">
        <f t="shared" si="11"/>
        <v>0.902</v>
      </c>
      <c r="E33" t="str">
        <f t="shared" si="11"/>
        <v>0.000</v>
      </c>
      <c r="F33" t="str">
        <f t="shared" si="11"/>
        <v>0.493</v>
      </c>
      <c r="G33" t="str">
        <f t="shared" si="11"/>
        <v>0.530</v>
      </c>
      <c r="H33" t="str">
        <f t="shared" si="11"/>
        <v>0.508</v>
      </c>
      <c r="I33" t="str">
        <f t="shared" si="11"/>
        <v>0.000</v>
      </c>
      <c r="J33" t="str">
        <f t="shared" si="11"/>
        <v>0.951</v>
      </c>
      <c r="K33" t="str">
        <f t="shared" si="11"/>
        <v>0.580</v>
      </c>
      <c r="L33" t="str">
        <f t="shared" si="11"/>
        <v>0.720</v>
      </c>
      <c r="M33" t="str">
        <f t="shared" si="11"/>
        <v>0.000</v>
      </c>
      <c r="N33" t="str">
        <f t="shared" si="11"/>
        <v>0.500</v>
      </c>
      <c r="O33" t="str">
        <f t="shared" si="11"/>
        <v>0.380</v>
      </c>
      <c r="P33" t="str">
        <f t="shared" si="11"/>
        <v>0.432</v>
      </c>
    </row>
    <row r="34" spans="1:16" x14ac:dyDescent="0.3">
      <c r="A34" t="str">
        <f>A16</f>
        <v>PHM C06 SS - High NBD</v>
      </c>
      <c r="B34" t="str">
        <f t="shared" ref="B34:P34" si="12">TEXT(B16, "0.000")</f>
        <v>0.715</v>
      </c>
      <c r="C34" t="str">
        <f t="shared" si="12"/>
        <v>0.880</v>
      </c>
      <c r="D34" t="str">
        <f t="shared" si="12"/>
        <v>0.789</v>
      </c>
      <c r="E34" t="str">
        <f t="shared" si="12"/>
        <v>0.000</v>
      </c>
      <c r="F34" t="str">
        <f t="shared" si="12"/>
        <v>0.505</v>
      </c>
      <c r="G34" t="str">
        <f t="shared" si="12"/>
        <v>0.470</v>
      </c>
      <c r="H34" t="str">
        <f t="shared" si="12"/>
        <v>0.482</v>
      </c>
      <c r="I34" t="str">
        <f t="shared" si="12"/>
        <v>0.000</v>
      </c>
      <c r="J34" t="str">
        <f t="shared" si="12"/>
        <v>0.505</v>
      </c>
      <c r="K34" t="str">
        <f t="shared" si="12"/>
        <v>0.980</v>
      </c>
      <c r="L34" t="str">
        <f t="shared" si="12"/>
        <v>0.667</v>
      </c>
      <c r="M34" t="str">
        <f t="shared" si="12"/>
        <v>0.000</v>
      </c>
      <c r="N34" t="str">
        <f t="shared" si="12"/>
        <v>0.369</v>
      </c>
      <c r="O34" t="str">
        <f t="shared" si="12"/>
        <v>0.110</v>
      </c>
      <c r="P34" t="str">
        <f t="shared" si="12"/>
        <v>0.169</v>
      </c>
    </row>
    <row r="35" spans="1:16" x14ac:dyDescent="0.3">
      <c r="A35" t="str">
        <f>A17</f>
        <v>PHM C01 MS - No noise</v>
      </c>
      <c r="B35" t="str">
        <f t="shared" ref="B35:P35" si="13">TEXT(B17, "0.000")</f>
        <v>0.798</v>
      </c>
      <c r="C35" t="str">
        <f t="shared" si="13"/>
        <v>0.920</v>
      </c>
      <c r="D35" t="str">
        <f t="shared" si="13"/>
        <v>0.852</v>
      </c>
      <c r="E35" t="str">
        <f t="shared" si="13"/>
        <v>0.000</v>
      </c>
      <c r="F35" t="str">
        <f t="shared" si="13"/>
        <v>0.514</v>
      </c>
      <c r="G35" t="str">
        <f t="shared" si="13"/>
        <v>0.590</v>
      </c>
      <c r="H35" t="str">
        <f t="shared" si="13"/>
        <v>0.549</v>
      </c>
      <c r="I35" t="str">
        <f t="shared" si="13"/>
        <v>0.000</v>
      </c>
      <c r="J35" t="str">
        <f t="shared" si="13"/>
        <v>0.584</v>
      </c>
      <c r="K35" t="str">
        <f t="shared" si="13"/>
        <v>0.970</v>
      </c>
      <c r="L35" t="str">
        <f t="shared" si="13"/>
        <v>0.729</v>
      </c>
      <c r="M35" t="str">
        <f t="shared" si="13"/>
        <v>0.000</v>
      </c>
      <c r="N35" t="str">
        <f t="shared" si="13"/>
        <v>0.486</v>
      </c>
      <c r="O35" t="str">
        <f t="shared" si="13"/>
        <v>0.240</v>
      </c>
      <c r="P35" t="str">
        <f t="shared" si="13"/>
        <v>0.313</v>
      </c>
    </row>
    <row r="36" spans="1:16" x14ac:dyDescent="0.3">
      <c r="A36" t="str">
        <f>A18</f>
        <v>PHM C04 MS - No noise</v>
      </c>
      <c r="B36" t="str">
        <f t="shared" ref="B36:P36" si="14">TEXT(B18, "0.000")</f>
        <v>0.774</v>
      </c>
      <c r="C36" t="str">
        <f t="shared" si="14"/>
        <v>0.690</v>
      </c>
      <c r="D36" t="str">
        <f t="shared" si="14"/>
        <v>0.728</v>
      </c>
      <c r="E36" t="str">
        <f t="shared" si="14"/>
        <v>0.000</v>
      </c>
      <c r="F36" t="str">
        <f t="shared" si="14"/>
        <v>0.476</v>
      </c>
      <c r="G36" t="str">
        <f t="shared" si="14"/>
        <v>0.530</v>
      </c>
      <c r="H36" t="str">
        <f t="shared" si="14"/>
        <v>0.500</v>
      </c>
      <c r="I36" t="str">
        <f t="shared" si="14"/>
        <v>0.000</v>
      </c>
      <c r="J36" t="str">
        <f t="shared" si="14"/>
        <v>0.506</v>
      </c>
      <c r="K36" t="str">
        <f t="shared" si="14"/>
        <v>0.970</v>
      </c>
      <c r="L36" t="str">
        <f t="shared" si="14"/>
        <v>0.664</v>
      </c>
      <c r="M36" t="str">
        <f t="shared" si="14"/>
        <v>0.000</v>
      </c>
      <c r="N36" t="str">
        <f t="shared" si="14"/>
        <v>0.495</v>
      </c>
      <c r="O36" t="str">
        <f t="shared" si="14"/>
        <v>0.340</v>
      </c>
      <c r="P36" t="str">
        <f t="shared" si="14"/>
        <v>0.401</v>
      </c>
    </row>
    <row r="37" spans="1:16" x14ac:dyDescent="0.3">
      <c r="A37" t="str">
        <f>A19</f>
        <v>PHM C06 MS - No noise</v>
      </c>
      <c r="B37" t="str">
        <f t="shared" ref="B37:P37" si="15">TEXT(B19, "0.000")</f>
        <v>1.000</v>
      </c>
      <c r="C37" t="str">
        <f t="shared" si="15"/>
        <v>0.570</v>
      </c>
      <c r="D37" t="str">
        <f t="shared" si="15"/>
        <v>0.725</v>
      </c>
      <c r="E37" t="str">
        <f t="shared" si="15"/>
        <v>0.000</v>
      </c>
      <c r="F37" t="str">
        <f t="shared" si="15"/>
        <v>0.491</v>
      </c>
      <c r="G37" t="str">
        <f t="shared" si="15"/>
        <v>0.600</v>
      </c>
      <c r="H37" t="str">
        <f t="shared" si="15"/>
        <v>0.536</v>
      </c>
      <c r="I37" t="str">
        <f t="shared" si="15"/>
        <v>0.000</v>
      </c>
      <c r="J37" t="str">
        <f t="shared" si="15"/>
        <v>0.492</v>
      </c>
      <c r="K37" t="str">
        <f t="shared" si="15"/>
        <v>0.960</v>
      </c>
      <c r="L37" t="str">
        <f t="shared" si="15"/>
        <v>0.651</v>
      </c>
      <c r="M37" t="str">
        <f t="shared" si="15"/>
        <v>0.000</v>
      </c>
      <c r="N37" t="str">
        <f t="shared" si="15"/>
        <v>0.446</v>
      </c>
      <c r="O37" t="str">
        <f t="shared" si="15"/>
        <v>0.480</v>
      </c>
      <c r="P37" t="str">
        <f t="shared" si="15"/>
        <v>0.460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SB-3_Stability_2k</vt:lpstr>
      <vt:lpstr>SB-3_Stability_4k</vt:lpstr>
      <vt:lpstr>Stability_10k-1</vt:lpstr>
      <vt:lpstr>20K-colored</vt:lpstr>
      <vt:lpstr>10K-colored</vt:lpstr>
      <vt:lpstr>10K-Mono</vt:lpstr>
      <vt:lpstr>Latex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2023-06-19T16:16:43Z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