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397AE2E7-E08C-4B33-9B90-58C853F8B112}" xr6:coauthVersionLast="47" xr6:coauthVersionMax="47" xr10:uidLastSave="{00000000-0000-0000-0000-000000000000}"/>
  <bookViews>
    <workbookView xWindow="-108" yWindow="-108" windowWidth="23256" windowHeight="12576" tabRatio="664" activeTab="6" xr2:uid="{00000000-000D-0000-FFFF-FFFF00000000}"/>
  </bookViews>
  <sheets>
    <sheet name="Latex" sheetId="18" r:id="rId1"/>
    <sheet name="Article tables" sheetId="21" r:id="rId2"/>
    <sheet name="SB-3_Stability_2k" sheetId="13" r:id="rId3"/>
    <sheet name="SB-3_Stability_4k" sheetId="11" r:id="rId4"/>
    <sheet name="Stability_10k-1" sheetId="16" r:id="rId5"/>
    <sheet name="20K-colored" sheetId="19" r:id="rId6"/>
    <sheet name="10K-colored" sheetId="20" r:id="rId7"/>
    <sheet name="10K-Mono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21" l="1"/>
  <c r="O39" i="21"/>
  <c r="O38" i="21"/>
  <c r="O37" i="21"/>
  <c r="O36" i="21"/>
  <c r="O35" i="21"/>
  <c r="L31" i="21"/>
  <c r="L30" i="21"/>
  <c r="L29" i="21"/>
  <c r="L28" i="21"/>
  <c r="L27" i="21"/>
  <c r="L26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S6" i="21"/>
  <c r="S5" i="21"/>
  <c r="S4" i="21"/>
  <c r="L31" i="18"/>
  <c r="L30" i="18"/>
  <c r="L29" i="18"/>
  <c r="L28" i="18"/>
  <c r="O38" i="18"/>
  <c r="O39" i="18"/>
  <c r="O40" i="18"/>
  <c r="O37" i="18"/>
  <c r="O36" i="18"/>
  <c r="O35" i="18"/>
  <c r="L27" i="18"/>
  <c r="L26" i="18"/>
  <c r="S4" i="18"/>
  <c r="S5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6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AH28" i="16" l="1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R37" i="16" l="1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<sst xmlns="http://schemas.openxmlformats.org/spreadsheetml/2006/main" count="1182" uniqueCount="188">
  <si>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</si>
  <si>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</si>
  <si>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</si>
  <si>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</si>
  <si>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</si>
  <si>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</si>
  <si>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</si>
  <si>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</si>
  <si>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</si>
  <si>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</si>
  <si>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</si>
  <si>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</si>
  <si>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</si>
  <si>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</si>
  <si>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</si>
  <si>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</si>
  <si>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</si>
  <si>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</si>
  <si>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</si>
  <si>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</si>
  <si>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</si>
  <si>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</si>
  <si>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</si>
  <si>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</si>
  <si>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</si>
  <si>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</si>
  <si>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</si>
  <si>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</si>
  <si>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</si>
  <si>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</si>
  <si>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</si>
  <si>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</si>
  <si>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</si>
  <si>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</si>
  <si>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</si>
  <si>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</si>
  <si>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</si>
  <si>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</si>
  <si>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</si>
  <si>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</si>
  <si>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</si>
  <si>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</si>
  <si>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</si>
  <si>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</si>
  <si>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</si>
  <si>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</si>
  <si>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</si>
  <si>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</si>
  <si>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</si>
  <si>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</si>
  <si>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</si>
  <si>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</si>
  <si>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</si>
  <si>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</si>
  <si>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</si>
  <si>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</si>
  <si>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</si>
  <si>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</si>
  <si>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</si>
  <si>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</si>
  <si>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</si>
  <si>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</si>
  <si>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</si>
  <si>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</si>
  <si>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</si>
  <si>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</si>
  <si>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</si>
  <si>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</si>
  <si>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</si>
  <si>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</si>
  <si>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</si>
  <si>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</si>
  <si>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</si>
  <si>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</si>
  <si>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</si>
  <si>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</si>
  <si>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</si>
  <si>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</si>
  <si>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</si>
  <si>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</si>
  <si>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</si>
  <si>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</si>
  <si>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</si>
  <si>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</si>
  <si>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</si>
  <si>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</si>
  <si>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</si>
  <si>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</si>
  <si>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</si>
  <si>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</si>
  <si>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</si>
  <si>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</si>
  <si>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</si>
  <si>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</si>
  <si>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</si>
  <si>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</si>
  <si>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</si>
  <si>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</si>
  <si>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</si>
  <si>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</si>
  <si>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</si>
  <si>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</si>
  <si>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</si>
  <si>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</si>
  <si>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</si>
  <si>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</si>
  <si>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</si>
  <si>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</si>
  <si>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</si>
  <si>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</si>
  <si>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</si>
  <si>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</si>
  <si>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</si>
  <si>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</si>
  <si>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</si>
  <si>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</si>
  <si>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</si>
  <si>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</si>
  <si>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</si>
  <si>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</si>
  <si>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</si>
  <si>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</si>
  <si>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</si>
  <si>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</si>
  <si>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</si>
  <si>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</si>
  <si>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</si>
  <si>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</si>
  <si>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</si>
  <si>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</si>
  <si>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</si>
  <si>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</si>
  <si>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</si>
  <si>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</si>
  <si>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</si>
  <si>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</si>
  <si>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</si>
  <si>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</si>
  <si>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</si>
  <si>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</si>
  <si>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</si>
  <si>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</si>
  <si>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</si>
  <si>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</si>
  <si>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</si>
  <si>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</si>
  <si>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</si>
  <si>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</si>
  <si>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</si>
  <si>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</si>
  <si>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</si>
  <si>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</si>
  <si>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</si>
  <si>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</si>
  <si>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</si>
  <si>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</si>
  <si>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</si>
  <si>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</si>
  <si>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</si>
  <si>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</si>
  <si>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</si>
  <si>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</si>
  <si>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</si>
  <si>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</si>
  <si>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Colored Heat Map. Performace across all variants. 40 cases x 5 rounds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</si>
  <si>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</si>
  <si>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</si>
  <si>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</si>
  <si>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</si>
  <si>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</si>
  <si>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</si>
  <si>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</si>
  <si>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</si>
  <si>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Category wise performance averages</t>
  </si>
  <si>
    <t>F-beta score (0.5)</t>
  </si>
  <si>
    <t>Columns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</si>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</sst>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24" fillId="0" borderId="0" xfId="0" applyFont="1"/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1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2:S40"/>
  <sheetViews>
    <sheetView topLeftCell="A6" workbookViewId="0">
      <selection activeCell="D33" sqref="D33"/>
    </sheetView>
  </sheetViews>
  <sheetFormatPr defaultRowHeight="14.4" x14ac:dyDescent="0.3"/>
  <cols>
    <col min="2" max="2" width="24.5546875" customWidth="1"/>
    <col min="3" max="5" width="6.6640625" customWidth="1"/>
    <col min="6" max="6" width="6.5546875" bestFit="1" customWidth="1"/>
    <col min="7" max="9" width="6.6640625" customWidth="1"/>
    <col min="10" max="10" width="6.5546875" bestFit="1" customWidth="1"/>
    <col min="11" max="13" width="6.6640625" customWidth="1"/>
    <col min="14" max="14" width="3.44140625" customWidth="1"/>
    <col min="15" max="17" width="6.6640625" customWidth="1"/>
  </cols>
  <sheetData>
    <row r="2" spans="2:19" ht="18" x14ac:dyDescent="0.35">
      <c r="B2" s="75" t="s">
        <v>164</v>
      </c>
    </row>
    <row r="4" spans="2:19" x14ac:dyDescent="0.3">
      <c r="C4" t="s">
        <v>66</v>
      </c>
      <c r="G4" t="s">
        <v>135</v>
      </c>
      <c r="K4" t="s">
        <v>136</v>
      </c>
      <c r="O4" t="s">
        <v>137</v>
      </c>
      <c r="S4" t="str">
        <f>CONCATENATE(B4, " &amp;", C4," &amp;", D4," &amp;", E4," &amp; ", " &amp;", G4," &amp;", H4," &amp;", I4," &amp;", " &amp;", K4," &amp;", L4," &amp;", M4," &amp;", " &amp;", O4," &amp;", P4," &amp;", Q4,"\\")</f>
        <v xml:space="preserve"> &amp;REINFORCE &amp; &amp; &amp;  &amp;SB-3 A2C &amp; &amp; &amp; &amp;SB-3 DQN &amp; &amp; &amp; &amp;SB-3 PPO &amp; &amp;\\</v>
      </c>
    </row>
    <row r="5" spans="2:19" x14ac:dyDescent="0.3">
      <c r="B5" t="s">
        <v>138</v>
      </c>
      <c r="C5" t="s">
        <v>79</v>
      </c>
      <c r="D5" t="s">
        <v>82</v>
      </c>
      <c r="E5" t="s">
        <v>83</v>
      </c>
      <c r="G5" t="s">
        <v>79</v>
      </c>
      <c r="H5" t="s">
        <v>82</v>
      </c>
      <c r="I5" t="s">
        <v>83</v>
      </c>
      <c r="K5" t="s">
        <v>79</v>
      </c>
      <c r="L5" t="s">
        <v>82</v>
      </c>
      <c r="M5" t="s">
        <v>83</v>
      </c>
      <c r="O5" t="s">
        <v>79</v>
      </c>
      <c r="P5" t="s">
        <v>82</v>
      </c>
      <c r="Q5" t="s">
        <v>83</v>
      </c>
      <c r="S5" t="str">
        <f>CONCATENATE(B5, " &amp;", TEXT(C5, "0.000")," &amp;", TEXT(D5, "0.000"), " &amp;", TEXT(E5, "0.000"), " &amp; ", " &amp;", TEXT(G5, "0.000")," &amp;", TEXT(H5, "0.000")," &amp;", TEXT(I5, "0.000")," &amp;", " &amp;", TEXT(K5, "0.000")," &amp;", TEXT(L5, "0.000")," &amp;", TEXT(M5, "0.000")," &amp;", " &amp;", TEXT(O5, "0.000")," &amp;", TEXT(P5, "0.000")," &amp;", TEXT(Q5, "0.000"),"\\")</f>
        <v>Model &amp;Precision &amp;Recall &amp;F1-score &amp;  &amp;Precision &amp;Recall &amp;F1-score &amp; &amp;Precision &amp;Recall &amp;F1-score &amp; &amp;Precision &amp;Recall &amp;F1-score\\</v>
      </c>
    </row>
    <row r="6" spans="2:19" x14ac:dyDescent="0.3">
      <c r="B6" t="s">
        <v>157</v>
      </c>
      <c r="C6" s="1">
        <v>1</v>
      </c>
      <c r="D6" s="1">
        <v>0.7</v>
      </c>
      <c r="E6" s="1">
        <v>0.82299999999999995</v>
      </c>
      <c r="F6" s="1"/>
      <c r="G6" s="1">
        <v>0.48699999999999999</v>
      </c>
      <c r="H6" s="1">
        <v>0.44</v>
      </c>
      <c r="I6" s="1">
        <v>0.46</v>
      </c>
      <c r="J6" s="1"/>
      <c r="K6" s="1">
        <v>6.7000000000000004E-2</v>
      </c>
      <c r="L6" s="1">
        <v>0.01</v>
      </c>
      <c r="M6" s="1">
        <v>1.7000000000000001E-2</v>
      </c>
      <c r="N6" s="1"/>
      <c r="O6" s="1">
        <v>0.45700000000000002</v>
      </c>
      <c r="P6" s="1">
        <v>0.28000000000000003</v>
      </c>
      <c r="Q6" s="1">
        <v>0.34300000000000003</v>
      </c>
      <c r="S6" t="str">
        <f>CONCATENATE(B6, " &amp;", TEXT(C6, "0.000")," &amp;", TEXT(D6, "0.000"), " &amp;", TEXT(E6, "0.000"), " &amp; ", " &amp;", TEXT(G6, "0.000")," &amp;", TEXT(H6, "0.000")," &amp;", TEXT(I6, "0.000")," &amp;", " &amp;", TEXT(K6, "0.000")," &amp;", TEXT(L6, "0.000")," &amp;", TEXT(M6, "0.000")," &amp;", " &amp;", TEXT(O6, "0.000")," &amp;", TEXT(P6, "0.000")," &amp;", TEXT(Q6, "0.000"),"\\")</f>
        <v>Simulated  - No noise &amp;1.000 &amp;0.700 &amp;0.823 &amp;  &amp;0.487 &amp;0.440 &amp;0.460 &amp; &amp;0.067 &amp;0.010 &amp;0.017 &amp; &amp;0.457 &amp;0.280 &amp;0.343\\</v>
      </c>
    </row>
    <row r="7" spans="2:19" x14ac:dyDescent="0.3">
      <c r="B7" t="s">
        <v>165</v>
      </c>
      <c r="C7" s="1">
        <v>0.93799999999999994</v>
      </c>
      <c r="D7" s="1">
        <v>0.9</v>
      </c>
      <c r="E7" s="1">
        <v>0.91800000000000004</v>
      </c>
      <c r="F7" s="1"/>
      <c r="G7" s="1">
        <v>0</v>
      </c>
      <c r="H7" s="1">
        <v>0</v>
      </c>
      <c r="I7" s="1">
        <v>0</v>
      </c>
      <c r="J7" s="1"/>
      <c r="K7" s="1">
        <v>0.45</v>
      </c>
      <c r="L7" s="1">
        <v>0.03</v>
      </c>
      <c r="M7" s="1">
        <v>5.5E-2</v>
      </c>
      <c r="N7" s="1"/>
      <c r="O7" s="1">
        <v>0.36699999999999999</v>
      </c>
      <c r="P7" s="1">
        <v>0.06</v>
      </c>
      <c r="Q7" s="1">
        <v>0.10299999999999999</v>
      </c>
      <c r="S7" t="str">
        <f t="shared" ref="S7:S20" si="0">CONCATENATE(B7, " &amp;", TEXT(C7, "0.000")," &amp;", TEXT(D7, "0.000"), " &amp;", TEXT(E7, "0.000"), " &amp; ", " &amp;", TEXT(G7, "0.000")," &amp;", TEXT(H7, "0.000")," &amp;", TEXT(I7, "0.000")," &amp;", " &amp;", TEXT(K7, "0.000")," &amp;", TEXT(L7, "0.000")," &amp;", TEXT(M7, "0.000")," &amp;", " &amp;", TEXT(O7, "0.000")," &amp;", TEXT(P7, "0.000")," &amp;", TEXT(Q7, "0.000"),"\\")</f>
        <v>Simulated  - Low noise &amp;0.938 &amp;0.900 &amp;0.918 &amp;  &amp;0.000 &amp;0.000 &amp;0.000 &amp; &amp;0.450 &amp;0.030 &amp;0.055 &amp; &amp;0.367 &amp;0.060 &amp;0.103\\</v>
      </c>
    </row>
    <row r="8" spans="2:19" x14ac:dyDescent="0.3">
      <c r="B8" t="s">
        <v>166</v>
      </c>
      <c r="C8" s="1">
        <v>0.89500000000000002</v>
      </c>
      <c r="D8" s="1">
        <v>1</v>
      </c>
      <c r="E8" s="1">
        <v>0.94399999999999995</v>
      </c>
      <c r="F8" s="1"/>
      <c r="G8" s="1">
        <v>0.498</v>
      </c>
      <c r="H8" s="1">
        <v>0.53</v>
      </c>
      <c r="I8" s="1">
        <v>0.51100000000000001</v>
      </c>
      <c r="J8" s="1"/>
      <c r="K8" s="1">
        <v>0.497</v>
      </c>
      <c r="L8" s="1">
        <v>0.96</v>
      </c>
      <c r="M8" s="1">
        <v>0.65500000000000003</v>
      </c>
      <c r="N8" s="1"/>
      <c r="O8" s="1">
        <v>0.58399999999999996</v>
      </c>
      <c r="P8" s="1">
        <v>0.15</v>
      </c>
      <c r="Q8" s="1">
        <v>0.23699999999999999</v>
      </c>
      <c r="S8" t="str">
        <f t="shared" si="0"/>
        <v>Simulated  - High noise &amp;0.895 &amp;1.000 &amp;0.944 &amp;  &amp;0.498 &amp;0.530 &amp;0.511 &amp; &amp;0.497 &amp;0.960 &amp;0.655 &amp; &amp;0.584 &amp;0.150 &amp;0.237\\</v>
      </c>
    </row>
    <row r="9" spans="2:19" x14ac:dyDescent="0.3">
      <c r="B9" t="s">
        <v>158</v>
      </c>
      <c r="C9" s="1">
        <v>0.90700000000000003</v>
      </c>
      <c r="D9" s="1">
        <v>0.96</v>
      </c>
      <c r="E9" s="1">
        <v>0.93200000000000005</v>
      </c>
      <c r="F9" s="1"/>
      <c r="G9" s="1">
        <v>0.52300000000000002</v>
      </c>
      <c r="H9" s="1">
        <v>0.56000000000000005</v>
      </c>
      <c r="I9" s="1">
        <v>0.53800000000000003</v>
      </c>
      <c r="J9" s="1"/>
      <c r="K9" s="1">
        <v>0.36699999999999999</v>
      </c>
      <c r="L9" s="1">
        <v>0.03</v>
      </c>
      <c r="M9" s="1">
        <v>5.5E-2</v>
      </c>
      <c r="N9" s="1"/>
      <c r="O9" s="1">
        <v>0.498</v>
      </c>
      <c r="P9" s="1">
        <v>0.25</v>
      </c>
      <c r="Q9" s="1">
        <v>0.33200000000000002</v>
      </c>
      <c r="S9" t="str">
        <f t="shared" si="0"/>
        <v>PHM C01 SS - No noise &amp;0.907 &amp;0.960 &amp;0.932 &amp;  &amp;0.523 &amp;0.560 &amp;0.538 &amp; &amp;0.367 &amp;0.030 &amp;0.055 &amp; &amp;0.498 &amp;0.250 &amp;0.332\\</v>
      </c>
    </row>
    <row r="10" spans="2:19" x14ac:dyDescent="0.3">
      <c r="B10" t="s">
        <v>167</v>
      </c>
      <c r="C10" s="1">
        <v>0.88600000000000001</v>
      </c>
      <c r="D10" s="1">
        <v>0.8</v>
      </c>
      <c r="E10" s="1">
        <v>0.83599999999999997</v>
      </c>
      <c r="F10" s="1"/>
      <c r="G10" s="1">
        <v>0.38</v>
      </c>
      <c r="H10" s="1">
        <v>0.13</v>
      </c>
      <c r="I10" s="1">
        <v>0.192</v>
      </c>
      <c r="J10" s="1"/>
      <c r="K10" s="1">
        <v>0.4</v>
      </c>
      <c r="L10" s="1">
        <v>0.02</v>
      </c>
      <c r="M10" s="1">
        <v>3.7999999999999999E-2</v>
      </c>
      <c r="N10" s="1"/>
      <c r="O10" s="1">
        <v>0.46300000000000002</v>
      </c>
      <c r="P10" s="1">
        <v>0.14000000000000001</v>
      </c>
      <c r="Q10" s="1">
        <v>0.20699999999999999</v>
      </c>
      <c r="S10" t="str">
        <f t="shared" si="0"/>
        <v>PHM C01 SS - Low noise &amp;0.886 &amp;0.800 &amp;0.836 &amp;  &amp;0.380 &amp;0.130 &amp;0.192 &amp; &amp;0.400 &amp;0.020 &amp;0.038 &amp; &amp;0.463 &amp;0.140 &amp;0.207\\</v>
      </c>
    </row>
    <row r="11" spans="2:19" x14ac:dyDescent="0.3">
      <c r="B11" t="s">
        <v>168</v>
      </c>
      <c r="C11" s="1">
        <v>0.78300000000000003</v>
      </c>
      <c r="D11" s="1">
        <v>0.93</v>
      </c>
      <c r="E11" s="1">
        <v>0.84899999999999998</v>
      </c>
      <c r="F11" s="1"/>
      <c r="G11" s="1">
        <v>0</v>
      </c>
      <c r="H11" s="1">
        <v>0</v>
      </c>
      <c r="I11" s="1">
        <v>0</v>
      </c>
      <c r="J11" s="1"/>
      <c r="K11" s="1">
        <v>0.50800000000000001</v>
      </c>
      <c r="L11" s="1">
        <v>0.96</v>
      </c>
      <c r="M11" s="1">
        <v>0.66400000000000003</v>
      </c>
      <c r="N11" s="1"/>
      <c r="O11" s="1">
        <v>0.51900000000000002</v>
      </c>
      <c r="P11" s="1">
        <v>0.21</v>
      </c>
      <c r="Q11" s="1">
        <v>0.28699999999999998</v>
      </c>
      <c r="S11" t="str">
        <f t="shared" si="0"/>
        <v>PHM C01 SS - High noise &amp;0.783 &amp;0.930 &amp;0.849 &amp;  &amp;0.000 &amp;0.000 &amp;0.000 &amp; &amp;0.508 &amp;0.960 &amp;0.664 &amp; &amp;0.519 &amp;0.210 &amp;0.287\\</v>
      </c>
    </row>
    <row r="12" spans="2:19" x14ac:dyDescent="0.3">
      <c r="B12" t="s">
        <v>159</v>
      </c>
      <c r="C12" s="1">
        <v>0.82099999999999995</v>
      </c>
      <c r="D12" s="1">
        <v>0.96</v>
      </c>
      <c r="E12" s="1">
        <v>0.88500000000000001</v>
      </c>
      <c r="F12" s="1"/>
      <c r="G12" s="1">
        <v>0.51300000000000001</v>
      </c>
      <c r="H12" s="1">
        <v>0.09</v>
      </c>
      <c r="I12" s="1">
        <v>0.14899999999999999</v>
      </c>
      <c r="J12" s="1"/>
      <c r="K12" s="1">
        <v>0.497</v>
      </c>
      <c r="L12" s="1">
        <v>0.97</v>
      </c>
      <c r="M12" s="1">
        <v>0.65700000000000003</v>
      </c>
      <c r="N12" s="1"/>
      <c r="O12" s="1">
        <v>0.48899999999999999</v>
      </c>
      <c r="P12" s="1">
        <v>0.47</v>
      </c>
      <c r="Q12" s="1">
        <v>0.47799999999999998</v>
      </c>
      <c r="S12" t="str">
        <f t="shared" si="0"/>
        <v>PHM C04 SS - No noise &amp;0.821 &amp;0.960 &amp;0.885 &amp;  &amp;0.513 &amp;0.090 &amp;0.149 &amp; &amp;0.497 &amp;0.970 &amp;0.657 &amp; &amp;0.489 &amp;0.470 &amp;0.478\\</v>
      </c>
    </row>
    <row r="13" spans="2:19" x14ac:dyDescent="0.3">
      <c r="B13" t="s">
        <v>169</v>
      </c>
      <c r="C13" s="1">
        <v>0.73899999999999999</v>
      </c>
      <c r="D13" s="1">
        <v>0.99</v>
      </c>
      <c r="E13" s="1">
        <v>0.84599999999999997</v>
      </c>
      <c r="F13" s="1"/>
      <c r="G13" s="1">
        <v>0.47399999999999998</v>
      </c>
      <c r="H13" s="1">
        <v>0.51</v>
      </c>
      <c r="I13" s="1">
        <v>0.48699999999999999</v>
      </c>
      <c r="J13" s="1"/>
      <c r="K13" s="1">
        <v>0.70599999999999996</v>
      </c>
      <c r="L13" s="1">
        <v>0.72</v>
      </c>
      <c r="M13" s="1">
        <v>0.71199999999999997</v>
      </c>
      <c r="N13" s="1"/>
      <c r="O13" s="1">
        <v>0.53200000000000003</v>
      </c>
      <c r="P13" s="1">
        <v>0.28000000000000003</v>
      </c>
      <c r="Q13" s="1">
        <v>0.36599999999999999</v>
      </c>
      <c r="S13" t="str">
        <f t="shared" si="0"/>
        <v>PHM C04 SS - Low noise &amp;0.739 &amp;0.990 &amp;0.846 &amp;  &amp;0.474 &amp;0.510 &amp;0.487 &amp; &amp;0.706 &amp;0.720 &amp;0.712 &amp; &amp;0.532 &amp;0.280 &amp;0.366\\</v>
      </c>
    </row>
    <row r="14" spans="2:19" x14ac:dyDescent="0.3">
      <c r="B14" t="s">
        <v>170</v>
      </c>
      <c r="C14" s="1">
        <v>0.67100000000000004</v>
      </c>
      <c r="D14" s="1">
        <v>0.78</v>
      </c>
      <c r="E14" s="1">
        <v>0.72</v>
      </c>
      <c r="F14" s="1"/>
      <c r="G14" s="1">
        <v>0.52200000000000002</v>
      </c>
      <c r="H14" s="1">
        <v>0.55000000000000004</v>
      </c>
      <c r="I14" s="1">
        <v>0.53400000000000003</v>
      </c>
      <c r="J14" s="1"/>
      <c r="K14" s="1">
        <v>0.5</v>
      </c>
      <c r="L14" s="1">
        <v>0.98</v>
      </c>
      <c r="M14" s="1">
        <v>0.66200000000000003</v>
      </c>
      <c r="N14" s="1"/>
      <c r="O14" s="1">
        <v>0.47199999999999998</v>
      </c>
      <c r="P14" s="1">
        <v>0.25</v>
      </c>
      <c r="Q14" s="1">
        <v>0.32500000000000001</v>
      </c>
      <c r="S14" t="str">
        <f t="shared" si="0"/>
        <v>PHM C04 SS - High noise &amp;0.671 &amp;0.780 &amp;0.720 &amp;  &amp;0.522 &amp;0.550 &amp;0.534 &amp; &amp;0.500 &amp;0.980 &amp;0.662 &amp; &amp;0.472 &amp;0.250 &amp;0.325\\</v>
      </c>
    </row>
    <row r="15" spans="2:19" x14ac:dyDescent="0.3">
      <c r="B15" t="s">
        <v>160</v>
      </c>
      <c r="C15" s="1">
        <v>1</v>
      </c>
      <c r="D15" s="1">
        <v>0.65</v>
      </c>
      <c r="E15" s="1">
        <v>0.78500000000000003</v>
      </c>
      <c r="F15" s="1"/>
      <c r="G15" s="1">
        <v>0.46500000000000002</v>
      </c>
      <c r="H15" s="1">
        <v>0.46</v>
      </c>
      <c r="I15" s="1">
        <v>0.46100000000000002</v>
      </c>
      <c r="J15" s="1"/>
      <c r="K15" s="1">
        <v>0.51100000000000001</v>
      </c>
      <c r="L15" s="1">
        <v>0.98</v>
      </c>
      <c r="M15" s="1">
        <v>0.67100000000000004</v>
      </c>
      <c r="N15" s="1"/>
      <c r="O15" s="1">
        <v>0.379</v>
      </c>
      <c r="P15" s="1">
        <v>0.14000000000000001</v>
      </c>
      <c r="Q15" s="1">
        <v>0.19800000000000001</v>
      </c>
      <c r="S15" t="str">
        <f t="shared" si="0"/>
        <v>PHM C06 SS - No noise &amp;1.000 &amp;0.650 &amp;0.785 &amp;  &amp;0.465 &amp;0.460 &amp;0.461 &amp; &amp;0.511 &amp;0.980 &amp;0.671 &amp; &amp;0.379 &amp;0.140 &amp;0.198\\</v>
      </c>
    </row>
    <row r="16" spans="2:19" x14ac:dyDescent="0.3">
      <c r="B16" t="s">
        <v>171</v>
      </c>
      <c r="C16" s="1">
        <v>0.97799999999999998</v>
      </c>
      <c r="D16" s="1">
        <v>0.84</v>
      </c>
      <c r="E16" s="1">
        <v>0.90200000000000002</v>
      </c>
      <c r="F16" s="1"/>
      <c r="G16" s="1">
        <v>0.49299999999999999</v>
      </c>
      <c r="H16" s="1">
        <v>0.53</v>
      </c>
      <c r="I16" s="1">
        <v>0.50800000000000001</v>
      </c>
      <c r="J16" s="1"/>
      <c r="K16" s="1">
        <v>0.95099999999999996</v>
      </c>
      <c r="L16" s="1">
        <v>0.57999999999999996</v>
      </c>
      <c r="M16" s="1">
        <v>0.72</v>
      </c>
      <c r="N16" s="1"/>
      <c r="O16" s="1">
        <v>0.5</v>
      </c>
      <c r="P16" s="1">
        <v>0.38</v>
      </c>
      <c r="Q16" s="1">
        <v>0.432</v>
      </c>
      <c r="S16" t="str">
        <f t="shared" si="0"/>
        <v>PHM C06 SS - Low noise &amp;0.978 &amp;0.840 &amp;0.902 &amp;  &amp;0.493 &amp;0.530 &amp;0.508 &amp; &amp;0.951 &amp;0.580 &amp;0.720 &amp; &amp;0.500 &amp;0.380 &amp;0.432\\</v>
      </c>
    </row>
    <row r="17" spans="1:19" x14ac:dyDescent="0.3">
      <c r="B17" t="s">
        <v>172</v>
      </c>
      <c r="C17" s="1">
        <v>0.71499999999999997</v>
      </c>
      <c r="D17" s="1">
        <v>0.88</v>
      </c>
      <c r="E17" s="1">
        <v>0.78900000000000003</v>
      </c>
      <c r="F17" s="1"/>
      <c r="G17" s="1">
        <v>0.505</v>
      </c>
      <c r="H17" s="1">
        <v>0.47</v>
      </c>
      <c r="I17" s="1">
        <v>0.48199999999999998</v>
      </c>
      <c r="J17" s="1"/>
      <c r="K17" s="1">
        <v>0.505</v>
      </c>
      <c r="L17" s="1">
        <v>0.98</v>
      </c>
      <c r="M17" s="1">
        <v>0.66700000000000004</v>
      </c>
      <c r="N17" s="1"/>
      <c r="O17" s="1">
        <v>0.36899999999999999</v>
      </c>
      <c r="P17" s="1">
        <v>0.11</v>
      </c>
      <c r="Q17" s="1">
        <v>0.16900000000000001</v>
      </c>
      <c r="S17" t="str">
        <f t="shared" si="0"/>
        <v>PHM C06 SS - High noise &amp;0.715 &amp;0.880 &amp;0.789 &amp;  &amp;0.505 &amp;0.470 &amp;0.482 &amp; &amp;0.505 &amp;0.980 &amp;0.667 &amp; &amp;0.369 &amp;0.110 &amp;0.169\\</v>
      </c>
    </row>
    <row r="18" spans="1:19" x14ac:dyDescent="0.3">
      <c r="B18" t="s">
        <v>161</v>
      </c>
      <c r="C18" s="1">
        <v>0.79800000000000004</v>
      </c>
      <c r="D18" s="1">
        <v>0.92</v>
      </c>
      <c r="E18" s="1">
        <v>0.85199999999999998</v>
      </c>
      <c r="F18" s="1"/>
      <c r="G18" s="1">
        <v>0.51400000000000001</v>
      </c>
      <c r="H18" s="1">
        <v>0.59</v>
      </c>
      <c r="I18" s="1">
        <v>0.54900000000000004</v>
      </c>
      <c r="J18" s="1"/>
      <c r="K18" s="1">
        <v>0.58399999999999996</v>
      </c>
      <c r="L18" s="1">
        <v>0.97</v>
      </c>
      <c r="M18" s="1">
        <v>0.72899999999999998</v>
      </c>
      <c r="N18" s="1"/>
      <c r="O18" s="1">
        <v>0.48599999999999999</v>
      </c>
      <c r="P18" s="1">
        <v>0.24</v>
      </c>
      <c r="Q18" s="1">
        <v>0.313</v>
      </c>
      <c r="S18" t="str">
        <f t="shared" si="0"/>
        <v>PHM C01 MS - No noise &amp;0.798 &amp;0.920 &amp;0.852 &amp;  &amp;0.514 &amp;0.590 &amp;0.549 &amp; &amp;0.584 &amp;0.970 &amp;0.729 &amp; &amp;0.486 &amp;0.240 &amp;0.313\\</v>
      </c>
    </row>
    <row r="19" spans="1:19" x14ac:dyDescent="0.3">
      <c r="B19" t="s">
        <v>162</v>
      </c>
      <c r="C19" s="1">
        <v>0.77400000000000002</v>
      </c>
      <c r="D19" s="1">
        <v>0.69</v>
      </c>
      <c r="E19" s="1">
        <v>0.72799999999999998</v>
      </c>
      <c r="F19" s="1"/>
      <c r="G19" s="1">
        <v>0.47599999999999998</v>
      </c>
      <c r="H19" s="1">
        <v>0.53</v>
      </c>
      <c r="I19" s="1">
        <v>0.5</v>
      </c>
      <c r="J19" s="1"/>
      <c r="K19" s="1">
        <v>0.50600000000000001</v>
      </c>
      <c r="L19" s="1">
        <v>0.97</v>
      </c>
      <c r="M19" s="1">
        <v>0.66400000000000003</v>
      </c>
      <c r="N19" s="1"/>
      <c r="O19" s="1">
        <v>0.495</v>
      </c>
      <c r="P19" s="1">
        <v>0.34</v>
      </c>
      <c r="Q19" s="1">
        <v>0.40100000000000002</v>
      </c>
      <c r="S19" t="str">
        <f t="shared" si="0"/>
        <v>PHM C04 MS - No noise &amp;0.774 &amp;0.690 &amp;0.728 &amp;  &amp;0.476 &amp;0.530 &amp;0.500 &amp; &amp;0.506 &amp;0.970 &amp;0.664 &amp; &amp;0.495 &amp;0.340 &amp;0.401\\</v>
      </c>
    </row>
    <row r="20" spans="1:19" x14ac:dyDescent="0.3">
      <c r="B20" t="s">
        <v>163</v>
      </c>
      <c r="C20" s="1">
        <v>1</v>
      </c>
      <c r="D20" s="1">
        <v>0.56999999999999995</v>
      </c>
      <c r="E20" s="1">
        <v>0.72499999999999998</v>
      </c>
      <c r="F20" s="1"/>
      <c r="G20" s="1">
        <v>0.49099999999999999</v>
      </c>
      <c r="H20" s="1">
        <v>0.6</v>
      </c>
      <c r="I20" s="1">
        <v>0.53600000000000003</v>
      </c>
      <c r="J20" s="1"/>
      <c r="K20" s="1">
        <v>0.49199999999999999</v>
      </c>
      <c r="L20" s="1">
        <v>0.96</v>
      </c>
      <c r="M20" s="1">
        <v>0.65100000000000002</v>
      </c>
      <c r="N20" s="1"/>
      <c r="O20" s="1">
        <v>0.44600000000000001</v>
      </c>
      <c r="P20" s="1">
        <v>0.48</v>
      </c>
      <c r="Q20" s="1">
        <v>0.46</v>
      </c>
      <c r="S20" t="str">
        <f t="shared" si="0"/>
        <v>PHM C06 MS - No noise &amp;1.000 &amp;0.570 &amp;0.725 &amp;  &amp;0.491 &amp;0.600 &amp;0.536 &amp; &amp;0.492 &amp;0.960 &amp;0.651 &amp; &amp;0.446 &amp;0.480 &amp;0.460\\</v>
      </c>
    </row>
    <row r="23" spans="1:19" ht="18" x14ac:dyDescent="0.35">
      <c r="B23" s="75" t="s">
        <v>173</v>
      </c>
    </row>
    <row r="24" spans="1:19" ht="18" x14ac:dyDescent="0.35">
      <c r="B24" s="75"/>
    </row>
    <row r="25" spans="1:19" x14ac:dyDescent="0.3">
      <c r="A25" t="s">
        <v>175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9" x14ac:dyDescent="0.3">
      <c r="B26" s="5"/>
      <c r="C26" s="5" t="s">
        <v>79</v>
      </c>
      <c r="D26" s="5"/>
      <c r="F26" s="5" t="s">
        <v>82</v>
      </c>
      <c r="G26" s="5"/>
      <c r="I26" s="5" t="s">
        <v>83</v>
      </c>
      <c r="J26" s="5"/>
      <c r="L26" t="str">
        <f>_xlfn.CONCAT(B26, " &amp;", C26, " &amp;", D26, " &amp;", E26, " &amp;", F26, " &amp;", G26, " &amp;", H26, " &amp;", I26, " &amp;", J26, " \\")</f>
        <v xml:space="preserve"> &amp;Precision &amp; &amp; &amp;Recall &amp; &amp; &amp;F1-score &amp; \\</v>
      </c>
    </row>
    <row r="27" spans="1:19" x14ac:dyDescent="0.3">
      <c r="C27" s="6" t="s">
        <v>80</v>
      </c>
      <c r="D27" s="6" t="s">
        <v>81</v>
      </c>
      <c r="F27" s="6" t="s">
        <v>80</v>
      </c>
      <c r="G27" s="6" t="s">
        <v>81</v>
      </c>
      <c r="I27" s="6" t="s">
        <v>80</v>
      </c>
      <c r="J27" s="6" t="s">
        <v>81</v>
      </c>
      <c r="L27" t="str">
        <f>_xlfn.CONCAT(B27, " &amp;", C27, " &amp;", D27, " &amp;", E27, " &amp;", F27, " &amp;", G27, " &amp;", H27, " &amp;", I27, " &amp;", J27, " \\")</f>
        <v xml:space="preserve"> &amp;Mean &amp;SD &amp; &amp;Mean &amp;SD &amp; &amp;Mean &amp;SD \\</v>
      </c>
    </row>
    <row r="28" spans="1:19" x14ac:dyDescent="0.3">
      <c r="B28" t="s">
        <v>63</v>
      </c>
      <c r="C28" s="3">
        <v>0.42867705419544677</v>
      </c>
      <c r="D28" s="3">
        <v>8.7531082407871122E-2</v>
      </c>
      <c r="E28" s="1"/>
      <c r="F28" s="1">
        <v>0.41113725490196051</v>
      </c>
      <c r="G28" s="3">
        <v>8.5377782913454964E-2</v>
      </c>
      <c r="H28" s="3"/>
      <c r="I28" s="3">
        <v>0.40295044267970159</v>
      </c>
      <c r="J28" s="1">
        <v>6.9888457830582507E-2</v>
      </c>
      <c r="L28" t="str">
        <f>_xlfn.CONCAT(B28, " &amp;", TEXT(C28, "0.000"), " &amp;", TEXT(D28, "0.000"), " &amp; &amp;",TEXT( F28,  "0.000"), " &amp;", TEXT(G28,  "0.000"), " &amp; &amp;", TEXT(I28,  "0.000"), " &amp;", TEXT(J28,  "0.000"), " \\")</f>
        <v>A2C &amp;0.429 &amp;0.088 &amp; &amp;0.411 &amp;0.085 &amp; &amp;0.403 &amp;0.070 \\</v>
      </c>
    </row>
    <row r="29" spans="1:19" x14ac:dyDescent="0.3">
      <c r="B29" t="s">
        <v>64</v>
      </c>
      <c r="C29" s="3">
        <v>0.52911107506627419</v>
      </c>
      <c r="D29" s="3">
        <v>0.12067194028230305</v>
      </c>
      <c r="E29" s="1"/>
      <c r="F29" s="1">
        <v>0.69262745098039225</v>
      </c>
      <c r="G29" s="3">
        <v>3.4964787208832351E-2</v>
      </c>
      <c r="H29" s="3"/>
      <c r="I29" s="3">
        <v>0.52090689324726325</v>
      </c>
      <c r="J29" s="1">
        <v>2.805981213734909E-2</v>
      </c>
      <c r="L29" t="str">
        <f>_xlfn.CONCAT(B29, " &amp;", TEXT(C29, "0.000"), " &amp;", TEXT(D29, "0.000"), " &amp; &amp;",TEXT( F29,  "0.000"), " &amp;", TEXT(G29,  "0.000"), " &amp; &amp;", TEXT(I29,  "0.000"), " &amp;", TEXT(J29,  "0.000"), " \\")</f>
        <v>DQN &amp;0.529 &amp;0.121 &amp; &amp;0.693 &amp;0.035 &amp; &amp;0.521 &amp;0.028 \\</v>
      </c>
    </row>
    <row r="30" spans="1:19" x14ac:dyDescent="0.3">
      <c r="B30" t="s">
        <v>65</v>
      </c>
      <c r="C30" s="3">
        <v>0.47711924804775518</v>
      </c>
      <c r="D30" s="3">
        <v>0.15319259899601673</v>
      </c>
      <c r="E30" s="1"/>
      <c r="F30" s="1">
        <v>0.26541176470588207</v>
      </c>
      <c r="G30" s="3">
        <v>8.9551591423027307E-2</v>
      </c>
      <c r="H30" s="3"/>
      <c r="I30" s="3">
        <v>0.31990474837618449</v>
      </c>
      <c r="J30" s="1">
        <v>0.10129818207014342</v>
      </c>
      <c r="L30" t="str">
        <f>_xlfn.CONCAT(B30, " &amp;", TEXT(C30, "0.000"), " &amp;", TEXT(D30, "0.000"), " &amp; &amp;",TEXT( F30,  "0.000"), " &amp;", TEXT(G30,  "0.000"), " &amp; &amp;", TEXT(I30,  "0.000"), " &amp;", TEXT(J30,  "0.000"), " \\")</f>
        <v>PPO &amp;0.477 &amp;0.153 &amp; &amp;0.265 &amp;0.090 &amp; &amp;0.320 &amp;0.101 \\</v>
      </c>
    </row>
    <row r="31" spans="1:19" x14ac:dyDescent="0.3">
      <c r="B31" s="12" t="s">
        <v>66</v>
      </c>
      <c r="C31" s="3">
        <v>0.86870732223005609</v>
      </c>
      <c r="D31" s="3">
        <v>3.8524356690436232E-2</v>
      </c>
      <c r="E31" s="1"/>
      <c r="F31" s="1">
        <v>0.84752941176470575</v>
      </c>
      <c r="G31" s="3">
        <v>6.1915357954097625E-2</v>
      </c>
      <c r="H31" s="3"/>
      <c r="I31" s="3">
        <v>0.84200888071204683</v>
      </c>
      <c r="J31" s="1">
        <v>4.4745355112257877E-2</v>
      </c>
      <c r="L31" t="str">
        <f>_xlfn.CONCAT(B31, " &amp;", TEXT(C31, "0.000"), " &amp;", TEXT(D31, "0.000"), " &amp; &amp;",TEXT( F31,  "0.000"), " &amp;", TEXT(G31,  "0.000"), " &amp; &amp;", TEXT(I31,  "0.000"), " &amp;", TEXT(J31,  "0.000"), " \\")</f>
        <v>REINFORCE &amp;0.869 &amp;0.039 &amp; &amp;0.848 &amp;0.062 &amp; &amp;0.842 &amp;0.045 \\</v>
      </c>
    </row>
    <row r="33" spans="2:15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2:15" x14ac:dyDescent="0.3"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180</v>
      </c>
      <c r="G34" s="68" t="s">
        <v>181</v>
      </c>
      <c r="H34" s="68" t="s">
        <v>182</v>
      </c>
      <c r="I34" s="68" t="s">
        <v>183</v>
      </c>
      <c r="J34" s="68" t="s">
        <v>184</v>
      </c>
      <c r="K34" s="68" t="s">
        <v>185</v>
      </c>
      <c r="L34" s="68" t="s">
        <v>186</v>
      </c>
      <c r="M34" s="68" t="s">
        <v>187</v>
      </c>
    </row>
    <row r="35" spans="2:15" x14ac:dyDescent="0.3">
      <c r="B35" s="5"/>
      <c r="C35" s="5" t="s">
        <v>79</v>
      </c>
      <c r="D35" s="5"/>
      <c r="F35" s="5" t="s">
        <v>82</v>
      </c>
      <c r="G35" s="5"/>
      <c r="I35" s="5" t="s">
        <v>83</v>
      </c>
      <c r="J35" s="5"/>
      <c r="L35" s="5" t="s">
        <v>174</v>
      </c>
      <c r="M35" s="5"/>
      <c r="O35" t="str">
        <f>_xlfn.CONCAT(B35, " &amp;", C35, " &amp;", D35, " &amp;", E35, " &amp;", F35, " &amp;", G35, " &amp;", H35, " &amp;", I35, " &amp;", J35,   "&amp;", K35, " &amp;", L35,  " \\")</f>
        <v xml:space="preserve"> &amp;Precision &amp; &amp; &amp;Recall &amp; &amp; &amp;F1-score &amp;&amp; &amp;F-beta score (0.5) \\</v>
      </c>
    </row>
    <row r="36" spans="2:15" x14ac:dyDescent="0.3">
      <c r="C36" s="6" t="s">
        <v>80</v>
      </c>
      <c r="D36" s="6" t="s">
        <v>81</v>
      </c>
      <c r="F36" s="6" t="s">
        <v>80</v>
      </c>
      <c r="G36" s="6" t="s">
        <v>81</v>
      </c>
      <c r="I36" s="6" t="s">
        <v>80</v>
      </c>
      <c r="J36" s="6" t="s">
        <v>81</v>
      </c>
      <c r="L36" s="6" t="s">
        <v>80</v>
      </c>
      <c r="M36" s="6" t="s">
        <v>81</v>
      </c>
      <c r="O36" t="str">
        <f>_xlfn.CONCAT(B36, " &amp;", C36, " &amp;", D36, " &amp;", E36, " &amp;", F36, " &amp;", G36, " &amp;", H36, " &amp;", I36, " &amp;", J36,   "&amp;", K36, " &amp;", L36,  " \\")</f>
        <v xml:space="preserve"> &amp;Mean &amp;SD &amp; &amp;Mean &amp;SD &amp; &amp;Mean &amp;SD&amp; &amp;Mean \\</v>
      </c>
    </row>
    <row r="37" spans="2:15" x14ac:dyDescent="0.3">
      <c r="B37" t="s">
        <v>63</v>
      </c>
      <c r="C37" s="3">
        <v>1</v>
      </c>
      <c r="D37" s="3">
        <v>2</v>
      </c>
      <c r="F37" s="3">
        <v>3</v>
      </c>
      <c r="G37" s="3">
        <v>4</v>
      </c>
      <c r="I37" s="3">
        <v>5</v>
      </c>
      <c r="J37" s="3">
        <v>6</v>
      </c>
      <c r="L37" s="3">
        <v>7</v>
      </c>
      <c r="M37" s="3">
        <v>8</v>
      </c>
      <c r="O37" t="str">
        <f>_xlfn.CONCAT(B37, " &amp;", TEXT(C37, "0.000"), " &amp;", TEXT(D37, "0.000"), " &amp;  &amp;",  ,TEXT( F37,  "0.000"), " &amp;", TEXT(G37,  "0.000"), " &amp; &amp; ",  TEXT(I37,  "0.000"), " &amp;", TEXT(J37,  "0.000"), " &amp; &amp;", TEXT(L37,  "0.000"), " &amp;", TEXT(M37,  "0.000"), " \\")</f>
        <v>A2C &amp;1.000 &amp;2.000 &amp;  &amp;3.000 &amp;4.000 &amp; &amp; 5.000 &amp;6.000 &amp; &amp;7.000 &amp;8.000 \\</v>
      </c>
    </row>
    <row r="38" spans="2:15" x14ac:dyDescent="0.3">
      <c r="B38" t="s">
        <v>64</v>
      </c>
      <c r="C38" s="3">
        <v>1</v>
      </c>
      <c r="D38" s="3">
        <v>2</v>
      </c>
      <c r="F38" s="3">
        <v>3</v>
      </c>
      <c r="G38" s="3">
        <v>4</v>
      </c>
      <c r="I38" s="3">
        <v>5</v>
      </c>
      <c r="J38" s="3">
        <v>6</v>
      </c>
      <c r="L38" s="3">
        <v>7</v>
      </c>
      <c r="M38" s="3">
        <v>8</v>
      </c>
      <c r="O38" t="str">
        <f t="shared" ref="O38:O40" si="1">_xlfn.CONCAT(B38, " &amp;", TEXT(C38, "0.000"), " &amp;", TEXT(D38, "0.000"), " &amp;  &amp;",  ,TEXT( F38,  "0.000"), " &amp;", TEXT(G38,  "0.000"), " &amp; &amp; ",  TEXT(I38,  "0.000"), " &amp;", TEXT(J38,  "0.000"), " &amp; &amp;", TEXT(L38,  "0.000"), " &amp;", TEXT(M38,  "0.000"), " \\")</f>
        <v>DQN &amp;1.000 &amp;2.000 &amp;  &amp;3.000 &amp;4.000 &amp; &amp; 5.000 &amp;6.000 &amp; &amp;7.000 &amp;8.000 \\</v>
      </c>
    </row>
    <row r="39" spans="2:15" x14ac:dyDescent="0.3">
      <c r="B39" t="s">
        <v>65</v>
      </c>
      <c r="C39" s="3">
        <v>1</v>
      </c>
      <c r="D39" s="3">
        <v>2</v>
      </c>
      <c r="F39" s="3">
        <v>3</v>
      </c>
      <c r="G39" s="3">
        <v>4</v>
      </c>
      <c r="I39" s="3">
        <v>5</v>
      </c>
      <c r="J39" s="3">
        <v>6</v>
      </c>
      <c r="L39" s="3">
        <v>7</v>
      </c>
      <c r="M39" s="3">
        <v>8</v>
      </c>
      <c r="O39" t="str">
        <f t="shared" si="1"/>
        <v>PPO &amp;1.000 &amp;2.000 &amp;  &amp;3.000 &amp;4.000 &amp; &amp; 5.000 &amp;6.000 &amp; &amp;7.000 &amp;8.000 \\</v>
      </c>
    </row>
    <row r="40" spans="2:15" x14ac:dyDescent="0.3">
      <c r="B40" s="12" t="s">
        <v>66</v>
      </c>
      <c r="C40" s="3">
        <v>1</v>
      </c>
      <c r="D40" s="3">
        <v>2</v>
      </c>
      <c r="F40" s="3">
        <v>3</v>
      </c>
      <c r="G40" s="3">
        <v>4</v>
      </c>
      <c r="I40" s="3">
        <v>5</v>
      </c>
      <c r="J40" s="3">
        <v>6</v>
      </c>
      <c r="L40" s="3">
        <v>7</v>
      </c>
      <c r="M40" s="3">
        <v>8</v>
      </c>
      <c r="O40" t="str">
        <f t="shared" si="1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B83E-892B-4D36-92D7-B72E899E0B24}">
  <dimension ref="A2:S40"/>
  <sheetViews>
    <sheetView topLeftCell="A6" workbookViewId="0">
      <selection activeCell="G29" sqref="G29"/>
    </sheetView>
  </sheetViews>
  <sheetFormatPr defaultRowHeight="14.4" x14ac:dyDescent="0.3"/>
  <cols>
    <col min="2" max="2" width="24.5546875" customWidth="1"/>
    <col min="3" max="5" width="6.6640625" customWidth="1"/>
    <col min="6" max="6" width="6.5546875" bestFit="1" customWidth="1"/>
    <col min="7" max="9" width="6.6640625" customWidth="1"/>
    <col min="10" max="10" width="6.5546875" bestFit="1" customWidth="1"/>
    <col min="11" max="13" width="6.6640625" customWidth="1"/>
    <col min="14" max="14" width="3.44140625" customWidth="1"/>
    <col min="15" max="17" width="6.6640625" customWidth="1"/>
  </cols>
  <sheetData>
    <row r="2" spans="2:19" ht="18" x14ac:dyDescent="0.35">
      <c r="B2" s="75" t="s">
        <v>164</v>
      </c>
    </row>
    <row r="4" spans="2:19" x14ac:dyDescent="0.3">
      <c r="C4" t="s">
        <v>66</v>
      </c>
      <c r="G4" t="s">
        <v>135</v>
      </c>
      <c r="K4" t="s">
        <v>136</v>
      </c>
      <c r="O4" t="s">
        <v>137</v>
      </c>
      <c r="S4" t="str">
        <f>CONCATENATE(B4, " &amp;", C4," &amp;", D4," &amp;", E4," &amp; ", " &amp;", G4," &amp;", H4," &amp;", I4," &amp;", " &amp;", K4," &amp;", L4," &amp;", M4," &amp;", " &amp;", O4," &amp;", P4," &amp;", Q4,"\\")</f>
        <v xml:space="preserve"> &amp;REINFORCE &amp; &amp; &amp;  &amp;SB-3 A2C &amp; &amp; &amp; &amp;SB-3 DQN &amp; &amp; &amp; &amp;SB-3 PPO &amp; &amp;\\</v>
      </c>
    </row>
    <row r="5" spans="2:19" x14ac:dyDescent="0.3">
      <c r="B5" t="s">
        <v>138</v>
      </c>
      <c r="C5" t="s">
        <v>79</v>
      </c>
      <c r="D5" t="s">
        <v>82</v>
      </c>
      <c r="E5" t="s">
        <v>83</v>
      </c>
      <c r="G5" t="s">
        <v>79</v>
      </c>
      <c r="H5" t="s">
        <v>82</v>
      </c>
      <c r="I5" t="s">
        <v>83</v>
      </c>
      <c r="K5" t="s">
        <v>79</v>
      </c>
      <c r="L5" t="s">
        <v>82</v>
      </c>
      <c r="M5" t="s">
        <v>83</v>
      </c>
      <c r="O5" t="s">
        <v>79</v>
      </c>
      <c r="P5" t="s">
        <v>82</v>
      </c>
      <c r="Q5" t="s">
        <v>83</v>
      </c>
      <c r="S5" t="str">
        <f>CONCATENATE(B5, " &amp;", TEXT(C5, "0.000")," &amp;", TEXT(D5, "0.000"), " &amp;", TEXT(E5, "0.000"), " &amp; ", " &amp;", TEXT(G5, "0.000")," &amp;", TEXT(H5, "0.000")," &amp;", TEXT(I5, "0.000")," &amp;", " &amp;", TEXT(K5, "0.000")," &amp;", TEXT(L5, "0.000")," &amp;", TEXT(M5, "0.000")," &amp;", " &amp;", TEXT(O5, "0.000")," &amp;", TEXT(P5, "0.000")," &amp;", TEXT(Q5, "0.000"),"\\")</f>
        <v>Model &amp;Precision &amp;Recall &amp;F1-score &amp;  &amp;Precision &amp;Recall &amp;F1-score &amp; &amp;Precision &amp;Recall &amp;F1-score &amp; &amp;Precision &amp;Recall &amp;F1-score\\</v>
      </c>
    </row>
    <row r="6" spans="2:19" x14ac:dyDescent="0.3">
      <c r="B6" t="s">
        <v>157</v>
      </c>
      <c r="C6" s="1">
        <v>1</v>
      </c>
      <c r="D6" s="1">
        <v>0.7</v>
      </c>
      <c r="E6" s="1">
        <v>0.82299999999999995</v>
      </c>
      <c r="F6" s="1"/>
      <c r="G6" s="1">
        <v>0.48699999999999999</v>
      </c>
      <c r="H6" s="1">
        <v>0.44</v>
      </c>
      <c r="I6" s="1">
        <v>0.46</v>
      </c>
      <c r="J6" s="1"/>
      <c r="K6" s="1">
        <v>6.7000000000000004E-2</v>
      </c>
      <c r="L6" s="1">
        <v>0.01</v>
      </c>
      <c r="M6" s="1">
        <v>1.7000000000000001E-2</v>
      </c>
      <c r="N6" s="1"/>
      <c r="O6" s="1">
        <v>0.45700000000000002</v>
      </c>
      <c r="P6" s="1">
        <v>0.28000000000000003</v>
      </c>
      <c r="Q6" s="1">
        <v>0.34300000000000003</v>
      </c>
      <c r="S6" t="str">
        <f>CONCATENATE(B6, " &amp;", TEXT(C6, "0.000")," &amp;", TEXT(D6, "0.000"), " &amp;", TEXT(E6, "0.000"), " &amp; ", " &amp;", TEXT(G6, "0.000")," &amp;", TEXT(H6, "0.000")," &amp;", TEXT(I6, "0.000")," &amp;", " &amp;", TEXT(K6, "0.000")," &amp;", TEXT(L6, "0.000")," &amp;", TEXT(M6, "0.000")," &amp;", " &amp;", TEXT(O6, "0.000")," &amp;", TEXT(P6, "0.000")," &amp;", TEXT(Q6, "0.000"),"\\")</f>
        <v>Simulated  - No noise &amp;1.000 &amp;0.700 &amp;0.823 &amp;  &amp;0.487 &amp;0.440 &amp;0.460 &amp; &amp;0.067 &amp;0.010 &amp;0.017 &amp; &amp;0.457 &amp;0.280 &amp;0.343\\</v>
      </c>
    </row>
    <row r="7" spans="2:19" x14ac:dyDescent="0.3">
      <c r="B7" t="s">
        <v>165</v>
      </c>
      <c r="C7" s="1">
        <v>0.93799999999999994</v>
      </c>
      <c r="D7" s="1">
        <v>0.9</v>
      </c>
      <c r="E7" s="1">
        <v>0.91800000000000004</v>
      </c>
      <c r="F7" s="1"/>
      <c r="G7" s="1">
        <v>0</v>
      </c>
      <c r="H7" s="1">
        <v>0</v>
      </c>
      <c r="I7" s="1">
        <v>0</v>
      </c>
      <c r="J7" s="1"/>
      <c r="K7" s="1">
        <v>0.45</v>
      </c>
      <c r="L7" s="1">
        <v>0.03</v>
      </c>
      <c r="M7" s="1">
        <v>5.5E-2</v>
      </c>
      <c r="N7" s="1"/>
      <c r="O7" s="1">
        <v>0.36699999999999999</v>
      </c>
      <c r="P7" s="1">
        <v>0.06</v>
      </c>
      <c r="Q7" s="1">
        <v>0.10299999999999999</v>
      </c>
      <c r="S7" t="str">
        <f t="shared" ref="S7:S20" si="0">CONCATENATE(B7, " &amp;", TEXT(C7, "0.000")," &amp;", TEXT(D7, "0.000"), " &amp;", TEXT(E7, "0.000"), " &amp; ", " &amp;", TEXT(G7, "0.000")," &amp;", TEXT(H7, "0.000")," &amp;", TEXT(I7, "0.000")," &amp;", " &amp;", TEXT(K7, "0.000")," &amp;", TEXT(L7, "0.000")," &amp;", TEXT(M7, "0.000")," &amp;", " &amp;", TEXT(O7, "0.000")," &amp;", TEXT(P7, "0.000")," &amp;", TEXT(Q7, "0.000"),"\\")</f>
        <v>Simulated  - Low noise &amp;0.938 &amp;0.900 &amp;0.918 &amp;  &amp;0.000 &amp;0.000 &amp;0.000 &amp; &amp;0.450 &amp;0.030 &amp;0.055 &amp; &amp;0.367 &amp;0.060 &amp;0.103\\</v>
      </c>
    </row>
    <row r="8" spans="2:19" x14ac:dyDescent="0.3">
      <c r="B8" t="s">
        <v>166</v>
      </c>
      <c r="C8" s="1">
        <v>0.89500000000000002</v>
      </c>
      <c r="D8" s="1">
        <v>1</v>
      </c>
      <c r="E8" s="1">
        <v>0.94399999999999995</v>
      </c>
      <c r="F8" s="1"/>
      <c r="G8" s="1">
        <v>0.498</v>
      </c>
      <c r="H8" s="1">
        <v>0.53</v>
      </c>
      <c r="I8" s="1">
        <v>0.51100000000000001</v>
      </c>
      <c r="J8" s="1"/>
      <c r="K8" s="1">
        <v>0.497</v>
      </c>
      <c r="L8" s="1">
        <v>0.96</v>
      </c>
      <c r="M8" s="1">
        <v>0.65500000000000003</v>
      </c>
      <c r="N8" s="1"/>
      <c r="O8" s="1">
        <v>0.58399999999999996</v>
      </c>
      <c r="P8" s="1">
        <v>0.15</v>
      </c>
      <c r="Q8" s="1">
        <v>0.23699999999999999</v>
      </c>
      <c r="S8" t="str">
        <f t="shared" si="0"/>
        <v>Simulated  - High noise &amp;0.895 &amp;1.000 &amp;0.944 &amp;  &amp;0.498 &amp;0.530 &amp;0.511 &amp; &amp;0.497 &amp;0.960 &amp;0.655 &amp; &amp;0.584 &amp;0.150 &amp;0.237\\</v>
      </c>
    </row>
    <row r="9" spans="2:19" x14ac:dyDescent="0.3">
      <c r="B9" t="s">
        <v>158</v>
      </c>
      <c r="C9" s="1">
        <v>0.90700000000000003</v>
      </c>
      <c r="D9" s="1">
        <v>0.96</v>
      </c>
      <c r="E9" s="1">
        <v>0.93200000000000005</v>
      </c>
      <c r="F9" s="1"/>
      <c r="G9" s="1">
        <v>0.52300000000000002</v>
      </c>
      <c r="H9" s="1">
        <v>0.56000000000000005</v>
      </c>
      <c r="I9" s="1">
        <v>0.53800000000000003</v>
      </c>
      <c r="J9" s="1"/>
      <c r="K9" s="1">
        <v>0.36699999999999999</v>
      </c>
      <c r="L9" s="1">
        <v>0.03</v>
      </c>
      <c r="M9" s="1">
        <v>5.5E-2</v>
      </c>
      <c r="N9" s="1"/>
      <c r="O9" s="1">
        <v>0.498</v>
      </c>
      <c r="P9" s="1">
        <v>0.25</v>
      </c>
      <c r="Q9" s="1">
        <v>0.33200000000000002</v>
      </c>
      <c r="S9" t="str">
        <f t="shared" si="0"/>
        <v>PHM C01 SS - No noise &amp;0.907 &amp;0.960 &amp;0.932 &amp;  &amp;0.523 &amp;0.560 &amp;0.538 &amp; &amp;0.367 &amp;0.030 &amp;0.055 &amp; &amp;0.498 &amp;0.250 &amp;0.332\\</v>
      </c>
    </row>
    <row r="10" spans="2:19" x14ac:dyDescent="0.3">
      <c r="B10" t="s">
        <v>167</v>
      </c>
      <c r="C10" s="1">
        <v>0.88600000000000001</v>
      </c>
      <c r="D10" s="1">
        <v>0.8</v>
      </c>
      <c r="E10" s="1">
        <v>0.83599999999999997</v>
      </c>
      <c r="F10" s="1"/>
      <c r="G10" s="1">
        <v>0.38</v>
      </c>
      <c r="H10" s="1">
        <v>0.13</v>
      </c>
      <c r="I10" s="1">
        <v>0.192</v>
      </c>
      <c r="J10" s="1"/>
      <c r="K10" s="1">
        <v>0.4</v>
      </c>
      <c r="L10" s="1">
        <v>0.02</v>
      </c>
      <c r="M10" s="1">
        <v>3.7999999999999999E-2</v>
      </c>
      <c r="N10" s="1"/>
      <c r="O10" s="1">
        <v>0.46300000000000002</v>
      </c>
      <c r="P10" s="1">
        <v>0.14000000000000001</v>
      </c>
      <c r="Q10" s="1">
        <v>0.20699999999999999</v>
      </c>
      <c r="S10" t="str">
        <f t="shared" si="0"/>
        <v>PHM C01 SS - Low noise &amp;0.886 &amp;0.800 &amp;0.836 &amp;  &amp;0.380 &amp;0.130 &amp;0.192 &amp; &amp;0.400 &amp;0.020 &amp;0.038 &amp; &amp;0.463 &amp;0.140 &amp;0.207\\</v>
      </c>
    </row>
    <row r="11" spans="2:19" x14ac:dyDescent="0.3">
      <c r="B11" t="s">
        <v>168</v>
      </c>
      <c r="C11" s="1">
        <v>0.78300000000000003</v>
      </c>
      <c r="D11" s="1">
        <v>0.93</v>
      </c>
      <c r="E11" s="1">
        <v>0.84899999999999998</v>
      </c>
      <c r="F11" s="1"/>
      <c r="G11" s="1">
        <v>0</v>
      </c>
      <c r="H11" s="1">
        <v>0</v>
      </c>
      <c r="I11" s="1">
        <v>0</v>
      </c>
      <c r="J11" s="1"/>
      <c r="K11" s="1">
        <v>0.50800000000000001</v>
      </c>
      <c r="L11" s="1">
        <v>0.96</v>
      </c>
      <c r="M11" s="1">
        <v>0.66400000000000003</v>
      </c>
      <c r="N11" s="1"/>
      <c r="O11" s="1">
        <v>0.51900000000000002</v>
      </c>
      <c r="P11" s="1">
        <v>0.21</v>
      </c>
      <c r="Q11" s="1">
        <v>0.28699999999999998</v>
      </c>
      <c r="S11" t="str">
        <f t="shared" si="0"/>
        <v>PHM C01 SS - High noise &amp;0.783 &amp;0.930 &amp;0.849 &amp;  &amp;0.000 &amp;0.000 &amp;0.000 &amp; &amp;0.508 &amp;0.960 &amp;0.664 &amp; &amp;0.519 &amp;0.210 &amp;0.287\\</v>
      </c>
    </row>
    <row r="12" spans="2:19" x14ac:dyDescent="0.3">
      <c r="B12" t="s">
        <v>159</v>
      </c>
      <c r="C12" s="1">
        <v>0.82099999999999995</v>
      </c>
      <c r="D12" s="1">
        <v>0.96</v>
      </c>
      <c r="E12" s="1">
        <v>0.88500000000000001</v>
      </c>
      <c r="F12" s="1"/>
      <c r="G12" s="1">
        <v>0.51300000000000001</v>
      </c>
      <c r="H12" s="1">
        <v>0.09</v>
      </c>
      <c r="I12" s="1">
        <v>0.14899999999999999</v>
      </c>
      <c r="J12" s="1"/>
      <c r="K12" s="1">
        <v>0.497</v>
      </c>
      <c r="L12" s="1">
        <v>0.97</v>
      </c>
      <c r="M12" s="1">
        <v>0.65700000000000003</v>
      </c>
      <c r="N12" s="1"/>
      <c r="O12" s="1">
        <v>0.48899999999999999</v>
      </c>
      <c r="P12" s="1">
        <v>0.47</v>
      </c>
      <c r="Q12" s="1">
        <v>0.47799999999999998</v>
      </c>
      <c r="S12" t="str">
        <f t="shared" si="0"/>
        <v>PHM C04 SS - No noise &amp;0.821 &amp;0.960 &amp;0.885 &amp;  &amp;0.513 &amp;0.090 &amp;0.149 &amp; &amp;0.497 &amp;0.970 &amp;0.657 &amp; &amp;0.489 &amp;0.470 &amp;0.478\\</v>
      </c>
    </row>
    <row r="13" spans="2:19" x14ac:dyDescent="0.3">
      <c r="B13" t="s">
        <v>169</v>
      </c>
      <c r="C13" s="1">
        <v>0.73899999999999999</v>
      </c>
      <c r="D13" s="1">
        <v>0.99</v>
      </c>
      <c r="E13" s="1">
        <v>0.84599999999999997</v>
      </c>
      <c r="F13" s="1"/>
      <c r="G13" s="1">
        <v>0.47399999999999998</v>
      </c>
      <c r="H13" s="1">
        <v>0.51</v>
      </c>
      <c r="I13" s="1">
        <v>0.48699999999999999</v>
      </c>
      <c r="J13" s="1"/>
      <c r="K13" s="1">
        <v>0.70599999999999996</v>
      </c>
      <c r="L13" s="1">
        <v>0.72</v>
      </c>
      <c r="M13" s="1">
        <v>0.71199999999999997</v>
      </c>
      <c r="N13" s="1"/>
      <c r="O13" s="1">
        <v>0.53200000000000003</v>
      </c>
      <c r="P13" s="1">
        <v>0.28000000000000003</v>
      </c>
      <c r="Q13" s="1">
        <v>0.36599999999999999</v>
      </c>
      <c r="S13" t="str">
        <f t="shared" si="0"/>
        <v>PHM C04 SS - Low noise &amp;0.739 &amp;0.990 &amp;0.846 &amp;  &amp;0.474 &amp;0.510 &amp;0.487 &amp; &amp;0.706 &amp;0.720 &amp;0.712 &amp; &amp;0.532 &amp;0.280 &amp;0.366\\</v>
      </c>
    </row>
    <row r="14" spans="2:19" x14ac:dyDescent="0.3">
      <c r="B14" t="s">
        <v>170</v>
      </c>
      <c r="C14" s="1">
        <v>0.67100000000000004</v>
      </c>
      <c r="D14" s="1">
        <v>0.78</v>
      </c>
      <c r="E14" s="1">
        <v>0.72</v>
      </c>
      <c r="F14" s="1"/>
      <c r="G14" s="1">
        <v>0.52200000000000002</v>
      </c>
      <c r="H14" s="1">
        <v>0.55000000000000004</v>
      </c>
      <c r="I14" s="1">
        <v>0.53400000000000003</v>
      </c>
      <c r="J14" s="1"/>
      <c r="K14" s="1">
        <v>0.5</v>
      </c>
      <c r="L14" s="1">
        <v>0.98</v>
      </c>
      <c r="M14" s="1">
        <v>0.66200000000000003</v>
      </c>
      <c r="N14" s="1"/>
      <c r="O14" s="1">
        <v>0.47199999999999998</v>
      </c>
      <c r="P14" s="1">
        <v>0.25</v>
      </c>
      <c r="Q14" s="1">
        <v>0.32500000000000001</v>
      </c>
      <c r="S14" t="str">
        <f t="shared" si="0"/>
        <v>PHM C04 SS - High noise &amp;0.671 &amp;0.780 &amp;0.720 &amp;  &amp;0.522 &amp;0.550 &amp;0.534 &amp; &amp;0.500 &amp;0.980 &amp;0.662 &amp; &amp;0.472 &amp;0.250 &amp;0.325\\</v>
      </c>
    </row>
    <row r="15" spans="2:19" x14ac:dyDescent="0.3">
      <c r="B15" t="s">
        <v>160</v>
      </c>
      <c r="C15" s="1">
        <v>1</v>
      </c>
      <c r="D15" s="1">
        <v>0.65</v>
      </c>
      <c r="E15" s="1">
        <v>0.78500000000000003</v>
      </c>
      <c r="F15" s="1"/>
      <c r="G15" s="1">
        <v>0.46500000000000002</v>
      </c>
      <c r="H15" s="1">
        <v>0.46</v>
      </c>
      <c r="I15" s="1">
        <v>0.46100000000000002</v>
      </c>
      <c r="J15" s="1"/>
      <c r="K15" s="1">
        <v>0.51100000000000001</v>
      </c>
      <c r="L15" s="1">
        <v>0.98</v>
      </c>
      <c r="M15" s="1">
        <v>0.67100000000000004</v>
      </c>
      <c r="N15" s="1"/>
      <c r="O15" s="1">
        <v>0.379</v>
      </c>
      <c r="P15" s="1">
        <v>0.14000000000000001</v>
      </c>
      <c r="Q15" s="1">
        <v>0.19800000000000001</v>
      </c>
      <c r="S15" t="str">
        <f t="shared" si="0"/>
        <v>PHM C06 SS - No noise &amp;1.000 &amp;0.650 &amp;0.785 &amp;  &amp;0.465 &amp;0.460 &amp;0.461 &amp; &amp;0.511 &amp;0.980 &amp;0.671 &amp; &amp;0.379 &amp;0.140 &amp;0.198\\</v>
      </c>
    </row>
    <row r="16" spans="2:19" x14ac:dyDescent="0.3">
      <c r="B16" t="s">
        <v>171</v>
      </c>
      <c r="C16" s="1">
        <v>0.97799999999999998</v>
      </c>
      <c r="D16" s="1">
        <v>0.84</v>
      </c>
      <c r="E16" s="1">
        <v>0.90200000000000002</v>
      </c>
      <c r="F16" s="1"/>
      <c r="G16" s="1">
        <v>0.49299999999999999</v>
      </c>
      <c r="H16" s="1">
        <v>0.53</v>
      </c>
      <c r="I16" s="1">
        <v>0.50800000000000001</v>
      </c>
      <c r="J16" s="1"/>
      <c r="K16" s="1">
        <v>0.95099999999999996</v>
      </c>
      <c r="L16" s="1">
        <v>0.57999999999999996</v>
      </c>
      <c r="M16" s="1">
        <v>0.72</v>
      </c>
      <c r="N16" s="1"/>
      <c r="O16" s="1">
        <v>0.5</v>
      </c>
      <c r="P16" s="1">
        <v>0.38</v>
      </c>
      <c r="Q16" s="1">
        <v>0.432</v>
      </c>
      <c r="S16" t="str">
        <f t="shared" si="0"/>
        <v>PHM C06 SS - Low noise &amp;0.978 &amp;0.840 &amp;0.902 &amp;  &amp;0.493 &amp;0.530 &amp;0.508 &amp; &amp;0.951 &amp;0.580 &amp;0.720 &amp; &amp;0.500 &amp;0.380 &amp;0.432\\</v>
      </c>
    </row>
    <row r="17" spans="1:19" x14ac:dyDescent="0.3">
      <c r="B17" t="s">
        <v>172</v>
      </c>
      <c r="C17" s="1">
        <v>0.71499999999999997</v>
      </c>
      <c r="D17" s="1">
        <v>0.88</v>
      </c>
      <c r="E17" s="1">
        <v>0.78900000000000003</v>
      </c>
      <c r="F17" s="1"/>
      <c r="G17" s="1">
        <v>0.505</v>
      </c>
      <c r="H17" s="1">
        <v>0.47</v>
      </c>
      <c r="I17" s="1">
        <v>0.48199999999999998</v>
      </c>
      <c r="J17" s="1"/>
      <c r="K17" s="1">
        <v>0.505</v>
      </c>
      <c r="L17" s="1">
        <v>0.98</v>
      </c>
      <c r="M17" s="1">
        <v>0.66700000000000004</v>
      </c>
      <c r="N17" s="1"/>
      <c r="O17" s="1">
        <v>0.36899999999999999</v>
      </c>
      <c r="P17" s="1">
        <v>0.11</v>
      </c>
      <c r="Q17" s="1">
        <v>0.16900000000000001</v>
      </c>
      <c r="S17" t="str">
        <f t="shared" si="0"/>
        <v>PHM C06 SS - High noise &amp;0.715 &amp;0.880 &amp;0.789 &amp;  &amp;0.505 &amp;0.470 &amp;0.482 &amp; &amp;0.505 &amp;0.980 &amp;0.667 &amp; &amp;0.369 &amp;0.110 &amp;0.169\\</v>
      </c>
    </row>
    <row r="18" spans="1:19" x14ac:dyDescent="0.3">
      <c r="B18" t="s">
        <v>161</v>
      </c>
      <c r="C18" s="1">
        <v>0.79800000000000004</v>
      </c>
      <c r="D18" s="1">
        <v>0.92</v>
      </c>
      <c r="E18" s="1">
        <v>0.85199999999999998</v>
      </c>
      <c r="F18" s="1"/>
      <c r="G18" s="1">
        <v>0.51400000000000001</v>
      </c>
      <c r="H18" s="1">
        <v>0.59</v>
      </c>
      <c r="I18" s="1">
        <v>0.54900000000000004</v>
      </c>
      <c r="J18" s="1"/>
      <c r="K18" s="1">
        <v>0.58399999999999996</v>
      </c>
      <c r="L18" s="1">
        <v>0.97</v>
      </c>
      <c r="M18" s="1">
        <v>0.72899999999999998</v>
      </c>
      <c r="N18" s="1"/>
      <c r="O18" s="1">
        <v>0.48599999999999999</v>
      </c>
      <c r="P18" s="1">
        <v>0.24</v>
      </c>
      <c r="Q18" s="1">
        <v>0.313</v>
      </c>
      <c r="S18" t="str">
        <f t="shared" si="0"/>
        <v>PHM C01 MS - No noise &amp;0.798 &amp;0.920 &amp;0.852 &amp;  &amp;0.514 &amp;0.590 &amp;0.549 &amp; &amp;0.584 &amp;0.970 &amp;0.729 &amp; &amp;0.486 &amp;0.240 &amp;0.313\\</v>
      </c>
    </row>
    <row r="19" spans="1:19" x14ac:dyDescent="0.3">
      <c r="B19" t="s">
        <v>162</v>
      </c>
      <c r="C19" s="1">
        <v>0.77400000000000002</v>
      </c>
      <c r="D19" s="1">
        <v>0.69</v>
      </c>
      <c r="E19" s="1">
        <v>0.72799999999999998</v>
      </c>
      <c r="F19" s="1"/>
      <c r="G19" s="1">
        <v>0.47599999999999998</v>
      </c>
      <c r="H19" s="1">
        <v>0.53</v>
      </c>
      <c r="I19" s="1">
        <v>0.5</v>
      </c>
      <c r="J19" s="1"/>
      <c r="K19" s="1">
        <v>0.50600000000000001</v>
      </c>
      <c r="L19" s="1">
        <v>0.97</v>
      </c>
      <c r="M19" s="1">
        <v>0.66400000000000003</v>
      </c>
      <c r="N19" s="1"/>
      <c r="O19" s="1">
        <v>0.495</v>
      </c>
      <c r="P19" s="1">
        <v>0.34</v>
      </c>
      <c r="Q19" s="1">
        <v>0.40100000000000002</v>
      </c>
      <c r="S19" t="str">
        <f t="shared" si="0"/>
        <v>PHM C04 MS - No noise &amp;0.774 &amp;0.690 &amp;0.728 &amp;  &amp;0.476 &amp;0.530 &amp;0.500 &amp; &amp;0.506 &amp;0.970 &amp;0.664 &amp; &amp;0.495 &amp;0.340 &amp;0.401\\</v>
      </c>
    </row>
    <row r="20" spans="1:19" x14ac:dyDescent="0.3">
      <c r="B20" t="s">
        <v>163</v>
      </c>
      <c r="C20" s="1">
        <v>1</v>
      </c>
      <c r="D20" s="1">
        <v>0.56999999999999995</v>
      </c>
      <c r="E20" s="1">
        <v>0.72499999999999998</v>
      </c>
      <c r="F20" s="1"/>
      <c r="G20" s="1">
        <v>0.49099999999999999</v>
      </c>
      <c r="H20" s="1">
        <v>0.6</v>
      </c>
      <c r="I20" s="1">
        <v>0.53600000000000003</v>
      </c>
      <c r="J20" s="1"/>
      <c r="K20" s="1">
        <v>0.49199999999999999</v>
      </c>
      <c r="L20" s="1">
        <v>0.96</v>
      </c>
      <c r="M20" s="1">
        <v>0.65100000000000002</v>
      </c>
      <c r="N20" s="1"/>
      <c r="O20" s="1">
        <v>0.44600000000000001</v>
      </c>
      <c r="P20" s="1">
        <v>0.48</v>
      </c>
      <c r="Q20" s="1">
        <v>0.46</v>
      </c>
      <c r="S20" t="str">
        <f t="shared" si="0"/>
        <v>PHM C06 MS - No noise &amp;1.000 &amp;0.570 &amp;0.725 &amp;  &amp;0.491 &amp;0.600 &amp;0.536 &amp; &amp;0.492 &amp;0.960 &amp;0.651 &amp; &amp;0.446 &amp;0.480 &amp;0.460\\</v>
      </c>
    </row>
    <row r="23" spans="1:19" ht="18" x14ac:dyDescent="0.35">
      <c r="B23" s="75" t="s">
        <v>173</v>
      </c>
    </row>
    <row r="24" spans="1:19" ht="18" x14ac:dyDescent="0.35">
      <c r="B24" s="75"/>
    </row>
    <row r="25" spans="1:19" x14ac:dyDescent="0.3">
      <c r="A25" t="s">
        <v>175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9" x14ac:dyDescent="0.3">
      <c r="B26" s="5"/>
      <c r="C26" s="5" t="s">
        <v>79</v>
      </c>
      <c r="D26" s="5"/>
      <c r="F26" s="5" t="s">
        <v>82</v>
      </c>
      <c r="G26" s="5"/>
      <c r="I26" s="5" t="s">
        <v>83</v>
      </c>
      <c r="J26" s="5"/>
      <c r="L26" t="str">
        <f>_xlfn.CONCAT(B26, " &amp;", C26, " &amp;", D26, " &amp;", E26, " &amp;", F26, " &amp;", G26, " &amp;", H26, " &amp;", I26, " &amp;", J26, " \\")</f>
        <v xml:space="preserve"> &amp;Precision &amp; &amp; &amp;Recall &amp; &amp; &amp;F1-score &amp; \\</v>
      </c>
    </row>
    <row r="27" spans="1:19" x14ac:dyDescent="0.3">
      <c r="C27" s="6" t="s">
        <v>80</v>
      </c>
      <c r="D27" s="6" t="s">
        <v>81</v>
      </c>
      <c r="F27" s="6" t="s">
        <v>80</v>
      </c>
      <c r="G27" s="6" t="s">
        <v>81</v>
      </c>
      <c r="I27" s="6" t="s">
        <v>80</v>
      </c>
      <c r="J27" s="6" t="s">
        <v>81</v>
      </c>
      <c r="L27" t="str">
        <f>_xlfn.CONCAT(B27, " &amp;", C27, " &amp;", D27, " &amp;", E27, " &amp;", F27, " &amp;", G27, " &amp;", H27, " &amp;", I27, " &amp;", J27, " \\")</f>
        <v xml:space="preserve"> &amp;Mean &amp;SD &amp; &amp;Mean &amp;SD &amp; &amp;Mean &amp;SD \\</v>
      </c>
    </row>
    <row r="28" spans="1:19" x14ac:dyDescent="0.3">
      <c r="B28" t="s">
        <v>63</v>
      </c>
      <c r="C28" s="3">
        <v>0.42867705419544677</v>
      </c>
      <c r="D28" s="3">
        <v>8.7531082407871122E-2</v>
      </c>
      <c r="E28" s="1"/>
      <c r="F28" s="1">
        <v>0.41113725490196051</v>
      </c>
      <c r="G28" s="3">
        <v>8.5377782913454964E-2</v>
      </c>
      <c r="H28" s="3"/>
      <c r="I28" s="3">
        <v>0.40295044267970159</v>
      </c>
      <c r="J28" s="1">
        <v>6.9888457830582507E-2</v>
      </c>
      <c r="L28" t="str">
        <f>_xlfn.CONCAT(B28, " &amp;", TEXT(C28, "0.000"), " &amp;", TEXT(D28, "0.000"), " &amp; &amp;",TEXT( F28,  "0.000"), " &amp;", TEXT(G28,  "0.000"), " &amp; &amp;", TEXT(I28,  "0.000"), " &amp;", TEXT(J28,  "0.000"), " \\")</f>
        <v>A2C &amp;0.429 &amp;0.088 &amp; &amp;0.411 &amp;0.085 &amp; &amp;0.403 &amp;0.070 \\</v>
      </c>
    </row>
    <row r="29" spans="1:19" x14ac:dyDescent="0.3">
      <c r="B29" t="s">
        <v>64</v>
      </c>
      <c r="C29" s="3">
        <v>0.52911107506627419</v>
      </c>
      <c r="D29" s="3">
        <v>0.12067194028230305</v>
      </c>
      <c r="E29" s="1"/>
      <c r="F29" s="1">
        <v>0.69262745098039225</v>
      </c>
      <c r="G29" s="3">
        <v>3.4964787208832351E-2</v>
      </c>
      <c r="H29" s="3"/>
      <c r="I29" s="3">
        <v>0.52090689324726325</v>
      </c>
      <c r="J29" s="1">
        <v>2.805981213734909E-2</v>
      </c>
      <c r="L29" t="str">
        <f>_xlfn.CONCAT(B29, " &amp;", TEXT(C29, "0.000"), " &amp;", TEXT(D29, "0.000"), " &amp; &amp;",TEXT( F29,  "0.000"), " &amp;", TEXT(G29,  "0.000"), " &amp; &amp;", TEXT(I29,  "0.000"), " &amp;", TEXT(J29,  "0.000"), " \\")</f>
        <v>DQN &amp;0.529 &amp;0.121 &amp; &amp;0.693 &amp;0.035 &amp; &amp;0.521 &amp;0.028 \\</v>
      </c>
    </row>
    <row r="30" spans="1:19" x14ac:dyDescent="0.3">
      <c r="B30" t="s">
        <v>65</v>
      </c>
      <c r="C30" s="3">
        <v>0.47711924804775518</v>
      </c>
      <c r="D30" s="3">
        <v>0.15319259899601673</v>
      </c>
      <c r="E30" s="1"/>
      <c r="F30" s="1">
        <v>0.26541176470588207</v>
      </c>
      <c r="G30" s="3">
        <v>8.9551591423027307E-2</v>
      </c>
      <c r="H30" s="3"/>
      <c r="I30" s="3">
        <v>0.31990474837618449</v>
      </c>
      <c r="J30" s="1">
        <v>0.10129818207014342</v>
      </c>
      <c r="L30" t="str">
        <f>_xlfn.CONCAT(B30, " &amp;", TEXT(C30, "0.000"), " &amp;", TEXT(D30, "0.000"), " &amp; &amp;",TEXT( F30,  "0.000"), " &amp;", TEXT(G30,  "0.000"), " &amp; &amp;", TEXT(I30,  "0.000"), " &amp;", TEXT(J30,  "0.000"), " \\")</f>
        <v>PPO &amp;0.477 &amp;0.153 &amp; &amp;0.265 &amp;0.090 &amp; &amp;0.320 &amp;0.101 \\</v>
      </c>
    </row>
    <row r="31" spans="1:19" x14ac:dyDescent="0.3">
      <c r="B31" s="12" t="s">
        <v>66</v>
      </c>
      <c r="C31" s="3">
        <v>0.86870732223005609</v>
      </c>
      <c r="D31" s="3">
        <v>3.8524356690436232E-2</v>
      </c>
      <c r="E31" s="1"/>
      <c r="F31" s="1">
        <v>0.84752941176470575</v>
      </c>
      <c r="G31" s="3">
        <v>6.1915357954097625E-2</v>
      </c>
      <c r="H31" s="3"/>
      <c r="I31" s="3">
        <v>0.84200888071204683</v>
      </c>
      <c r="J31" s="1">
        <v>4.4745355112257877E-2</v>
      </c>
      <c r="L31" t="str">
        <f>_xlfn.CONCAT(B31, " &amp;", TEXT(C31, "0.000"), " &amp;", TEXT(D31, "0.000"), " &amp; &amp;",TEXT( F31,  "0.000"), " &amp;", TEXT(G31,  "0.000"), " &amp; &amp;", TEXT(I31,  "0.000"), " &amp;", TEXT(J31,  "0.000"), " \\")</f>
        <v>REINFORCE &amp;0.869 &amp;0.039 &amp; &amp;0.848 &amp;0.062 &amp; &amp;0.842 &amp;0.045 \\</v>
      </c>
    </row>
    <row r="33" spans="2:15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2:15" x14ac:dyDescent="0.3"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180</v>
      </c>
      <c r="G34" s="68" t="s">
        <v>181</v>
      </c>
      <c r="H34" s="68" t="s">
        <v>182</v>
      </c>
      <c r="I34" s="68" t="s">
        <v>183</v>
      </c>
      <c r="J34" s="68" t="s">
        <v>184</v>
      </c>
      <c r="K34" s="68" t="s">
        <v>185</v>
      </c>
      <c r="L34" s="68" t="s">
        <v>186</v>
      </c>
      <c r="M34" s="68" t="s">
        <v>187</v>
      </c>
    </row>
    <row r="35" spans="2:15" x14ac:dyDescent="0.3">
      <c r="B35" s="5"/>
      <c r="C35" s="5" t="s">
        <v>79</v>
      </c>
      <c r="D35" s="5"/>
      <c r="F35" s="5" t="s">
        <v>82</v>
      </c>
      <c r="G35" s="5"/>
      <c r="I35" s="5" t="s">
        <v>83</v>
      </c>
      <c r="J35" s="5"/>
      <c r="L35" s="5" t="s">
        <v>174</v>
      </c>
      <c r="M35" s="5"/>
      <c r="O35" t="str">
        <f>_xlfn.CONCAT(B35, " &amp;", C35, " &amp;", D35, " &amp;", E35, " &amp;", F35, " &amp;", G35, " &amp;", H35, " &amp;", I35, " &amp;", J35,   "&amp;", K35, " &amp;", L35,  " \\")</f>
        <v xml:space="preserve"> &amp;Precision &amp; &amp; &amp;Recall &amp; &amp; &amp;F1-score &amp;&amp; &amp;F-beta score (0.5) \\</v>
      </c>
    </row>
    <row r="36" spans="2:15" x14ac:dyDescent="0.3">
      <c r="C36" s="6" t="s">
        <v>80</v>
      </c>
      <c r="D36" s="6" t="s">
        <v>81</v>
      </c>
      <c r="F36" s="6" t="s">
        <v>80</v>
      </c>
      <c r="G36" s="6" t="s">
        <v>81</v>
      </c>
      <c r="I36" s="6" t="s">
        <v>80</v>
      </c>
      <c r="J36" s="6" t="s">
        <v>81</v>
      </c>
      <c r="L36" s="6" t="s">
        <v>80</v>
      </c>
      <c r="M36" s="6" t="s">
        <v>81</v>
      </c>
      <c r="O36" t="str">
        <f>_xlfn.CONCAT(B36, " &amp;", C36, " &amp;", D36, " &amp;", E36, " &amp;", F36, " &amp;", G36, " &amp;", H36, " &amp;", I36, " &amp;", J36,   "&amp;", K36, " &amp;", L36,  " \\")</f>
        <v xml:space="preserve"> &amp;Mean &amp;SD &amp; &amp;Mean &amp;SD &amp; &amp;Mean &amp;SD&amp; &amp;Mean \\</v>
      </c>
    </row>
    <row r="37" spans="2:15" x14ac:dyDescent="0.3">
      <c r="B37" t="s">
        <v>63</v>
      </c>
      <c r="C37" s="3">
        <v>1</v>
      </c>
      <c r="D37" s="3">
        <v>2</v>
      </c>
      <c r="F37" s="3">
        <v>3</v>
      </c>
      <c r="G37" s="3">
        <v>4</v>
      </c>
      <c r="I37" s="3">
        <v>5</v>
      </c>
      <c r="J37" s="3">
        <v>6</v>
      </c>
      <c r="L37" s="3">
        <v>7</v>
      </c>
      <c r="M37" s="3">
        <v>8</v>
      </c>
      <c r="O37" t="str">
        <f>_xlfn.CONCAT(B37, " &amp;", TEXT(C37, "0.000"), " &amp;", TEXT(D37, "0.000"), " &amp;  &amp;",  ,TEXT( F37,  "0.000"), " &amp;", TEXT(G37,  "0.000"), " &amp; &amp; ",  TEXT(I37,  "0.000"), " &amp;", TEXT(J37,  "0.000"), " &amp; &amp;", TEXT(L37,  "0.000"), " &amp;", TEXT(M37,  "0.000"), " \\")</f>
        <v>A2C &amp;1.000 &amp;2.000 &amp;  &amp;3.000 &amp;4.000 &amp; &amp; 5.000 &amp;6.000 &amp; &amp;7.000 &amp;8.000 \\</v>
      </c>
    </row>
    <row r="38" spans="2:15" x14ac:dyDescent="0.3">
      <c r="B38" t="s">
        <v>64</v>
      </c>
      <c r="C38" s="3">
        <v>1</v>
      </c>
      <c r="D38" s="3">
        <v>2</v>
      </c>
      <c r="F38" s="3">
        <v>3</v>
      </c>
      <c r="G38" s="3">
        <v>4</v>
      </c>
      <c r="I38" s="3">
        <v>5</v>
      </c>
      <c r="J38" s="3">
        <v>6</v>
      </c>
      <c r="L38" s="3">
        <v>7</v>
      </c>
      <c r="M38" s="3">
        <v>8</v>
      </c>
      <c r="O38" t="str">
        <f t="shared" ref="O38:O40" si="1">_xlfn.CONCAT(B38, " &amp;", TEXT(C38, "0.000"), " &amp;", TEXT(D38, "0.000"), " &amp;  &amp;",  ,TEXT( F38,  "0.000"), " &amp;", TEXT(G38,  "0.000"), " &amp; &amp; ",  TEXT(I38,  "0.000"), " &amp;", TEXT(J38,  "0.000"), " &amp; &amp;", TEXT(L38,  "0.000"), " &amp;", TEXT(M38,  "0.000"), " \\")</f>
        <v>DQN &amp;1.000 &amp;2.000 &amp;  &amp;3.000 &amp;4.000 &amp; &amp; 5.000 &amp;6.000 &amp; &amp;7.000 &amp;8.000 \\</v>
      </c>
    </row>
    <row r="39" spans="2:15" x14ac:dyDescent="0.3">
      <c r="B39" t="s">
        <v>65</v>
      </c>
      <c r="C39" s="3">
        <v>1</v>
      </c>
      <c r="D39" s="3">
        <v>2</v>
      </c>
      <c r="F39" s="3">
        <v>3</v>
      </c>
      <c r="G39" s="3">
        <v>4</v>
      </c>
      <c r="I39" s="3">
        <v>5</v>
      </c>
      <c r="J39" s="3">
        <v>6</v>
      </c>
      <c r="L39" s="3">
        <v>7</v>
      </c>
      <c r="M39" s="3">
        <v>8</v>
      </c>
      <c r="O39" t="str">
        <f t="shared" si="1"/>
        <v>PPO &amp;1.000 &amp;2.000 &amp;  &amp;3.000 &amp;4.000 &amp; &amp; 5.000 &amp;6.000 &amp; &amp;7.000 &amp;8.000 \\</v>
      </c>
    </row>
    <row r="40" spans="2:15" x14ac:dyDescent="0.3">
      <c r="B40" s="12" t="s">
        <v>66</v>
      </c>
      <c r="C40" s="3">
        <v>1</v>
      </c>
      <c r="D40" s="3">
        <v>2</v>
      </c>
      <c r="F40" s="3">
        <v>3</v>
      </c>
      <c r="G40" s="3">
        <v>4</v>
      </c>
      <c r="I40" s="3">
        <v>5</v>
      </c>
      <c r="J40" s="3">
        <v>6</v>
      </c>
      <c r="L40" s="3">
        <v>7</v>
      </c>
      <c r="M40" s="3">
        <v>8</v>
      </c>
      <c r="O40" t="str">
        <f t="shared" si="1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2" activePane="bottomLeft" state="frozen"/>
      <selection pane="bottomLeft" activeCell="V38" sqref="V38:AB43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3">
      <c r="D24" s="77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3">
      <c r="D25" s="77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3">
      <c r="D26" s="77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6" t="s">
        <v>79</v>
      </c>
      <c r="P29" s="76"/>
      <c r="Q29" s="76" t="s">
        <v>82</v>
      </c>
      <c r="R29" s="76"/>
      <c r="S29" s="76" t="s">
        <v>83</v>
      </c>
      <c r="T29" s="76"/>
      <c r="V29" s="5"/>
      <c r="W29" s="76" t="s">
        <v>79</v>
      </c>
      <c r="X29" s="76"/>
      <c r="Y29" s="76" t="s">
        <v>82</v>
      </c>
      <c r="Z29" s="76"/>
      <c r="AA29" s="76" t="s">
        <v>83</v>
      </c>
      <c r="AB29" s="76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3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3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3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3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6" t="s">
        <v>79</v>
      </c>
      <c r="P38" s="76"/>
      <c r="Q38" s="76" t="s">
        <v>82</v>
      </c>
      <c r="R38" s="76"/>
      <c r="S38" s="76" t="s">
        <v>83</v>
      </c>
      <c r="T38" s="76"/>
      <c r="V38" s="5"/>
      <c r="W38" s="76" t="s">
        <v>79</v>
      </c>
      <c r="X38" s="76"/>
      <c r="Y38" s="76" t="s">
        <v>82</v>
      </c>
      <c r="Z38" s="76"/>
      <c r="AA38" s="76" t="s">
        <v>83</v>
      </c>
      <c r="AB38" s="76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3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3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3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3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3">
      <c r="Q47" s="1">
        <f>AVERAGE(P35,R35,T35,X35,Z35,AB35,P44,R44,T44,X44,Z44,AB44)</f>
        <v>-7.1771071069958879E-4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0.36597170138888885</v>
      </c>
    </row>
    <row r="50" spans="14:17" x14ac:dyDescent="0.3">
      <c r="Q50" s="1">
        <f>AVERAGE(P35,X35,P44,X44)</f>
        <v>-3.3208198123456799E-3</v>
      </c>
    </row>
  </sheetData>
  <mergeCells count="13">
    <mergeCell ref="D24:D26"/>
    <mergeCell ref="O29:P29"/>
    <mergeCell ref="Q29:R29"/>
    <mergeCell ref="S29:T29"/>
    <mergeCell ref="W29:X29"/>
    <mergeCell ref="AA29:AB29"/>
    <mergeCell ref="O38:P38"/>
    <mergeCell ref="Q38:R38"/>
    <mergeCell ref="S38:T38"/>
    <mergeCell ref="W38:X38"/>
    <mergeCell ref="Y38:Z38"/>
    <mergeCell ref="AA38:AB38"/>
    <mergeCell ref="Y29:Z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3">
      <c r="D24" s="77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3">
      <c r="D25" s="77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3">
      <c r="D26" s="77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6" t="s">
        <v>79</v>
      </c>
      <c r="P29" s="76"/>
      <c r="Q29" s="76" t="s">
        <v>82</v>
      </c>
      <c r="R29" s="76"/>
      <c r="S29" s="76" t="s">
        <v>83</v>
      </c>
      <c r="T29" s="76"/>
      <c r="V29" s="5"/>
      <c r="W29" s="76" t="s">
        <v>79</v>
      </c>
      <c r="X29" s="76"/>
      <c r="Y29" s="76" t="s">
        <v>82</v>
      </c>
      <c r="Z29" s="76"/>
      <c r="AA29" s="76" t="s">
        <v>83</v>
      </c>
      <c r="AB29" s="76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3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3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3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3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6" t="s">
        <v>79</v>
      </c>
      <c r="P38" s="76"/>
      <c r="Q38" s="76" t="s">
        <v>82</v>
      </c>
      <c r="R38" s="76"/>
      <c r="S38" s="76" t="s">
        <v>83</v>
      </c>
      <c r="T38" s="76"/>
      <c r="V38" s="5"/>
      <c r="W38" s="76" t="s">
        <v>79</v>
      </c>
      <c r="X38" s="76"/>
      <c r="Y38" s="76" t="s">
        <v>82</v>
      </c>
      <c r="Z38" s="76"/>
      <c r="AA38" s="76" t="s">
        <v>83</v>
      </c>
      <c r="AB38" s="76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3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3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3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3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3">
      <c r="Q47" s="1">
        <f>AVERAGE(P35,R35,T35,X35,Z35,AB35,P44,R44,T44,X44,Z44,AB44)</f>
        <v>1.3346913580246914E-4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0.38631944444444444</v>
      </c>
    </row>
    <row r="50" spans="14:17" x14ac:dyDescent="0.3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D1" zoomScaleNormal="100" workbookViewId="0">
      <pane ySplit="4" topLeftCell="A5" activePane="bottomLeft" state="frozen"/>
      <selection pane="bottomLeft" activeCell="AT13" sqref="AT13"/>
    </sheetView>
  </sheetViews>
  <sheetFormatPr defaultRowHeight="14.4" x14ac:dyDescent="0.3"/>
  <cols>
    <col min="1" max="3" width="0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5" max="15" width="0.6640625" customWidth="1"/>
    <col min="17" max="17" width="0" hidden="1" customWidth="1"/>
    <col min="18" max="18" width="8.88671875" bestFit="1" customWidth="1"/>
    <col min="19" max="19" width="0" hidden="1" customWidth="1"/>
    <col min="21" max="21" width="0" hidden="1" customWidth="1"/>
    <col min="22" max="22" width="0.6640625" customWidth="1"/>
    <col min="24" max="24" width="0" hidden="1" customWidth="1"/>
    <col min="26" max="26" width="0" hidden="1" customWidth="1"/>
    <col min="28" max="28" width="0" hidden="1" customWidth="1"/>
    <col min="29" max="29" width="0.6640625" customWidth="1"/>
    <col min="31" max="31" width="0" hidden="1" customWidth="1"/>
    <col min="33" max="33" width="0" hidden="1" customWidth="1"/>
    <col min="35" max="35" width="0" hidden="1" customWidth="1"/>
    <col min="36" max="36" width="0.6640625" customWidth="1"/>
    <col min="38" max="38" width="0" hidden="1" customWidth="1"/>
    <col min="40" max="40" width="0" hidden="1" customWidth="1"/>
    <col min="42" max="43" width="0" hidden="1" customWidth="1"/>
    <col min="44" max="44" width="2.109375" customWidth="1"/>
    <col min="45" max="45" width="4.88671875" customWidth="1"/>
    <col min="46" max="46" width="9.88671875" customWidth="1"/>
  </cols>
  <sheetData>
    <row r="1" spans="1:50" ht="4.5" customHeight="1" x14ac:dyDescent="0.3"/>
    <row r="2" spans="1:50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8" t="s">
        <v>66</v>
      </c>
      <c r="Q2" s="79"/>
      <c r="R2" s="79"/>
      <c r="S2" s="79"/>
      <c r="T2" s="80"/>
      <c r="U2" s="49"/>
      <c r="V2" s="49"/>
      <c r="W2" s="81" t="s">
        <v>116</v>
      </c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3"/>
    </row>
    <row r="3" spans="1:50" x14ac:dyDescent="0.3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85" t="s">
        <v>63</v>
      </c>
      <c r="X3" s="86"/>
      <c r="Y3" s="86"/>
      <c r="Z3" s="86"/>
      <c r="AA3" s="87"/>
      <c r="AB3" s="50"/>
      <c r="AC3" s="50"/>
      <c r="AD3" s="85" t="s">
        <v>64</v>
      </c>
      <c r="AE3" s="86"/>
      <c r="AF3" s="86"/>
      <c r="AG3" s="86"/>
      <c r="AH3" s="87"/>
      <c r="AI3" s="50"/>
      <c r="AJ3" s="50"/>
      <c r="AK3" s="85" t="s">
        <v>65</v>
      </c>
      <c r="AL3" s="86"/>
      <c r="AM3" s="86"/>
      <c r="AN3" s="86"/>
      <c r="AO3" s="87"/>
    </row>
    <row r="4" spans="1:50" s="5" customFormat="1" x14ac:dyDescent="0.3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3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3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3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3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3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3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3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3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3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3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3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3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3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3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5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" thickTop="1" x14ac:dyDescent="0.3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3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" thickBot="1" x14ac:dyDescent="0.35">
      <c r="D22" s="15"/>
      <c r="AR22"/>
      <c r="AS22"/>
      <c r="AT22"/>
      <c r="AU22"/>
      <c r="AV22"/>
      <c r="AW22"/>
      <c r="AX22"/>
    </row>
    <row r="23" spans="1:50" ht="15" thickTop="1" x14ac:dyDescent="0.3"/>
    <row r="25" spans="1:50" ht="21" x14ac:dyDescent="0.4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3">
      <c r="D26" s="84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3">
      <c r="D27" s="84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3">
      <c r="D28" s="84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3">
      <c r="N30" s="5" t="s">
        <v>72</v>
      </c>
      <c r="O30" s="5"/>
      <c r="X30" s="5" t="s">
        <v>67</v>
      </c>
    </row>
    <row r="31" spans="1:50" x14ac:dyDescent="0.3">
      <c r="N31" s="5"/>
      <c r="O31" s="5"/>
      <c r="P31" s="76" t="s">
        <v>79</v>
      </c>
      <c r="Q31" s="76"/>
      <c r="R31" s="76" t="s">
        <v>82</v>
      </c>
      <c r="S31" s="76"/>
      <c r="T31" s="76" t="s">
        <v>83</v>
      </c>
      <c r="U31" s="76"/>
      <c r="V31" s="9"/>
      <c r="X31" s="5"/>
      <c r="Y31" s="76" t="s">
        <v>79</v>
      </c>
      <c r="Z31" s="76"/>
      <c r="AA31" s="76" t="s">
        <v>82</v>
      </c>
      <c r="AB31" s="76"/>
      <c r="AC31" s="9"/>
      <c r="AD31" s="76" t="s">
        <v>83</v>
      </c>
      <c r="AE31" s="76"/>
    </row>
    <row r="32" spans="1:50" x14ac:dyDescent="0.3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3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3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3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3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3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3">
      <c r="N39" s="5" t="s">
        <v>73</v>
      </c>
      <c r="O39" s="5"/>
      <c r="X39" s="5" t="s">
        <v>74</v>
      </c>
    </row>
    <row r="40" spans="14:31" x14ac:dyDescent="0.3">
      <c r="N40" s="5"/>
      <c r="O40" s="5"/>
      <c r="P40" s="76" t="s">
        <v>79</v>
      </c>
      <c r="Q40" s="76"/>
      <c r="R40" s="76" t="s">
        <v>82</v>
      </c>
      <c r="S40" s="76"/>
      <c r="T40" s="76" t="s">
        <v>83</v>
      </c>
      <c r="U40" s="76"/>
      <c r="V40" s="9"/>
      <c r="X40" s="5"/>
      <c r="Y40" s="76" t="s">
        <v>79</v>
      </c>
      <c r="Z40" s="76"/>
      <c r="AA40" s="76" t="s">
        <v>82</v>
      </c>
      <c r="AB40" s="76"/>
      <c r="AC40" s="9"/>
      <c r="AD40" s="76" t="s">
        <v>83</v>
      </c>
      <c r="AE40" s="76"/>
    </row>
    <row r="41" spans="14:31" x14ac:dyDescent="0.3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3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3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3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3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3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3">
      <c r="P47" s="1"/>
    </row>
    <row r="48" spans="14:31" x14ac:dyDescent="0.3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3">
      <c r="R49" s="1">
        <f>AVERAGE(Q37,S37,U37,Z37,AB37,AE37,Q46,S46,U46,Z46,AB46,AE46)</f>
        <v>-1.2476035036042461E-3</v>
      </c>
      <c r="S49" t="s">
        <v>102</v>
      </c>
    </row>
    <row r="50" spans="14:19" x14ac:dyDescent="0.3">
      <c r="R50" s="8"/>
    </row>
    <row r="51" spans="14:19" x14ac:dyDescent="0.3">
      <c r="N51" t="s">
        <v>103</v>
      </c>
      <c r="R51" s="1">
        <f>AVERAGE(P37,Y37,P46,Y46)</f>
        <v>0.39663539743408682</v>
      </c>
    </row>
    <row r="52" spans="14:19" x14ac:dyDescent="0.3">
      <c r="R52" s="1">
        <f>AVERAGE(Q37,Z37,Q46,Z46)</f>
        <v>-6.246905098322598E-3</v>
      </c>
    </row>
  </sheetData>
  <mergeCells count="18">
    <mergeCell ref="AD40:AE40"/>
    <mergeCell ref="P40:Q40"/>
    <mergeCell ref="R40:S40"/>
    <mergeCell ref="T40:U40"/>
    <mergeCell ref="Y40:Z40"/>
    <mergeCell ref="AA40:AB40"/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2" customHeight="1" x14ac:dyDescent="0.3"/>
  <cols>
    <col min="2" max="2" width="32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8" t="s">
        <v>66</v>
      </c>
      <c r="D2" s="88"/>
      <c r="E2" s="88"/>
      <c r="F2" s="41"/>
      <c r="G2" s="88" t="s">
        <v>135</v>
      </c>
      <c r="H2" s="88"/>
      <c r="I2" s="88"/>
      <c r="J2" s="41"/>
      <c r="K2" s="88" t="s">
        <v>136</v>
      </c>
      <c r="L2" s="88"/>
      <c r="M2" s="88"/>
      <c r="O2" s="88" t="s">
        <v>137</v>
      </c>
      <c r="P2" s="88"/>
      <c r="Q2" s="88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0.71</v>
      </c>
      <c r="E4" s="72">
        <v>0.82906374671080496</v>
      </c>
      <c r="F4" s="41"/>
      <c r="G4" s="72">
        <v>0</v>
      </c>
      <c r="H4" s="72">
        <v>0</v>
      </c>
      <c r="I4" s="72">
        <v>0</v>
      </c>
      <c r="J4" s="41"/>
      <c r="K4" s="72">
        <v>0.502564102564102</v>
      </c>
      <c r="L4" s="72">
        <v>0.96</v>
      </c>
      <c r="M4" s="72">
        <v>0.65961015923795396</v>
      </c>
      <c r="O4" s="72">
        <v>6.6666666666666596E-2</v>
      </c>
      <c r="P4" s="72">
        <v>0.01</v>
      </c>
      <c r="Q4" s="72">
        <v>1.7391304347826E-2</v>
      </c>
      <c r="R4" s="71"/>
    </row>
    <row r="5" spans="2:18" ht="19.2" customHeight="1" x14ac:dyDescent="0.3">
      <c r="B5" s="14" t="s">
        <v>141</v>
      </c>
      <c r="C5" s="72">
        <v>0.94095238095238098</v>
      </c>
      <c r="D5" s="72">
        <v>0.94</v>
      </c>
      <c r="E5" s="72">
        <v>0.93971758664954996</v>
      </c>
      <c r="F5" s="41"/>
      <c r="G5" s="72">
        <v>0.536190476190476</v>
      </c>
      <c r="H5" s="72">
        <v>0.56999999999999995</v>
      </c>
      <c r="I5" s="72">
        <v>0.54941102756892202</v>
      </c>
      <c r="J5" s="41"/>
      <c r="K5" s="72">
        <v>0.88333333333333297</v>
      </c>
      <c r="L5" s="72">
        <v>0.11</v>
      </c>
      <c r="M5" s="72">
        <v>0.19387351778656101</v>
      </c>
      <c r="O5" s="72">
        <v>0</v>
      </c>
      <c r="P5" s="72">
        <v>0</v>
      </c>
      <c r="Q5" s="72">
        <v>0</v>
      </c>
      <c r="R5" s="71"/>
    </row>
    <row r="6" spans="2:18" ht="19.2" customHeight="1" x14ac:dyDescent="0.3">
      <c r="B6" s="73" t="s">
        <v>142</v>
      </c>
      <c r="C6" s="74">
        <v>0.88332392245435698</v>
      </c>
      <c r="D6" s="74">
        <v>0.98</v>
      </c>
      <c r="E6" s="74">
        <v>0.92888744834292103</v>
      </c>
      <c r="F6" s="41"/>
      <c r="G6" s="74">
        <v>0.43873626373626301</v>
      </c>
      <c r="H6" s="74">
        <v>0.22</v>
      </c>
      <c r="I6" s="74">
        <v>0.288569165039753</v>
      </c>
      <c r="J6" s="41"/>
      <c r="K6" s="74">
        <v>7.1212121212121199E-2</v>
      </c>
      <c r="L6" s="74">
        <v>0.04</v>
      </c>
      <c r="M6" s="74">
        <v>5.1209677419354699E-2</v>
      </c>
      <c r="O6" s="74">
        <v>0.33333333333333298</v>
      </c>
      <c r="P6" s="74">
        <v>0.04</v>
      </c>
      <c r="Q6" s="74">
        <v>7.1146245059288502E-2</v>
      </c>
      <c r="R6" s="71"/>
    </row>
    <row r="7" spans="2:18" ht="19.2" customHeight="1" x14ac:dyDescent="0.3">
      <c r="B7" s="14" t="s">
        <v>118</v>
      </c>
      <c r="C7" s="72">
        <v>0.90105590062111796</v>
      </c>
      <c r="D7" s="72">
        <v>0.97</v>
      </c>
      <c r="E7" s="72">
        <v>0.9329866446656</v>
      </c>
      <c r="F7" s="41"/>
      <c r="G7" s="72">
        <v>0</v>
      </c>
      <c r="H7" s="72">
        <v>0</v>
      </c>
      <c r="I7" s="72">
        <v>0</v>
      </c>
      <c r="J7" s="41"/>
      <c r="K7" s="72">
        <v>8.5714285714285604E-2</v>
      </c>
      <c r="L7" s="72">
        <v>0.03</v>
      </c>
      <c r="M7" s="72">
        <v>4.4444444444444398E-2</v>
      </c>
      <c r="O7" s="72">
        <v>0.529563218390804</v>
      </c>
      <c r="P7" s="72">
        <v>0.73</v>
      </c>
      <c r="Q7" s="72">
        <v>0.61289795918367296</v>
      </c>
      <c r="R7" s="71"/>
    </row>
    <row r="8" spans="2:18" ht="19.2" customHeight="1" x14ac:dyDescent="0.3">
      <c r="B8" s="14" t="s">
        <v>143</v>
      </c>
      <c r="C8" s="72">
        <v>0.94979114452798596</v>
      </c>
      <c r="D8" s="72">
        <v>0.91999999999999904</v>
      </c>
      <c r="E8" s="72">
        <v>0.93352424212501195</v>
      </c>
      <c r="F8" s="41"/>
      <c r="G8" s="72">
        <v>0.49539428280846998</v>
      </c>
      <c r="H8" s="72">
        <v>0.45</v>
      </c>
      <c r="I8" s="72">
        <v>0.46865237385793201</v>
      </c>
      <c r="J8" s="41"/>
      <c r="K8" s="72">
        <v>0.98</v>
      </c>
      <c r="L8" s="72">
        <v>0.47</v>
      </c>
      <c r="M8" s="72">
        <v>0.63434927697441601</v>
      </c>
      <c r="O8" s="72">
        <v>0.4</v>
      </c>
      <c r="P8" s="72">
        <v>0.02</v>
      </c>
      <c r="Q8" s="72">
        <v>3.8095238095238002E-2</v>
      </c>
      <c r="R8" s="71"/>
    </row>
    <row r="9" spans="2:18" ht="19.2" customHeight="1" x14ac:dyDescent="0.3">
      <c r="B9" s="73" t="s">
        <v>144</v>
      </c>
      <c r="C9" s="74">
        <v>0.830952380952381</v>
      </c>
      <c r="D9" s="74">
        <v>0.91999999999999904</v>
      </c>
      <c r="E9" s="74">
        <v>0.87228381374722797</v>
      </c>
      <c r="F9" s="41"/>
      <c r="G9" s="74">
        <v>0.51445279866332405</v>
      </c>
      <c r="H9" s="74">
        <v>0.44</v>
      </c>
      <c r="I9" s="74">
        <v>0.47246169722949899</v>
      </c>
      <c r="J9" s="41"/>
      <c r="K9" s="74">
        <v>0.87619047619047596</v>
      </c>
      <c r="L9" s="74">
        <v>0.24</v>
      </c>
      <c r="M9" s="74">
        <v>0.37458689458689398</v>
      </c>
      <c r="O9" s="74">
        <v>0.2</v>
      </c>
      <c r="P9" s="74">
        <v>0.01</v>
      </c>
      <c r="Q9" s="74">
        <v>1.9047619047619001E-2</v>
      </c>
      <c r="R9" s="71"/>
    </row>
    <row r="10" spans="2:18" ht="19.2" customHeight="1" x14ac:dyDescent="0.3">
      <c r="B10" s="14" t="s">
        <v>119</v>
      </c>
      <c r="C10" s="72">
        <v>0.84886309342831001</v>
      </c>
      <c r="D10" s="72">
        <v>0.98</v>
      </c>
      <c r="E10" s="72">
        <v>0.90852887196816701</v>
      </c>
      <c r="F10" s="41"/>
      <c r="G10" s="72">
        <v>0.5</v>
      </c>
      <c r="H10" s="72">
        <v>1</v>
      </c>
      <c r="I10" s="72">
        <v>0.66666666666666596</v>
      </c>
      <c r="J10" s="41"/>
      <c r="K10" s="72">
        <v>0.8</v>
      </c>
      <c r="L10" s="72">
        <v>0.05</v>
      </c>
      <c r="M10" s="72">
        <v>9.3506493506493399E-2</v>
      </c>
      <c r="O10" s="72">
        <v>0.51495726495726502</v>
      </c>
      <c r="P10" s="72">
        <v>0.25</v>
      </c>
      <c r="Q10" s="72">
        <v>0.33097434175020302</v>
      </c>
      <c r="R10" s="71"/>
    </row>
    <row r="11" spans="2:18" ht="19.2" customHeight="1" x14ac:dyDescent="0.3">
      <c r="B11" s="14" t="s">
        <v>145</v>
      </c>
      <c r="C11" s="72">
        <v>0.71465061120233497</v>
      </c>
      <c r="D11" s="72">
        <v>1</v>
      </c>
      <c r="E11" s="72">
        <v>0.83347807207989499</v>
      </c>
      <c r="F11" s="41"/>
      <c r="G11" s="72">
        <v>0.51926032099945096</v>
      </c>
      <c r="H11" s="72">
        <v>0.6</v>
      </c>
      <c r="I11" s="72">
        <v>0.55480653561779403</v>
      </c>
      <c r="J11" s="41"/>
      <c r="K11" s="72">
        <v>0.50284495021337094</v>
      </c>
      <c r="L11" s="72">
        <v>0.97</v>
      </c>
      <c r="M11" s="72">
        <v>0.66218995765275201</v>
      </c>
      <c r="O11" s="72">
        <v>0.1</v>
      </c>
      <c r="P11" s="72">
        <v>0.01</v>
      </c>
      <c r="Q11" s="72">
        <v>1.8181818181818101E-2</v>
      </c>
      <c r="R11" s="71"/>
    </row>
    <row r="12" spans="2:18" ht="19.2" customHeight="1" x14ac:dyDescent="0.3">
      <c r="B12" s="73" t="s">
        <v>146</v>
      </c>
      <c r="C12" s="74">
        <v>0.73346346407215901</v>
      </c>
      <c r="D12" s="74">
        <v>0.9</v>
      </c>
      <c r="E12" s="74">
        <v>0.80712058240100704</v>
      </c>
      <c r="F12" s="41"/>
      <c r="G12" s="74">
        <v>0.5</v>
      </c>
      <c r="H12" s="74">
        <v>1</v>
      </c>
      <c r="I12" s="74">
        <v>0.66666666666666596</v>
      </c>
      <c r="J12" s="41"/>
      <c r="K12" s="74">
        <v>0.4</v>
      </c>
      <c r="L12" s="74">
        <v>0.02</v>
      </c>
      <c r="M12" s="74">
        <v>3.8095238095238002E-2</v>
      </c>
      <c r="O12" s="74">
        <v>0.40571428571428497</v>
      </c>
      <c r="P12" s="74">
        <v>0.11</v>
      </c>
      <c r="Q12" s="74">
        <v>0.171374210330732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0.57999999999999996</v>
      </c>
      <c r="E13" s="72">
        <v>0.73137254901960702</v>
      </c>
      <c r="F13" s="41"/>
      <c r="G13" s="72">
        <v>0.59320175438596401</v>
      </c>
      <c r="H13" s="72">
        <v>0.53</v>
      </c>
      <c r="I13" s="72">
        <v>0.55937921727395401</v>
      </c>
      <c r="J13" s="41"/>
      <c r="K13" s="72">
        <v>0.2</v>
      </c>
      <c r="L13" s="72">
        <v>0.01</v>
      </c>
      <c r="M13" s="72">
        <v>1.9047619047619001E-2</v>
      </c>
      <c r="O13" s="72">
        <v>0.55759235044132005</v>
      </c>
      <c r="P13" s="72">
        <v>0.65999999999999903</v>
      </c>
      <c r="Q13" s="72">
        <v>0.60000806529450801</v>
      </c>
      <c r="R13" s="71"/>
    </row>
    <row r="14" spans="2:18" ht="19.2" customHeight="1" x14ac:dyDescent="0.3">
      <c r="B14" s="14" t="s">
        <v>147</v>
      </c>
      <c r="C14" s="72">
        <v>0.93989974937343301</v>
      </c>
      <c r="D14" s="72">
        <v>0.91999999999999904</v>
      </c>
      <c r="E14" s="72">
        <v>0.92946841776110001</v>
      </c>
      <c r="F14" s="41"/>
      <c r="G14" s="72">
        <v>0</v>
      </c>
      <c r="H14" s="72">
        <v>0</v>
      </c>
      <c r="I14" s="72">
        <v>0</v>
      </c>
      <c r="J14" s="41"/>
      <c r="K14" s="72">
        <v>0.33333333333333298</v>
      </c>
      <c r="L14" s="72">
        <v>0.03</v>
      </c>
      <c r="M14" s="72">
        <v>5.3830227743271203E-2</v>
      </c>
      <c r="O14" s="72">
        <v>0.2</v>
      </c>
      <c r="P14" s="72">
        <v>0.01</v>
      </c>
      <c r="Q14" s="72">
        <v>1.9047619047619001E-2</v>
      </c>
      <c r="R14" s="71"/>
    </row>
    <row r="15" spans="2:18" ht="19.2" customHeight="1" x14ac:dyDescent="0.3">
      <c r="B15" s="73" t="s">
        <v>148</v>
      </c>
      <c r="C15" s="74">
        <v>0.69369503282546696</v>
      </c>
      <c r="D15" s="74">
        <v>0.88</v>
      </c>
      <c r="E15" s="74">
        <v>0.775009436489977</v>
      </c>
      <c r="F15" s="41"/>
      <c r="G15" s="74">
        <v>0</v>
      </c>
      <c r="H15" s="74">
        <v>0</v>
      </c>
      <c r="I15" s="74">
        <v>0</v>
      </c>
      <c r="J15" s="41"/>
      <c r="K15" s="74">
        <v>0.4</v>
      </c>
      <c r="L15" s="74">
        <v>0.03</v>
      </c>
      <c r="M15" s="74">
        <v>5.5411255411255397E-2</v>
      </c>
      <c r="O15" s="74">
        <v>0.367792207792207</v>
      </c>
      <c r="P15" s="74">
        <v>0.2</v>
      </c>
      <c r="Q15" s="74">
        <v>0.25796331435800102</v>
      </c>
      <c r="R15" s="71"/>
    </row>
    <row r="16" spans="2:18" ht="19.2" customHeight="1" x14ac:dyDescent="0.3">
      <c r="B16" s="14" t="s">
        <v>149</v>
      </c>
      <c r="C16" s="72">
        <v>0.86259307689513598</v>
      </c>
      <c r="D16" s="72">
        <v>0.9</v>
      </c>
      <c r="E16" s="72">
        <v>0.878329068608795</v>
      </c>
      <c r="F16" s="41"/>
      <c r="G16" s="72">
        <v>0.30571428571428499</v>
      </c>
      <c r="H16" s="72">
        <v>0.08</v>
      </c>
      <c r="I16" s="72">
        <v>0.12577777777777699</v>
      </c>
      <c r="J16" s="41"/>
      <c r="K16" s="72">
        <v>0.35526881720430098</v>
      </c>
      <c r="L16" s="72">
        <v>0.54</v>
      </c>
      <c r="M16" s="72">
        <v>0.42854901960784297</v>
      </c>
      <c r="O16" s="72">
        <v>0.57833333333333303</v>
      </c>
      <c r="P16" s="72">
        <v>0.12</v>
      </c>
      <c r="Q16" s="72">
        <v>0.19382156973461301</v>
      </c>
      <c r="R16" s="71"/>
    </row>
    <row r="17" spans="2:18" ht="19.2" customHeight="1" x14ac:dyDescent="0.3">
      <c r="B17" s="14" t="s">
        <v>150</v>
      </c>
      <c r="C17" s="72">
        <v>0.72282913165266105</v>
      </c>
      <c r="D17" s="72">
        <v>0.61</v>
      </c>
      <c r="E17" s="72">
        <v>0.658789923352333</v>
      </c>
      <c r="F17" s="41"/>
      <c r="G17" s="72">
        <v>0.489181286549707</v>
      </c>
      <c r="H17" s="72">
        <v>0.94</v>
      </c>
      <c r="I17" s="72">
        <v>0.64330661545740397</v>
      </c>
      <c r="J17" s="41"/>
      <c r="K17" s="72">
        <v>0.49986504723346797</v>
      </c>
      <c r="L17" s="72">
        <v>0.98</v>
      </c>
      <c r="M17" s="72">
        <v>0.66199103837911499</v>
      </c>
      <c r="O17" s="72">
        <v>0.436428571428571</v>
      </c>
      <c r="P17" s="72">
        <v>0.15</v>
      </c>
      <c r="Q17" s="72">
        <v>0.222471306471306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0.57999999999999996</v>
      </c>
      <c r="E18" s="72">
        <v>0.73338220918866004</v>
      </c>
      <c r="F18" s="72"/>
      <c r="G18" s="72">
        <v>0.5</v>
      </c>
      <c r="H18" s="72">
        <v>1</v>
      </c>
      <c r="I18" s="72">
        <v>0.66666666666666596</v>
      </c>
      <c r="J18" s="41"/>
      <c r="K18" s="72">
        <v>0.505128205128205</v>
      </c>
      <c r="L18" s="72">
        <v>0.99</v>
      </c>
      <c r="M18" s="72">
        <v>0.66888759010325305</v>
      </c>
      <c r="N18" s="72"/>
      <c r="O18" s="72">
        <v>0.53174751718869295</v>
      </c>
      <c r="P18" s="72">
        <v>0.36</v>
      </c>
      <c r="Q18" s="72">
        <v>0.42556723706628802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0.94142543446891269</v>
      </c>
      <c r="D22" s="71">
        <f>AVERAGE(D4:D6)</f>
        <v>0.87666666666666659</v>
      </c>
      <c r="E22" s="71">
        <f>AVERAGE(E4:E6)</f>
        <v>0.89922292723442532</v>
      </c>
    </row>
    <row r="23" spans="2:18" ht="19.2" customHeight="1" x14ac:dyDescent="0.3">
      <c r="B23" s="14" t="s">
        <v>63</v>
      </c>
      <c r="C23" s="71">
        <f>AVERAGE(G4:G6)</f>
        <v>0.32497557997557963</v>
      </c>
      <c r="D23" s="71">
        <f>AVERAGE(H4:H6)</f>
        <v>0.26333333333333331</v>
      </c>
      <c r="E23" s="71">
        <f>AVERAGE(I4:I6)</f>
        <v>0.27932673086955834</v>
      </c>
    </row>
    <row r="24" spans="2:18" ht="19.2" customHeight="1" x14ac:dyDescent="0.3">
      <c r="B24" s="14" t="s">
        <v>64</v>
      </c>
      <c r="C24" s="71">
        <f>AVERAGE(K4:K6)</f>
        <v>0.48570318570318544</v>
      </c>
      <c r="D24" s="71">
        <f>AVERAGE(L4:L6)</f>
        <v>0.37000000000000005</v>
      </c>
      <c r="E24" s="71">
        <f>AVERAGE(M4:M6)</f>
        <v>0.30156445148128991</v>
      </c>
    </row>
    <row r="25" spans="2:18" ht="19.2" customHeight="1" x14ac:dyDescent="0.3">
      <c r="B25" s="14" t="s">
        <v>65</v>
      </c>
      <c r="C25" s="71">
        <f>AVERAGE(O4:O6)</f>
        <v>0.13333333333333319</v>
      </c>
      <c r="D25" s="71">
        <f>AVERAGE(P4:P6)</f>
        <v>1.6666666666666666E-2</v>
      </c>
      <c r="E25" s="71">
        <f>AVERAGE(Q4:Q6)</f>
        <v>2.9512516469038168E-2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0.84581904188924328</v>
      </c>
      <c r="D28" s="71">
        <f>AVERAGE(D7:D15)</f>
        <v>0.89666666666666628</v>
      </c>
      <c r="E28" s="71">
        <f>AVERAGE(E7:E15)</f>
        <v>0.85819695891751036</v>
      </c>
    </row>
    <row r="29" spans="2:18" ht="19.2" customHeight="1" x14ac:dyDescent="0.3">
      <c r="B29" s="14" t="s">
        <v>63</v>
      </c>
      <c r="C29" s="71">
        <f>AVERAGE(G7:G15)</f>
        <v>0.34692323965080102</v>
      </c>
      <c r="D29" s="71">
        <f>AVERAGE(H7:H15)</f>
        <v>0.44666666666666671</v>
      </c>
      <c r="E29" s="71">
        <f>AVERAGE(I7:I15)</f>
        <v>0.37651479525694564</v>
      </c>
    </row>
    <row r="30" spans="2:18" ht="19.2" customHeight="1" x14ac:dyDescent="0.3">
      <c r="B30" s="14" t="s">
        <v>64</v>
      </c>
      <c r="C30" s="71">
        <f>AVERAGE(K7:K15)</f>
        <v>0.50867589393905166</v>
      </c>
      <c r="D30" s="71">
        <f>AVERAGE(L7:L15)</f>
        <v>0.20555555555555557</v>
      </c>
      <c r="E30" s="71">
        <f>AVERAGE(M7:M15)</f>
        <v>0.21949571194026479</v>
      </c>
    </row>
    <row r="31" spans="2:18" ht="19.2" customHeight="1" x14ac:dyDescent="0.3">
      <c r="B31" s="14" t="s">
        <v>65</v>
      </c>
      <c r="C31" s="71">
        <f>AVERAGE(O7:O15)</f>
        <v>0.36395770303287572</v>
      </c>
      <c r="D31" s="71">
        <f>AVERAGE(P7:P15)</f>
        <v>0.22222222222222213</v>
      </c>
      <c r="E31" s="71">
        <f>AVERAGE(Q7:Q15)</f>
        <v>0.22973224280993454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0.86180740284926571</v>
      </c>
      <c r="D34" s="71">
        <f>AVERAGE(D16:D18)</f>
        <v>0.69666666666666666</v>
      </c>
      <c r="E34" s="71">
        <f>AVERAGE(E16:E18)</f>
        <v>0.7568337337165959</v>
      </c>
    </row>
    <row r="35" spans="2:5" ht="19.2" customHeight="1" x14ac:dyDescent="0.3">
      <c r="B35" s="14" t="s">
        <v>63</v>
      </c>
      <c r="C35" s="71">
        <f>AVERAGE(G16:G18)</f>
        <v>0.4316318574213307</v>
      </c>
      <c r="D35" s="71">
        <f>AVERAGE(H16:H18)</f>
        <v>0.67333333333333334</v>
      </c>
      <c r="E35" s="71">
        <f>AVERAGE(I16:I18)</f>
        <v>0.47858368663394896</v>
      </c>
    </row>
    <row r="36" spans="2:5" ht="19.2" customHeight="1" x14ac:dyDescent="0.3">
      <c r="B36" s="14" t="s">
        <v>64</v>
      </c>
      <c r="C36" s="71">
        <f>AVERAGE(K16:K18)</f>
        <v>0.45342068985532463</v>
      </c>
      <c r="D36" s="71">
        <f>AVERAGE(L16:L18)</f>
        <v>0.83666666666666656</v>
      </c>
      <c r="E36" s="71">
        <f>AVERAGE(M16:M18)</f>
        <v>0.58647588269673701</v>
      </c>
    </row>
    <row r="37" spans="2:5" ht="19.2" customHeight="1" x14ac:dyDescent="0.3">
      <c r="B37" s="14" t="s">
        <v>65</v>
      </c>
      <c r="C37" s="71">
        <f>AVERAGE(O16:O18)</f>
        <v>0.51550314065019898</v>
      </c>
      <c r="D37" s="71">
        <f>AVERAGE(P16:P18)</f>
        <v>0.21</v>
      </c>
      <c r="E37" s="71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abSelected="1" topLeftCell="B1" zoomScale="115" zoomScaleNormal="115" workbookViewId="0">
      <selection activeCell="B4" sqref="B4"/>
    </sheetView>
  </sheetViews>
  <sheetFormatPr defaultRowHeight="19.2" customHeight="1" x14ac:dyDescent="0.3"/>
  <cols>
    <col min="2" max="2" width="31.88671875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8" t="s">
        <v>66</v>
      </c>
      <c r="D2" s="88"/>
      <c r="E2" s="88"/>
      <c r="F2" s="41"/>
      <c r="G2" s="88" t="s">
        <v>135</v>
      </c>
      <c r="H2" s="88"/>
      <c r="I2" s="88"/>
      <c r="J2" s="41"/>
      <c r="K2" s="88" t="s">
        <v>136</v>
      </c>
      <c r="L2" s="88"/>
      <c r="M2" s="88"/>
      <c r="O2" s="88" t="s">
        <v>137</v>
      </c>
      <c r="P2" s="88"/>
      <c r="Q2" s="88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</v>
      </c>
      <c r="E4" s="72">
        <v>0.82271454036159897</v>
      </c>
      <c r="F4" s="41"/>
      <c r="G4" s="72">
        <v>0.48735072976559002</v>
      </c>
      <c r="H4" s="72">
        <v>0.44</v>
      </c>
      <c r="I4" s="72">
        <v>0.460271572753638</v>
      </c>
      <c r="J4" s="41"/>
      <c r="K4" s="72">
        <v>6.6666666666666596E-2</v>
      </c>
      <c r="L4" s="72">
        <v>0.01</v>
      </c>
      <c r="M4" s="72">
        <v>1.7391304347826E-2</v>
      </c>
      <c r="O4" s="72">
        <v>0.45670163170163097</v>
      </c>
      <c r="P4" s="72">
        <v>0.27999999999999903</v>
      </c>
      <c r="Q4" s="72">
        <v>0.34349726407568398</v>
      </c>
      <c r="R4" s="71"/>
    </row>
    <row r="5" spans="2:18" ht="19.2" customHeight="1" x14ac:dyDescent="0.3">
      <c r="B5" s="14" t="s">
        <v>141</v>
      </c>
      <c r="C5" s="72">
        <v>0.93820384294068504</v>
      </c>
      <c r="D5" s="72">
        <v>0.9</v>
      </c>
      <c r="E5" s="72">
        <v>0.91787597511602603</v>
      </c>
      <c r="F5" s="41"/>
      <c r="G5" s="72">
        <v>0</v>
      </c>
      <c r="H5" s="72">
        <v>0</v>
      </c>
      <c r="I5" s="72">
        <v>0</v>
      </c>
      <c r="J5" s="41"/>
      <c r="K5" s="72">
        <v>0.45</v>
      </c>
      <c r="L5" s="72">
        <v>0.03</v>
      </c>
      <c r="M5" s="72">
        <v>5.4761904761904699E-2</v>
      </c>
      <c r="O5" s="72">
        <v>0.36666666666666597</v>
      </c>
      <c r="P5" s="72">
        <v>0.06</v>
      </c>
      <c r="Q5" s="72">
        <v>0.10289855072463699</v>
      </c>
      <c r="R5" s="71"/>
    </row>
    <row r="6" spans="2:18" ht="19.2" customHeight="1" x14ac:dyDescent="0.3">
      <c r="B6" s="73" t="s">
        <v>142</v>
      </c>
      <c r="C6" s="74">
        <v>0.89544513457556896</v>
      </c>
      <c r="D6" s="74">
        <v>1</v>
      </c>
      <c r="E6" s="74">
        <v>0.94415510751302001</v>
      </c>
      <c r="F6" s="41"/>
      <c r="G6" s="74">
        <v>0.49757085020242903</v>
      </c>
      <c r="H6" s="74">
        <v>0.53</v>
      </c>
      <c r="I6" s="74">
        <v>0.51073967984723101</v>
      </c>
      <c r="J6" s="41"/>
      <c r="K6" s="74">
        <v>0.49729729729729699</v>
      </c>
      <c r="L6" s="74">
        <v>0.96</v>
      </c>
      <c r="M6" s="74">
        <v>0.65509038522665497</v>
      </c>
      <c r="O6" s="74">
        <v>0.58428571428571396</v>
      </c>
      <c r="P6" s="74">
        <v>0.15</v>
      </c>
      <c r="Q6" s="74">
        <v>0.237259259259259</v>
      </c>
      <c r="R6" s="71"/>
    </row>
    <row r="7" spans="2:18" ht="19.2" customHeight="1" x14ac:dyDescent="0.3">
      <c r="B7" s="14" t="s">
        <v>118</v>
      </c>
      <c r="C7" s="72">
        <v>0.90724637681159404</v>
      </c>
      <c r="D7" s="72">
        <v>0.96</v>
      </c>
      <c r="E7" s="72">
        <v>0.93238797504254101</v>
      </c>
      <c r="F7" s="41"/>
      <c r="G7" s="72">
        <v>0.52295195001077299</v>
      </c>
      <c r="H7" s="72">
        <v>0.55999999999999905</v>
      </c>
      <c r="I7" s="72">
        <v>0.53805310564589404</v>
      </c>
      <c r="J7" s="41"/>
      <c r="K7" s="72">
        <v>0.36666666666666597</v>
      </c>
      <c r="L7" s="72">
        <v>0.03</v>
      </c>
      <c r="M7" s="72">
        <v>5.46207415772633E-2</v>
      </c>
      <c r="O7" s="72">
        <v>0.498181818181818</v>
      </c>
      <c r="P7" s="72">
        <v>0.25</v>
      </c>
      <c r="Q7" s="72">
        <v>0.33198156682027602</v>
      </c>
      <c r="R7" s="71"/>
    </row>
    <row r="8" spans="2:18" ht="19.2" customHeight="1" x14ac:dyDescent="0.3">
      <c r="B8" s="14" t="s">
        <v>143</v>
      </c>
      <c r="C8" s="72">
        <v>0.88616768370200805</v>
      </c>
      <c r="D8" s="72">
        <v>0.8</v>
      </c>
      <c r="E8" s="72">
        <v>0.83620437498038402</v>
      </c>
      <c r="F8" s="41"/>
      <c r="G8" s="72">
        <v>0.38</v>
      </c>
      <c r="H8" s="72">
        <v>0.13</v>
      </c>
      <c r="I8" s="72">
        <v>0.19152380952380901</v>
      </c>
      <c r="J8" s="41"/>
      <c r="K8" s="72">
        <v>0.4</v>
      </c>
      <c r="L8" s="72">
        <v>0.02</v>
      </c>
      <c r="M8" s="72">
        <v>3.8095238095238002E-2</v>
      </c>
      <c r="O8" s="72">
        <v>0.46333333333333299</v>
      </c>
      <c r="P8" s="72">
        <v>0.14000000000000001</v>
      </c>
      <c r="Q8" s="72">
        <v>0.20695837495837399</v>
      </c>
      <c r="R8" s="71"/>
    </row>
    <row r="9" spans="2:18" ht="19.2" customHeight="1" x14ac:dyDescent="0.3">
      <c r="B9" s="73" t="s">
        <v>144</v>
      </c>
      <c r="C9" s="74">
        <v>0.78345221445221402</v>
      </c>
      <c r="D9" s="74">
        <v>0.93</v>
      </c>
      <c r="E9" s="74">
        <v>0.84949745906267604</v>
      </c>
      <c r="F9" s="41"/>
      <c r="G9" s="74">
        <v>0</v>
      </c>
      <c r="H9" s="74">
        <v>0</v>
      </c>
      <c r="I9" s="74">
        <v>0</v>
      </c>
      <c r="J9" s="41"/>
      <c r="K9" s="74">
        <v>0.507538510170089</v>
      </c>
      <c r="L9" s="74">
        <v>0.96</v>
      </c>
      <c r="M9" s="74">
        <v>0.66387937992262902</v>
      </c>
      <c r="O9" s="74">
        <v>0.51861111111111102</v>
      </c>
      <c r="P9" s="74">
        <v>0.21</v>
      </c>
      <c r="Q9" s="74">
        <v>0.28705098732684903</v>
      </c>
      <c r="R9" s="71"/>
    </row>
    <row r="10" spans="2:18" ht="19.2" customHeight="1" x14ac:dyDescent="0.3">
      <c r="B10" s="14" t="s">
        <v>119</v>
      </c>
      <c r="C10" s="72">
        <v>0.82136363636363596</v>
      </c>
      <c r="D10" s="72">
        <v>0.96</v>
      </c>
      <c r="E10" s="72">
        <v>0.88470418470418399</v>
      </c>
      <c r="F10" s="41"/>
      <c r="G10" s="72">
        <v>0.51333333333333298</v>
      </c>
      <c r="H10" s="72">
        <v>0.09</v>
      </c>
      <c r="I10" s="72">
        <v>0.14930009121313401</v>
      </c>
      <c r="J10" s="41"/>
      <c r="K10" s="72">
        <v>0.49729729729729699</v>
      </c>
      <c r="L10" s="72">
        <v>0.97</v>
      </c>
      <c r="M10" s="72">
        <v>0.65738923580136699</v>
      </c>
      <c r="O10" s="72">
        <v>0.488533633549113</v>
      </c>
      <c r="P10" s="72">
        <v>0.47</v>
      </c>
      <c r="Q10" s="72">
        <v>0.47794475794475699</v>
      </c>
      <c r="R10" s="71"/>
    </row>
    <row r="11" spans="2:18" ht="19.2" customHeight="1" x14ac:dyDescent="0.3">
      <c r="B11" s="14" t="s">
        <v>145</v>
      </c>
      <c r="C11" s="72">
        <v>0.73915343915343901</v>
      </c>
      <c r="D11" s="72">
        <v>0.99</v>
      </c>
      <c r="E11" s="72">
        <v>0.84622263336416803</v>
      </c>
      <c r="F11" s="41"/>
      <c r="G11" s="72">
        <v>0.47445378151260498</v>
      </c>
      <c r="H11" s="72">
        <v>0.51</v>
      </c>
      <c r="I11" s="72">
        <v>0.48685827290705302</v>
      </c>
      <c r="J11" s="41"/>
      <c r="K11" s="72">
        <v>0.70628844839371097</v>
      </c>
      <c r="L11" s="72">
        <v>0.72</v>
      </c>
      <c r="M11" s="72">
        <v>0.71246314660948795</v>
      </c>
      <c r="O11" s="72">
        <v>0.53242424242424202</v>
      </c>
      <c r="P11" s="72">
        <v>0.27999999999999903</v>
      </c>
      <c r="Q11" s="72">
        <v>0.36601130886169803</v>
      </c>
      <c r="R11" s="71"/>
    </row>
    <row r="12" spans="2:18" ht="19.2" customHeight="1" x14ac:dyDescent="0.3">
      <c r="B12" s="73" t="s">
        <v>146</v>
      </c>
      <c r="C12" s="74">
        <v>0.67061087061086999</v>
      </c>
      <c r="D12" s="74">
        <v>0.78</v>
      </c>
      <c r="E12" s="74">
        <v>0.71970022712108805</v>
      </c>
      <c r="F12" s="41"/>
      <c r="G12" s="74">
        <v>0.52182327476445101</v>
      </c>
      <c r="H12" s="74">
        <v>0.55000000000000004</v>
      </c>
      <c r="I12" s="74">
        <v>0.53402106572838204</v>
      </c>
      <c r="J12" s="41"/>
      <c r="K12" s="74">
        <v>0.5</v>
      </c>
      <c r="L12" s="74">
        <v>0.98</v>
      </c>
      <c r="M12" s="74">
        <v>0.662107929086304</v>
      </c>
      <c r="O12" s="74">
        <v>0.47212509712509698</v>
      </c>
      <c r="P12" s="74">
        <v>0.25</v>
      </c>
      <c r="Q12" s="74">
        <v>0.32454019376989302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0.65</v>
      </c>
      <c r="E13" s="72">
        <v>0.78461930226636101</v>
      </c>
      <c r="F13" s="41"/>
      <c r="G13" s="72">
        <v>0.46507316885564198</v>
      </c>
      <c r="H13" s="72">
        <v>0.45999999999999902</v>
      </c>
      <c r="I13" s="72">
        <v>0.46099491000228299</v>
      </c>
      <c r="J13" s="41"/>
      <c r="K13" s="72">
        <v>0.51066491592807295</v>
      </c>
      <c r="L13" s="72">
        <v>0.98</v>
      </c>
      <c r="M13" s="72">
        <v>0.67134229495421704</v>
      </c>
      <c r="O13" s="72">
        <v>0.37886002886002801</v>
      </c>
      <c r="P13" s="72">
        <v>0.13999999999999899</v>
      </c>
      <c r="Q13" s="72">
        <v>0.19753841717134199</v>
      </c>
      <c r="R13" s="71"/>
    </row>
    <row r="14" spans="2:18" ht="19.2" customHeight="1" x14ac:dyDescent="0.3">
      <c r="B14" s="14" t="s">
        <v>147</v>
      </c>
      <c r="C14" s="72">
        <v>0.97770897832817305</v>
      </c>
      <c r="D14" s="72">
        <v>0.84</v>
      </c>
      <c r="E14" s="72">
        <v>0.90227439701123902</v>
      </c>
      <c r="F14" s="41"/>
      <c r="G14" s="72">
        <v>0.49346220701719401</v>
      </c>
      <c r="H14" s="72">
        <v>0.53</v>
      </c>
      <c r="I14" s="72">
        <v>0.50827171841253505</v>
      </c>
      <c r="J14" s="41"/>
      <c r="K14" s="72">
        <v>0.95128205128205101</v>
      </c>
      <c r="L14" s="72">
        <v>0.57999999999999996</v>
      </c>
      <c r="M14" s="72">
        <v>0.72045454545454501</v>
      </c>
      <c r="O14" s="72">
        <v>0.49988095238095198</v>
      </c>
      <c r="P14" s="72">
        <v>0.38</v>
      </c>
      <c r="Q14" s="72">
        <v>0.43154061624649798</v>
      </c>
      <c r="R14" s="71"/>
    </row>
    <row r="15" spans="2:18" ht="19.2" customHeight="1" x14ac:dyDescent="0.3">
      <c r="B15" s="73" t="s">
        <v>148</v>
      </c>
      <c r="C15" s="74">
        <v>0.71548717948717899</v>
      </c>
      <c r="D15" s="74">
        <v>0.88</v>
      </c>
      <c r="E15" s="74">
        <v>0.78905577514273095</v>
      </c>
      <c r="F15" s="41"/>
      <c r="G15" s="74">
        <v>0.50476315789473603</v>
      </c>
      <c r="H15" s="74">
        <v>0.46999999999999897</v>
      </c>
      <c r="I15" s="74">
        <v>0.48222993380888102</v>
      </c>
      <c r="J15" s="41"/>
      <c r="K15" s="74">
        <v>0.50526315789473597</v>
      </c>
      <c r="L15" s="74">
        <v>0.98</v>
      </c>
      <c r="M15" s="74">
        <v>0.66670563023572904</v>
      </c>
      <c r="O15" s="74">
        <v>0.36904761904761901</v>
      </c>
      <c r="P15" s="74">
        <v>0.11</v>
      </c>
      <c r="Q15" s="74">
        <v>0.16880341880341801</v>
      </c>
      <c r="R15" s="71"/>
    </row>
    <row r="16" spans="2:18" ht="19.2" customHeight="1" x14ac:dyDescent="0.3">
      <c r="B16" s="14" t="s">
        <v>149</v>
      </c>
      <c r="C16" s="72">
        <v>0.79847232816340297</v>
      </c>
      <c r="D16" s="72">
        <v>0.91999999999999904</v>
      </c>
      <c r="E16" s="72">
        <v>0.85218273397392597</v>
      </c>
      <c r="F16" s="41"/>
      <c r="G16" s="72">
        <v>0.51369169960474304</v>
      </c>
      <c r="H16" s="72">
        <v>0.59</v>
      </c>
      <c r="I16" s="72">
        <v>0.54894056847545203</v>
      </c>
      <c r="J16" s="41"/>
      <c r="K16" s="72">
        <v>0.58419117647058805</v>
      </c>
      <c r="L16" s="72">
        <v>0.97</v>
      </c>
      <c r="M16" s="72">
        <v>0.72905982905982902</v>
      </c>
      <c r="O16" s="72">
        <v>0.48619047619047601</v>
      </c>
      <c r="P16" s="72">
        <v>0.24</v>
      </c>
      <c r="Q16" s="72">
        <v>0.31270697167755901</v>
      </c>
      <c r="R16" s="71"/>
    </row>
    <row r="17" spans="2:18" ht="19.2" customHeight="1" x14ac:dyDescent="0.3">
      <c r="B17" s="14" t="s">
        <v>150</v>
      </c>
      <c r="C17" s="72">
        <v>0.77421126345274904</v>
      </c>
      <c r="D17" s="72">
        <v>0.69</v>
      </c>
      <c r="E17" s="72">
        <v>0.72750762019054704</v>
      </c>
      <c r="F17" s="41"/>
      <c r="G17" s="72">
        <v>0.47610413994853301</v>
      </c>
      <c r="H17" s="72">
        <v>0.53</v>
      </c>
      <c r="I17" s="72">
        <v>0.50034989548664299</v>
      </c>
      <c r="J17" s="41"/>
      <c r="K17" s="72">
        <v>0.50555555555555498</v>
      </c>
      <c r="L17" s="72">
        <v>0.97</v>
      </c>
      <c r="M17" s="72">
        <v>0.66448888146725604</v>
      </c>
      <c r="O17" s="72">
        <v>0.49499750249750202</v>
      </c>
      <c r="P17" s="72">
        <v>0.33999999999999903</v>
      </c>
      <c r="Q17" s="72">
        <v>0.40142750355273998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0.56999999999999995</v>
      </c>
      <c r="E18" s="72">
        <v>0.72526881720430103</v>
      </c>
      <c r="F18" s="72"/>
      <c r="G18" s="72">
        <v>0.49119480519480502</v>
      </c>
      <c r="H18" s="72">
        <v>0.6</v>
      </c>
      <c r="I18" s="72">
        <v>0.53583627345707396</v>
      </c>
      <c r="J18" s="41"/>
      <c r="K18" s="72">
        <v>0.49216909216909199</v>
      </c>
      <c r="L18" s="72">
        <v>0.96</v>
      </c>
      <c r="M18" s="72">
        <v>0.65060957478441805</v>
      </c>
      <c r="N18" s="72"/>
      <c r="O18" s="72">
        <v>0.44648033126293901</v>
      </c>
      <c r="P18" s="72">
        <v>0.48</v>
      </c>
      <c r="Q18" s="72">
        <v>0.46024952547924702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0.94454965917208467</v>
      </c>
      <c r="D22" s="71">
        <f>AVERAGE(D4:D6)</f>
        <v>0.8666666666666667</v>
      </c>
      <c r="E22" s="71">
        <f>AVERAGE(E4:E6)</f>
        <v>0.89491520766354837</v>
      </c>
    </row>
    <row r="23" spans="2:18" ht="19.2" customHeight="1" x14ac:dyDescent="0.3">
      <c r="B23" s="14" t="s">
        <v>63</v>
      </c>
      <c r="C23" s="71">
        <f>AVERAGE(G4:G6)</f>
        <v>0.32830719332267305</v>
      </c>
      <c r="D23" s="71">
        <f>AVERAGE(H4:H6)</f>
        <v>0.32333333333333331</v>
      </c>
      <c r="E23" s="71">
        <f>AVERAGE(I4:I6)</f>
        <v>0.32367041753362297</v>
      </c>
    </row>
    <row r="24" spans="2:18" ht="19.2" customHeight="1" x14ac:dyDescent="0.3">
      <c r="B24" s="14" t="s">
        <v>64</v>
      </c>
      <c r="C24" s="71">
        <f>AVERAGE(K4:K6)</f>
        <v>0.3379879879879879</v>
      </c>
      <c r="D24" s="71">
        <f>AVERAGE(L4:L6)</f>
        <v>0.33333333333333331</v>
      </c>
      <c r="E24" s="71">
        <f>AVERAGE(M4:M6)</f>
        <v>0.24241453144546188</v>
      </c>
    </row>
    <row r="25" spans="2:18" ht="19.2" customHeight="1" x14ac:dyDescent="0.3">
      <c r="B25" s="14" t="s">
        <v>65</v>
      </c>
      <c r="C25" s="71">
        <f>AVERAGE(O4:O6)</f>
        <v>0.46921800421800364</v>
      </c>
      <c r="D25" s="71">
        <f>AVERAGE(P4:P6)</f>
        <v>0.163333333333333</v>
      </c>
      <c r="E25" s="71">
        <f>AVERAGE(Q4:Q6)</f>
        <v>0.22788502468652663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0.83346559765656814</v>
      </c>
      <c r="D28" s="71">
        <f>AVERAGE(D7:D15)</f>
        <v>0.86555555555555552</v>
      </c>
      <c r="E28" s="71">
        <f>AVERAGE(E7:E15)</f>
        <v>0.83829625874393032</v>
      </c>
    </row>
    <row r="29" spans="2:18" ht="19.2" customHeight="1" x14ac:dyDescent="0.3">
      <c r="B29" s="14" t="s">
        <v>63</v>
      </c>
      <c r="C29" s="71">
        <f>AVERAGE(G7:G15)</f>
        <v>0.43065120815430386</v>
      </c>
      <c r="D29" s="71">
        <f>AVERAGE(H7:H15)</f>
        <v>0.36666666666666636</v>
      </c>
      <c r="E29" s="71">
        <f>AVERAGE(I7:I15)</f>
        <v>0.37236143413799683</v>
      </c>
    </row>
    <row r="30" spans="2:18" ht="19.2" customHeight="1" x14ac:dyDescent="0.3">
      <c r="B30" s="14" t="s">
        <v>64</v>
      </c>
      <c r="C30" s="71">
        <f>AVERAGE(K7:K15)</f>
        <v>0.54944456084806914</v>
      </c>
      <c r="D30" s="71">
        <f>AVERAGE(L7:L15)</f>
        <v>0.69111111111111123</v>
      </c>
      <c r="E30" s="71">
        <f>AVERAGE(M7:M15)</f>
        <v>0.53856201574853113</v>
      </c>
    </row>
    <row r="31" spans="2:18" ht="19.2" customHeight="1" x14ac:dyDescent="0.3">
      <c r="B31" s="14" t="s">
        <v>65</v>
      </c>
      <c r="C31" s="71">
        <f>AVERAGE(O7:O15)</f>
        <v>0.46899975955703471</v>
      </c>
      <c r="D31" s="71">
        <f>AVERAGE(P7:P15)</f>
        <v>0.24777777777777754</v>
      </c>
      <c r="E31" s="71">
        <f>AVERAGE(Q7:Q15)</f>
        <v>0.31026329354478949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0.85756119720538404</v>
      </c>
      <c r="D34" s="71">
        <f>AVERAGE(D16:D18)</f>
        <v>0.72666666666666624</v>
      </c>
      <c r="E34" s="71">
        <f>AVERAGE(E16:E18)</f>
        <v>0.76831972378959135</v>
      </c>
    </row>
    <row r="35" spans="2:5" ht="19.2" customHeight="1" x14ac:dyDescent="0.3">
      <c r="B35" s="14" t="s">
        <v>63</v>
      </c>
      <c r="C35" s="71">
        <f>AVERAGE(G16:G18)</f>
        <v>0.49366354824936032</v>
      </c>
      <c r="D35" s="71">
        <f>AVERAGE(H16:H18)</f>
        <v>0.57333333333333336</v>
      </c>
      <c r="E35" s="71">
        <f>AVERAGE(I16:I18)</f>
        <v>0.528375579139723</v>
      </c>
    </row>
    <row r="36" spans="2:5" ht="19.2" customHeight="1" x14ac:dyDescent="0.3">
      <c r="B36" s="14" t="s">
        <v>64</v>
      </c>
      <c r="C36" s="71">
        <f>AVERAGE(K16:K18)</f>
        <v>0.52730527473174504</v>
      </c>
      <c r="D36" s="71">
        <f>AVERAGE(L16:L18)</f>
        <v>0.96666666666666667</v>
      </c>
      <c r="E36" s="71">
        <f>AVERAGE(M16:M18)</f>
        <v>0.68138609510383441</v>
      </c>
    </row>
    <row r="37" spans="2:5" ht="19.2" customHeight="1" x14ac:dyDescent="0.3">
      <c r="B37" s="14" t="s">
        <v>65</v>
      </c>
      <c r="C37" s="71">
        <f>AVERAGE(O16:O18)</f>
        <v>0.4758894366503057</v>
      </c>
      <c r="D37" s="71">
        <f>AVERAGE(P16:P18)</f>
        <v>0.353333333333333</v>
      </c>
      <c r="E37" s="71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topLeftCell="J1" zoomScaleNormal="100" workbookViewId="0">
      <pane ySplit="3" topLeftCell="A14" activePane="bottomLeft" state="frozen"/>
      <selection pane="bottomLeft" activeCell="O32" sqref="O32:T35"/>
    </sheetView>
  </sheetViews>
  <sheetFormatPr defaultRowHeight="14.4" x14ac:dyDescent="0.3"/>
  <cols>
    <col min="1" max="3" width="9.109375" customWidth="1"/>
    <col min="4" max="4" width="43.5546875" style="14" customWidth="1"/>
    <col min="5" max="5" width="9.109375" customWidth="1"/>
    <col min="6" max="6" width="43.5546875" customWidth="1"/>
    <col min="7" max="10" width="9.109375" customWidth="1"/>
    <col min="11" max="11" width="18.6640625" customWidth="1"/>
    <col min="12" max="13" width="9.109375" customWidth="1"/>
    <col min="14" max="14" width="24.109375" customWidth="1"/>
    <col min="16" max="16" width="9.109375" customWidth="1"/>
    <col min="17" max="17" width="8.88671875" bestFit="1" customWidth="1"/>
    <col min="18" max="18" width="9.109375" customWidth="1"/>
    <col min="20" max="20" width="9.109375" customWidth="1"/>
    <col min="22" max="22" width="9.109375" customWidth="1"/>
    <col min="24" max="24" width="9.109375" customWidth="1"/>
    <col min="26" max="26" width="9.109375" customWidth="1"/>
    <col min="28" max="28" width="9.109375" customWidth="1"/>
    <col min="30" max="30" width="9.109375" customWidth="1"/>
    <col min="32" max="32" width="9.109375" customWidth="1"/>
    <col min="34" max="34" width="9.109375" customWidth="1"/>
    <col min="36" max="36" width="9.109375" customWidth="1"/>
    <col min="38" max="40" width="9.109375" customWidth="1"/>
  </cols>
  <sheetData>
    <row r="1" spans="1:47" ht="4.5" customHeight="1" x14ac:dyDescent="0.3"/>
    <row r="2" spans="1:47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8" t="s">
        <v>66</v>
      </c>
      <c r="P2" s="79"/>
      <c r="Q2" s="79"/>
      <c r="R2" s="79"/>
      <c r="S2" s="80"/>
      <c r="T2" s="49"/>
      <c r="U2" s="81" t="s">
        <v>116</v>
      </c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/>
    </row>
    <row r="3" spans="1:47" s="5" customFormat="1" x14ac:dyDescent="0.3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3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3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3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3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3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3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3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3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3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3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3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3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3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3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5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" thickTop="1" x14ac:dyDescent="0.3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3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" thickBot="1" x14ac:dyDescent="0.35">
      <c r="D21" s="15"/>
      <c r="AO21"/>
      <c r="AP21"/>
      <c r="AQ21"/>
      <c r="AR21"/>
      <c r="AS21"/>
      <c r="AT21"/>
      <c r="AU21"/>
    </row>
    <row r="22" spans="1:47" ht="15" thickTop="1" x14ac:dyDescent="0.3"/>
    <row r="24" spans="1:47" ht="21" x14ac:dyDescent="0.4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3">
      <c r="D25" s="84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3">
      <c r="D26" s="84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3">
      <c r="D27" s="84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3">
      <c r="N29" s="5" t="s">
        <v>72</v>
      </c>
      <c r="V29" s="5" t="s">
        <v>67</v>
      </c>
    </row>
    <row r="30" spans="1:47" x14ac:dyDescent="0.3">
      <c r="N30" s="5"/>
      <c r="O30" s="76" t="s">
        <v>79</v>
      </c>
      <c r="P30" s="76"/>
      <c r="Q30" s="76" t="s">
        <v>82</v>
      </c>
      <c r="R30" s="76"/>
      <c r="S30" s="76" t="s">
        <v>83</v>
      </c>
      <c r="T30" s="76"/>
      <c r="V30" s="5"/>
      <c r="W30" s="76" t="s">
        <v>79</v>
      </c>
      <c r="X30" s="76"/>
      <c r="Y30" s="76" t="s">
        <v>82</v>
      </c>
      <c r="Z30" s="76"/>
      <c r="AA30" s="76" t="s">
        <v>83</v>
      </c>
      <c r="AB30" s="76"/>
    </row>
    <row r="31" spans="1:47" x14ac:dyDescent="0.3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3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3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3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3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3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3">
      <c r="N38" s="5" t="s">
        <v>73</v>
      </c>
      <c r="V38" s="5" t="s">
        <v>74</v>
      </c>
    </row>
    <row r="39" spans="14:28" x14ac:dyDescent="0.3">
      <c r="N39" s="5"/>
      <c r="O39" s="76" t="s">
        <v>79</v>
      </c>
      <c r="P39" s="76"/>
      <c r="Q39" s="76" t="s">
        <v>82</v>
      </c>
      <c r="R39" s="76"/>
      <c r="S39" s="76" t="s">
        <v>83</v>
      </c>
      <c r="T39" s="76"/>
      <c r="V39" s="5"/>
      <c r="W39" s="76" t="s">
        <v>79</v>
      </c>
      <c r="X39" s="76"/>
      <c r="Y39" s="76" t="s">
        <v>82</v>
      </c>
      <c r="Z39" s="76"/>
      <c r="AA39" s="76" t="s">
        <v>83</v>
      </c>
      <c r="AB39" s="76"/>
    </row>
    <row r="40" spans="14:28" x14ac:dyDescent="0.3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3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3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3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3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3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3">
      <c r="O46" s="1"/>
    </row>
    <row r="47" spans="14:28" x14ac:dyDescent="0.3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3">
      <c r="Q48" s="1">
        <f>AVERAGE(P36,R36,T36,X36,Z36,AB36,P45,R45,T45,X45,Z45,AB45)</f>
        <v>-3.2894540640592625E-5</v>
      </c>
      <c r="R48" t="s">
        <v>102</v>
      </c>
    </row>
    <row r="49" spans="14:17" x14ac:dyDescent="0.3">
      <c r="Q49" s="8"/>
    </row>
    <row r="50" spans="14:17" x14ac:dyDescent="0.3">
      <c r="N50" t="s">
        <v>103</v>
      </c>
      <c r="Q50" s="1">
        <f>AVERAGE(O36,W36,O45,W45)</f>
        <v>0.35730121535000026</v>
      </c>
    </row>
    <row r="51" spans="14:17" x14ac:dyDescent="0.3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Latex</vt:lpstr>
      <vt:lpstr>Article tables</vt:lpstr>
      <vt:lpstr>SB-3_Stability_2k</vt:lpstr>
      <vt:lpstr>SB-3_Stability_4k</vt:lpstr>
      <vt:lpstr>Stability_10k-1</vt:lpstr>
      <vt:lpstr>20K-colored</vt:lpstr>
      <vt:lpstr>10K-colored</vt:lpstr>
      <vt:lpstr>10K-Mono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2023-06-20T08:21:56Z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