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Task" sheetId="1" r:id="rId3"/>
    <sheet state="visible" name="DeliveryDates" sheetId="2" r:id="rId4"/>
    <sheet state="visible" name="TeamCapacity-1" sheetId="3" r:id="rId5"/>
    <sheet state="visible" name="TeamCap-2" sheetId="4" r:id="rId6"/>
    <sheet state="visible" name="Dashboard" sheetId="5" r:id="rId7"/>
    <sheet state="visible" name="ReleaseList" sheetId="6" r:id="rId8"/>
    <sheet state="visible" name="SprintBoard" sheetId="7" r:id="rId9"/>
    <sheet state="visible" name="HolidaysCal" sheetId="8" r:id="rId10"/>
    <sheet state="visible" name="Dropdown Lists"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Should add a line with the changes of properties, hardware, configuration, settings
</t>
      </text>
    </comment>
    <comment authorId="0" ref="C20">
      <text>
        <t xml:space="preserve">Add new line if some privileges needed to be added</t>
      </text>
    </comment>
  </commentList>
</comments>
</file>

<file path=xl/sharedStrings.xml><?xml version="1.0" encoding="utf-8"?>
<sst xmlns="http://schemas.openxmlformats.org/spreadsheetml/2006/main" count="729" uniqueCount="314">
  <si>
    <t>SL#</t>
  </si>
  <si>
    <t>TASK Name</t>
  </si>
  <si>
    <t>TASK</t>
  </si>
  <si>
    <t>Date</t>
  </si>
  <si>
    <t>ORIGINAL ESTIMATION</t>
  </si>
  <si>
    <t>Start Date for development</t>
  </si>
  <si>
    <t>Resourcing Plan</t>
  </si>
  <si>
    <t>REMAINING ESTIMATION</t>
  </si>
  <si>
    <t xml:space="preserve">Assigne </t>
  </si>
  <si>
    <t>Reporter</t>
  </si>
  <si>
    <t>Type  of the task</t>
  </si>
  <si>
    <t>Summary of Ticket</t>
  </si>
  <si>
    <t>Days</t>
  </si>
  <si>
    <t>Net Days</t>
  </si>
  <si>
    <t>Capacity</t>
  </si>
  <si>
    <t>Estimates</t>
  </si>
  <si>
    <t>Diff.</t>
  </si>
  <si>
    <t>Dev Team</t>
  </si>
  <si>
    <t>End date (code complete)</t>
  </si>
  <si>
    <t>Begin Regression Date</t>
  </si>
  <si>
    <t>Dropdown Component</t>
  </si>
  <si>
    <t>Priority of Ticket</t>
  </si>
  <si>
    <t>Due Date</t>
  </si>
  <si>
    <t>Fix Version</t>
  </si>
  <si>
    <t xml:space="preserve">Environment </t>
  </si>
  <si>
    <t>Description</t>
  </si>
  <si>
    <t>Attachment</t>
  </si>
  <si>
    <t>Q&amp;A (Time)</t>
  </si>
  <si>
    <t>Assigne</t>
  </si>
  <si>
    <t>Gold version</t>
  </si>
  <si>
    <t>Production release date</t>
  </si>
  <si>
    <t>SUB TASKS</t>
  </si>
  <si>
    <t>(In Hours)</t>
  </si>
  <si>
    <t>Project starts 11/6</t>
  </si>
  <si>
    <t>T1</t>
  </si>
  <si>
    <t>Database design</t>
  </si>
  <si>
    <t>Cansu Salkıç</t>
  </si>
  <si>
    <t>Rajesh Ghosh</t>
  </si>
  <si>
    <t>Q&amp;A Team</t>
  </si>
  <si>
    <t>Epic</t>
  </si>
  <si>
    <t>Design and implemente the database for the project</t>
  </si>
  <si>
    <t>Data Base</t>
  </si>
  <si>
    <t>Very High</t>
  </si>
  <si>
    <t>1.0.0.0</t>
  </si>
  <si>
    <t>Production</t>
  </si>
  <si>
    <t>Person 1</t>
  </si>
  <si>
    <t>T2</t>
  </si>
  <si>
    <t>Dev Days in period</t>
  </si>
  <si>
    <t>Test server configaration (Local Share server)</t>
  </si>
  <si>
    <t>José Pedro Teles</t>
  </si>
  <si>
    <t>Exception</t>
  </si>
  <si>
    <t>Test Local server</t>
  </si>
  <si>
    <t>Backend</t>
  </si>
  <si>
    <t>Supported/unexpected</t>
  </si>
  <si>
    <t>Testing</t>
  </si>
  <si>
    <t>1. Test local server</t>
  </si>
  <si>
    <t>National holidays</t>
  </si>
  <si>
    <t xml:space="preserve">R&amp;D projects </t>
  </si>
  <si>
    <t>Person 2</t>
  </si>
  <si>
    <t>T3</t>
  </si>
  <si>
    <t>Preparing Deployment Environment</t>
  </si>
  <si>
    <t>Improvement</t>
  </si>
  <si>
    <t>Prepare Deployment Environment</t>
  </si>
  <si>
    <t>Deployment</t>
  </si>
  <si>
    <t>1.prepare deployment environment</t>
  </si>
  <si>
    <t>T4</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</si>
  <si>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</si>
  <si>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</si>
  <si>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</si>
  <si>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</si>
  <si>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</si>
  <si>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</si>
  <si>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</si>
  <si>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</si>
  <si>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</si>
  <si>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</si>
  <si>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</si>
  <si>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</si>
  <si>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</si>
  <si>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</si>
  <si>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</si>
  <si>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</si>
  <si>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</si>
  <si>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</si>
  <si>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</si>
  <si>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</si>
  <si>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</si>
  <si>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</si>
  <si>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</si>
  <si>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</si>
  <si>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</si>
  <si>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</si>
  <si>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</si>
  <si>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</si>
  <si>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Marina Camilo</t>
  </si>
  <si>
    <t>Full Text Search Database Products</t>
  </si>
  <si>
    <t>1. Define box to write on
2. Connect to database to search the input given by the user
3. Link to other page to how the result of search</t>
  </si>
  <si>
    <t>T11</t>
  </si>
  <si>
    <t>Top Selling Produc Slider</t>
  </si>
  <si>
    <t>Victor Padi</t>
  </si>
  <si>
    <t>Top Selling Products carousel</t>
  </si>
  <si>
    <t>Produtos Page,Data Base</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</si>
  <si>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</si>
  <si>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</si>
  <si>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</si>
  <si>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Task</t>
  </si>
  <si>
    <t>Products' miniatures, adjusted by the page dimensions</t>
  </si>
  <si>
    <t>Name</t>
  </si>
  <si>
    <t>1. Do template for the page
2. Connect to database and get products 
3. Be sure that when the windows is smaller are less products per line</t>
  </si>
  <si>
    <t>T13</t>
  </si>
  <si>
    <t>T14</t>
  </si>
  <si>
    <t>About Product Page</t>
  </si>
  <si>
    <t>Product Descriptoin Section</t>
  </si>
  <si>
    <t>Team</t>
  </si>
  <si>
    <t>Section where people can get more info about the product. How is it works? When is it recommend? How should be used? Components and benefits</t>
  </si>
  <si>
    <t>Holidays</t>
  </si>
  <si>
    <t>Off</t>
  </si>
  <si>
    <t>Support Unexpected</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</si>
  <si>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</si>
  <si>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</si>
  <si>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</si>
  <si>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R&amp;D</t>
  </si>
  <si>
    <t>Productivity Factor</t>
  </si>
  <si>
    <t>Extra hours</t>
  </si>
  <si>
    <t>Raw Work Days</t>
  </si>
  <si>
    <t>Dev Days</t>
  </si>
  <si>
    <t>Make sure that when you open a new page the cart is the same. If anyone is log in, it keeps the card until the user drops it. Make sure that when a product is selected is on the shopping card section. It has to be possible to change the quantity of a product</t>
  </si>
  <si>
    <t>ITM</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</si>
  <si>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</si>
  <si>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</si>
  <si>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</si>
  <si>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</si>
  <si>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Product Page,Shopping</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</si>
  <si>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</si>
  <si>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</si>
  <si>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</si>
  <si>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</si>
  <si>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Blog Page,Data Base</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</si>
  <si>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</si>
  <si>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</si>
  <si>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</si>
  <si>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</si>
  <si>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Events Page,Data Base</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</si>
  <si>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</si>
  <si>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</si>
  <si>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</si>
  <si>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</si>
  <si>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</si>
  <si>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</si>
  <si>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</si>
  <si>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</si>
  <si>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</si>
  <si>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Backend,Shopping</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</si>
  <si>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</si>
  <si>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</si>
  <si>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</si>
  <si>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</si>
  <si>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</si>
  <si>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</si>
  <si>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</si>
  <si>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</si>
  <si>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</si>
  <si>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</si>
  <si>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</si>
  <si>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</si>
  <si>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</si>
  <si>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</si>
  <si>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Admin,Data Base</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</si>
  <si>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</si>
  <si>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</si>
  <si>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</si>
  <si>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</si>
  <si>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</si>
  <si>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</si>
  <si>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</si>
  <si>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</si>
  <si>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</si>
  <si>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</si>
  <si>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</si>
  <si>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</si>
  <si>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Admin</t>
  </si>
  <si>
    <t>1. After clicking on the log out nav bar botton link to the first page</t>
  </si>
  <si>
    <t>T30</t>
  </si>
  <si>
    <t>T31</t>
  </si>
  <si>
    <t>T32</t>
  </si>
  <si>
    <t>User Page</t>
  </si>
  <si>
    <t>T33</t>
  </si>
  <si>
    <t>User Login and Logout</t>
  </si>
  <si>
    <t>total:</t>
  </si>
  <si>
    <t xml:space="preserve">Login should be visible during the site movimentation. Ater click the logout botton or close the browser the user account should be unacessible </t>
  </si>
  <si>
    <t>User,Data Base</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</si>
  <si>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</si>
  <si>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</si>
  <si>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</si>
  <si>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</si>
  <si>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</si>
  <si>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</si>
  <si>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</si>
  <si>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</si>
  <si>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User,Shopping</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</si>
  <si>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</si>
  <si>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</si>
  <si>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</si>
  <si>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</si>
  <si>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</si>
  <si>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</si>
  <si>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</si>
  <si>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</si>
  <si>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</si>
  <si>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</si>
  <si>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</si>
  <si>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</si>
  <si>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User,Data Base,Shopping</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</si>
  <si>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</si>
  <si>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</si>
  <si>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</si>
  <si>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</si>
  <si>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</si>
  <si>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</si>
  <si>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</si>
  <si>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</si>
  <si>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</si>
  <si>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</si>
  <si>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</si>
  <si>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Contact Us</t>
  </si>
  <si>
    <t>1. Define section to put name, email and a box to put the text.
2. Define boton to send message</t>
  </si>
  <si>
    <t>T43</t>
  </si>
  <si>
    <t>Formal contacts Section with map</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</si>
  <si>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</si>
  <si>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</si>
  <si>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</si>
  <si>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T49</t>
  </si>
  <si>
    <t>Post Purchase Test</t>
  </si>
  <si>
    <t xml:space="preserve">Testing </t>
  </si>
  <si>
    <t>Check if user can purchase products.</t>
  </si>
  <si>
    <t>1. After purchse, should be visible in order section the purchase information</t>
  </si>
  <si>
    <t>T50</t>
  </si>
  <si>
    <t>Go Live / Deployment</t>
  </si>
  <si>
    <t>Prepare server to receive a bigger amount of requests and lauch a version of the product</t>
  </si>
  <si>
    <t>1. Should go live and configure the system</t>
  </si>
  <si>
    <t>Total Time:</t>
  </si>
  <si>
    <t>Tasks #</t>
  </si>
  <si>
    <t>H</t>
  </si>
  <si>
    <t>Total days:</t>
  </si>
  <si>
    <t>Estimated time for 5 people:</t>
  </si>
  <si>
    <t>Time to Finish:</t>
  </si>
  <si>
    <t>Descripion</t>
  </si>
  <si>
    <t>Responsible</t>
  </si>
  <si>
    <t>STG</t>
  </si>
  <si>
    <t>PRD</t>
  </si>
  <si>
    <t>Additional Req.</t>
  </si>
  <si>
    <t>R4</t>
  </si>
  <si>
    <t>Release status</t>
  </si>
  <si>
    <t>OPS</t>
  </si>
  <si>
    <t>TBD</t>
  </si>
  <si>
    <t>R1</t>
  </si>
  <si>
    <t>Identify release version</t>
  </si>
  <si>
    <t>Q.A.</t>
  </si>
  <si>
    <t>R2</t>
  </si>
  <si>
    <t>Location of package / Artifact</t>
  </si>
  <si>
    <t>https://drive.google.com/open?id=1GRLh7rSqZFQ-dSgLuu9HKy91Y4_AnDtw</t>
  </si>
  <si>
    <t>R3</t>
  </si>
  <si>
    <t>Release date</t>
  </si>
  <si>
    <t>P.M.</t>
  </si>
  <si>
    <t>R5</t>
  </si>
  <si>
    <t>Release leaders</t>
  </si>
  <si>
    <t>DEV</t>
  </si>
  <si>
    <t>No. of Tasks</t>
  </si>
  <si>
    <t>Hours</t>
  </si>
  <si>
    <t>R6</t>
  </si>
  <si>
    <t>Release contact</t>
  </si>
  <si>
    <t>R7</t>
  </si>
  <si>
    <t>Approvals</t>
  </si>
  <si>
    <t xml:space="preserve">R8 </t>
  </si>
  <si>
    <t>Release maintenance</t>
  </si>
  <si>
    <t>5h</t>
  </si>
  <si>
    <t>B1</t>
  </si>
  <si>
    <t>Backup</t>
  </si>
  <si>
    <t>DB</t>
  </si>
  <si>
    <t>Configurations</t>
  </si>
  <si>
    <t>Settings</t>
  </si>
  <si>
    <t>Code</t>
  </si>
  <si>
    <t>B2</t>
  </si>
  <si>
    <t>Changes on server</t>
  </si>
  <si>
    <t>Not Applicable</t>
  </si>
  <si>
    <t>Not Aplicable</t>
  </si>
  <si>
    <t>B3</t>
  </si>
  <si>
    <t>Priviliges</t>
  </si>
  <si>
    <t>D1</t>
  </si>
  <si>
    <t>Release package</t>
  </si>
  <si>
    <t>A1</t>
  </si>
  <si>
    <t>Test</t>
  </si>
  <si>
    <t>A2</t>
  </si>
  <si>
    <t>Turn On</t>
  </si>
  <si>
    <t>A3</t>
  </si>
  <si>
    <t>Confirmation message</t>
  </si>
  <si>
    <t>Trello Link</t>
  </si>
  <si>
    <t>https://trello.com/b/y9dr8MYm/sprintboardecommercedev</t>
  </si>
  <si>
    <t>Type of Tasks</t>
  </si>
  <si>
    <t>Bugs</t>
  </si>
  <si>
    <t>Total Holidays</t>
  </si>
  <si>
    <t>Dev Members:</t>
  </si>
  <si>
    <t>Type of the Task:</t>
  </si>
  <si>
    <t>Type of Component:</t>
  </si>
  <si>
    <t>Type of Priority:</t>
  </si>
  <si>
    <t>Fix Version:</t>
  </si>
  <si>
    <t>Environment:</t>
  </si>
  <si>
    <t>Test Members:</t>
  </si>
  <si>
    <t>Team:</t>
  </si>
  <si>
    <t>UI</t>
  </si>
  <si>
    <t>Data Issue</t>
  </si>
  <si>
    <t>Producs Page</t>
  </si>
  <si>
    <t>Admin,User</t>
  </si>
  <si>
    <t>Shopping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</si>
</sst>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5">
    <font>
      <sz val="10.0"/>
      <color rgb="FF000000"/>
      <name val="Arial"/>
    </font>
    <font>
      <b/>
      <sz val="12.0"/>
      <color rgb="FFFFFFFF"/>
      <name val="Roboto Slab"/>
    </font>
    <font>
      <sz val="12.0"/>
      <color rgb="FFFFFFFF"/>
      <name val="Roboto Slab"/>
    </font>
    <font>
      <b/>
    </font>
    <font/>
    <font>
      <b/>
      <sz val="12.0"/>
      <color rgb="FFFFFFFF"/>
    </font>
    <font>
      <sz val="11.0"/>
      <color rgb="FF1D2129"/>
      <name val="SFUIText-Regular"/>
    </font>
    <font>
      <sz val="11.0"/>
      <color rgb="FF000000"/>
      <name val="Inconsolata"/>
    </font>
    <font>
      <sz val="11.0"/>
    </font>
    <font>
      <color rgb="FF000000"/>
    </font>
    <font>
      <color rgb="FF000000"/>
      <name val="Arial"/>
    </font>
    <font>
      <b/>
      <sz val="11.0"/>
      <color rgb="FFFFFFFF"/>
      <name val="Roboto Slab"/>
    </font>
    <font>
      <b/>
      <sz val="11.0"/>
      <color rgb="FF1D2129"/>
      <name val="SFUIText-Regular"/>
    </font>
    <font>
      <b/>
      <color rgb="FFFFFFFF"/>
    </font>
    <font>
      <sz val="11.0"/>
      <color rgb="FFFFFFFF"/>
      <name val="Lato"/>
    </font>
    <font>
      <color rgb="FFFFFFFF"/>
    </font>
    <font>
      <sz val="11.0"/>
      <name val="Lato"/>
    </font>
    <font>
      <color rgb="FF000000"/>
      <name val="'Arial'"/>
    </font>
    <font>
      <u/>
      <sz val="11.0"/>
      <color rgb="FF0000FF"/>
      <name val="Lato"/>
    </font>
    <font>
      <u/>
      <sz val="12.0"/>
      <color rgb="FF0000FF"/>
    </font>
    <font>
      <sz val="11.0"/>
      <color rgb="FF1D2129"/>
      <name val="Lato"/>
    </font>
    <font>
      <name val="Lato"/>
    </font>
    <font>
      <b/>
      <sz val="11.0"/>
      <color rgb="FFF3F3F3"/>
      <name val="Lato"/>
    </font>
    <font>
      <b/>
      <color rgb="FFF3F3F3"/>
      <name val="Lato"/>
    </font>
    <font>
      <b/>
      <color rgb="FF000000"/>
    </font>
  </fonts>
  <fills count="14">
    <fill>
      <patternFill patternType="none"/>
    </fill>
    <fill>
      <patternFill patternType="lightGray"/>
    </fill>
    <fill>
      <patternFill patternType="solid">
        <fgColor rgb="FF3C78D8"/>
        <bgColor rgb="FF3C78D8"/>
      </patternFill>
    </fill>
    <fill>
      <patternFill patternType="solid">
        <fgColor rgb="FF1155CC"/>
        <bgColor rgb="FF1155CC"/>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0B5394"/>
        <bgColor rgb="FF0B5394"/>
      </patternFill>
    </fill>
    <fill>
      <patternFill patternType="solid">
        <fgColor rgb="FF434343"/>
        <bgColor rgb="FF434343"/>
      </patternFill>
    </fill>
    <fill>
      <patternFill patternType="solid">
        <fgColor rgb="FFBF9000"/>
        <bgColor rgb="FFBF9000"/>
      </patternFill>
    </fill>
    <fill>
      <patternFill patternType="solid">
        <fgColor rgb="FFEFEFEF"/>
        <bgColor rgb="FFEFEFEF"/>
      </patternFill>
    </fill>
    <fill>
      <patternFill patternType="solid">
        <fgColor rgb="FF3D85C6"/>
        <bgColor rgb="FF3D85C6"/>
      </patternFill>
    </fill>
    <fill>
      <patternFill patternType="solid">
        <fgColor rgb="FFEA9999"/>
        <bgColor rgb="FFEA9999"/>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shrinkToFit="0" wrapText="1"/>
    </xf>
    <xf borderId="0" fillId="3" fontId="1" numFmtId="0" xfId="0" applyAlignment="1" applyFill="1" applyFont="1">
      <alignment horizontal="center" readingOrder="0"/>
    </xf>
    <xf borderId="0" fillId="0" fontId="2" numFmtId="0" xfId="0" applyFont="1"/>
    <xf borderId="0" fillId="3" fontId="2" numFmtId="0" xfId="0" applyFont="1"/>
    <xf borderId="0" fillId="3" fontId="1" numFmtId="0" xfId="0" applyAlignment="1" applyFont="1">
      <alignment readingOrder="0"/>
    </xf>
    <xf borderId="0" fillId="4" fontId="3" numFmtId="0" xfId="0" applyAlignment="1" applyFill="1" applyFont="1">
      <alignment readingOrder="0"/>
    </xf>
    <xf borderId="0" fillId="5" fontId="4" numFmtId="164" xfId="0" applyAlignment="1" applyFill="1" applyFont="1" applyNumberFormat="1">
      <alignment readingOrder="0"/>
    </xf>
    <xf borderId="0" fillId="6" fontId="3" numFmtId="0" xfId="0" applyAlignment="1" applyFill="1" applyFont="1">
      <alignment readingOrder="0"/>
    </xf>
    <xf borderId="0" fillId="2" fontId="1" numFmtId="0" xfId="0" applyAlignment="1" applyFont="1">
      <alignment readingOrder="0"/>
    </xf>
    <xf borderId="0" fillId="5" fontId="4" numFmtId="165" xfId="0" applyAlignment="1" applyFont="1" applyNumberFormat="1">
      <alignment readingOrder="0"/>
    </xf>
    <xf borderId="0" fillId="0" fontId="4" numFmtId="0" xfId="0" applyAlignment="1" applyFont="1">
      <alignment readingOrder="0"/>
    </xf>
    <xf borderId="0" fillId="0" fontId="3" numFmtId="0" xfId="0" applyAlignment="1" applyFont="1">
      <alignment readingOrder="0"/>
    </xf>
    <xf borderId="0" fillId="3" fontId="5" numFmtId="0" xfId="0" applyAlignment="1" applyFont="1">
      <alignment horizontal="center" readingOrder="0"/>
    </xf>
    <xf borderId="0" fillId="7" fontId="6" numFmtId="0" xfId="0" applyAlignment="1" applyFill="1" applyFont="1">
      <alignment readingOrder="0" shrinkToFit="0" wrapText="0"/>
    </xf>
    <xf borderId="0" fillId="0" fontId="4" numFmtId="0" xfId="0" applyAlignment="1" applyFont="1">
      <alignment readingOrder="0" shrinkToFit="0" wrapText="1"/>
    </xf>
    <xf borderId="0" fillId="0" fontId="4" numFmtId="164" xfId="0" applyAlignment="1" applyFont="1" applyNumberFormat="1">
      <alignment readingOrder="0"/>
    </xf>
    <xf borderId="0" fillId="7" fontId="7" numFmtId="0" xfId="0" applyFont="1"/>
    <xf borderId="0" fillId="0" fontId="4" numFmtId="0" xfId="0" applyAlignment="1" applyFont="1">
      <alignment shrinkToFit="0" wrapText="1"/>
    </xf>
    <xf borderId="0" fillId="0" fontId="8" numFmtId="0" xfId="0" applyFont="1"/>
    <xf borderId="0" fillId="0" fontId="4" numFmtId="0" xfId="0" applyAlignment="1" applyFont="1">
      <alignment readingOrder="0" shrinkToFit="0" vertical="center" wrapText="1"/>
    </xf>
    <xf borderId="0" fillId="0" fontId="9" numFmtId="0" xfId="0" applyAlignment="1" applyFont="1">
      <alignment readingOrder="0"/>
    </xf>
    <xf borderId="0" fillId="7" fontId="10" numFmtId="0" xfId="0" applyAlignment="1" applyFont="1">
      <alignment readingOrder="0" shrinkToFit="0" wrapText="0"/>
    </xf>
    <xf borderId="0" fillId="8" fontId="11" numFmtId="0" xfId="0" applyAlignment="1" applyFill="1" applyFont="1">
      <alignment readingOrder="0"/>
    </xf>
    <xf borderId="0" fillId="8" fontId="11" numFmtId="0" xfId="0" applyAlignment="1" applyFont="1">
      <alignment readingOrder="0" shrinkToFit="0" wrapText="1"/>
    </xf>
    <xf borderId="0" fillId="7" fontId="12" numFmtId="0" xfId="0" applyAlignment="1" applyFont="1">
      <alignment readingOrder="0" shrinkToFit="0" wrapText="0"/>
    </xf>
    <xf borderId="0" fillId="7" fontId="7" numFmtId="0" xfId="0" applyFont="1"/>
    <xf borderId="0" fillId="9" fontId="13" numFmtId="0" xfId="0" applyAlignment="1" applyFill="1" applyFont="1">
      <alignment horizontal="center" readingOrder="0"/>
    </xf>
    <xf borderId="0" fillId="8" fontId="1" numFmtId="0" xfId="0" applyAlignment="1" applyFont="1">
      <alignment horizontal="center" readingOrder="0"/>
    </xf>
    <xf borderId="0" fillId="10" fontId="14" numFmtId="0" xfId="0" applyAlignment="1" applyFill="1" applyFont="1">
      <alignment readingOrder="0"/>
    </xf>
    <xf borderId="0" fillId="10" fontId="15" numFmtId="0" xfId="0" applyAlignment="1" applyFont="1">
      <alignment readingOrder="0"/>
    </xf>
    <xf borderId="0" fillId="11" fontId="4" numFmtId="0" xfId="0" applyAlignment="1" applyFill="1" applyFont="1">
      <alignment readingOrder="0"/>
    </xf>
    <xf borderId="0" fillId="10" fontId="14" numFmtId="0" xfId="0" applyFont="1"/>
    <xf borderId="0" fillId="0" fontId="16" numFmtId="0" xfId="0" applyAlignment="1" applyFont="1">
      <alignment readingOrder="0"/>
    </xf>
    <xf borderId="0" fillId="0" fontId="17" numFmtId="0" xfId="0" applyAlignment="1" applyFont="1">
      <alignment readingOrder="0"/>
    </xf>
    <xf borderId="0" fillId="11" fontId="4" numFmtId="0" xfId="0" applyFont="1"/>
    <xf borderId="0" fillId="0" fontId="16" numFmtId="0" xfId="0" applyFont="1"/>
    <xf borderId="0" fillId="0" fontId="18" numFmtId="0" xfId="0" applyAlignment="1" applyFont="1">
      <alignment readingOrder="0" shrinkToFit="0" wrapText="1"/>
    </xf>
    <xf borderId="0" fillId="0" fontId="16" numFmtId="165" xfId="0" applyAlignment="1" applyFont="1" applyNumberFormat="1">
      <alignment readingOrder="0" shrinkToFit="0" wrapText="1"/>
    </xf>
    <xf borderId="0" fillId="11" fontId="3" numFmtId="0" xfId="0" applyAlignment="1" applyFont="1">
      <alignment readingOrder="0"/>
    </xf>
    <xf borderId="0" fillId="0" fontId="19" numFmtId="0" xfId="0" applyAlignment="1" applyFont="1">
      <alignment readingOrder="0"/>
    </xf>
    <xf borderId="0" fillId="0" fontId="11" numFmtId="0" xfId="0" applyAlignment="1" applyFont="1">
      <alignment horizontal="center" readingOrder="0"/>
    </xf>
    <xf borderId="0" fillId="7" fontId="20" numFmtId="0" xfId="0" applyAlignment="1" applyFont="1">
      <alignment readingOrder="0" shrinkToFit="0" wrapText="0"/>
    </xf>
    <xf borderId="0" fillId="0" fontId="21" numFmtId="0" xfId="0" applyAlignment="1" applyFont="1">
      <alignment readingOrder="0"/>
    </xf>
    <xf borderId="0" fillId="0" fontId="4" numFmtId="0" xfId="0" applyAlignment="1" applyFont="1">
      <alignment horizontal="center"/>
    </xf>
    <xf borderId="0" fillId="0" fontId="7" numFmtId="0" xfId="0" applyAlignment="1" applyFont="1">
      <alignment horizontal="center"/>
    </xf>
    <xf borderId="0" fillId="12" fontId="22" numFmtId="0" xfId="0" applyAlignment="1" applyFill="1" applyFont="1">
      <alignment readingOrder="0" shrinkToFit="0" wrapText="0"/>
    </xf>
    <xf borderId="0" fillId="12" fontId="23" numFmtId="0" xfId="0" applyAlignment="1" applyFont="1">
      <alignment readingOrder="0"/>
    </xf>
    <xf borderId="0" fillId="13" fontId="4" numFmtId="0" xfId="0" applyFill="1" applyFont="1"/>
    <xf borderId="0" fillId="0" fontId="24" numFmtId="0" xfId="0" applyAlignment="1" applyFont="1">
      <alignment readingOrder="0"/>
    </xf>
  </cellXfs>
  <cellStyles count="1">
    <cellStyle xfId="0" name="Normal" builtinId="0"/>
  </cellStyles>
  <dxfs count="3">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200376105"/>
        <c:axId val="456667841"/>
      </c:barChart>
      <c:catAx>
        <c:axId val="1200376105"/>
        <c:scaling>
          <c:orientation val="minMax"/>
        </c:scaling>
        <c:delete val="0"/>
        <c:axPos val="b"/>
        <c:title>
          <c:tx>
            <c:rich>
              <a:bodyPr/>
              <a:lstStyle/>
              <a:p>
                <a:pPr lvl="0">
                  <a:defRPr b="0"/>
                </a:pPr>
                <a:r>
                  <a:t/>
                </a:r>
              </a:p>
            </c:rich>
          </c:tx>
          <c:overlay val="0"/>
        </c:title>
        <c:txPr>
          <a:bodyPr/>
          <a:lstStyle/>
          <a:p>
            <a:pPr lvl="0">
              <a:defRPr b="0"/>
            </a:pPr>
          </a:p>
        </c:txPr>
        <c:crossAx val="456667841"/>
      </c:catAx>
      <c:valAx>
        <c:axId val="45666784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00376105"/>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'All-Task'!$D$1:$D$52</c:f>
            </c:numRef>
          </c:val>
          <c:smooth val="0"/>
        </c:ser>
        <c:ser>
          <c:idx val="1"/>
          <c:order val="1"/>
          <c:spPr>
            <a:ln cmpd="sng" w="19050">
              <a:solidFill>
                <a:srgbClr val="DC3912"/>
              </a:solidFill>
            </a:ln>
          </c:spPr>
          <c:marker>
            <c:symbol val="none"/>
          </c:marker>
          <c:val>
            <c:numRef>
              <c:f>'All-Task'!$E$1:$E$52</c:f>
            </c:numRef>
          </c:val>
          <c:smooth val="0"/>
        </c:ser>
        <c:axId val="1175043299"/>
        <c:axId val="1913736694"/>
      </c:lineChart>
      <c:catAx>
        <c:axId val="1175043299"/>
        <c:scaling>
          <c:orientation val="minMax"/>
        </c:scaling>
        <c:delete val="0"/>
        <c:axPos val="b"/>
        <c:txPr>
          <a:bodyPr/>
          <a:lstStyle/>
          <a:p>
            <a:pPr lvl="0">
              <a:defRPr b="0"/>
            </a:pPr>
          </a:p>
        </c:txPr>
        <c:crossAx val="1913736694"/>
      </c:catAx>
      <c:valAx>
        <c:axId val="191373669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75043299"/>
      </c:valAx>
    </c:plotArea>
    <c:legend>
      <c:legendPos val="r"/>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1GRLh7rSqZFQ-dSgLuu9HKy91Y4_AnDtw"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b/y9dr8MYm/sprintboardecommercede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1" t="s">
        <v>0</v>
      </c>
      <c r="B1" s="1" t="s">
        <v>2</v>
      </c>
      <c r="D1" s="2" t="s">
        <v>4</v>
      </c>
      <c r="E1" s="2" t="s">
        <v>7</v>
      </c>
      <c r="F1" s="1" t="s">
        <v>8</v>
      </c>
      <c r="G1" s="1" t="s">
        <v>9</v>
      </c>
      <c r="H1" s="1" t="s">
        <v>10</v>
      </c>
      <c r="I1" s="10" t="s">
        <v>11</v>
      </c>
      <c r="J1" s="10" t="s">
        <v>20</v>
      </c>
      <c r="K1" s="10" t="s">
        <v>21</v>
      </c>
      <c r="L1" s="10" t="s">
        <v>22</v>
      </c>
      <c r="M1" s="10" t="s">
        <v>23</v>
      </c>
      <c r="N1" s="10" t="s">
        <v>24</v>
      </c>
      <c r="O1" s="10" t="s">
        <v>25</v>
      </c>
      <c r="P1" s="10" t="s">
        <v>26</v>
      </c>
      <c r="Q1" s="1" t="s">
        <v>27</v>
      </c>
      <c r="R1" s="1" t="s">
        <v>28</v>
      </c>
    </row>
    <row r="2">
      <c r="A2" s="12"/>
      <c r="B2" s="13"/>
      <c r="C2" s="14" t="s">
        <v>31</v>
      </c>
      <c r="D2" s="12" t="s">
        <v>32</v>
      </c>
      <c r="E2" s="12" t="s">
        <v>32</v>
      </c>
      <c r="J2" s="12"/>
      <c r="L2" s="12" t="s">
        <v>33</v>
      </c>
      <c r="Q2" s="12" t="s">
        <v>32</v>
      </c>
    </row>
    <row r="3">
      <c r="A3" s="12" t="s">
        <v>34</v>
      </c>
      <c r="B3" s="12" t="s">
        <v>35</v>
      </c>
      <c r="D3" s="12">
        <v>16.0</v>
      </c>
      <c r="E3" s="12">
        <v>5.0</v>
      </c>
      <c r="F3" s="15" t="s">
        <v>36</v>
      </c>
      <c r="G3" s="15" t="s">
        <v>37</v>
      </c>
      <c r="H3" s="12" t="s">
        <v>39</v>
      </c>
      <c r="I3" s="16" t="s">
        <v>40</v>
      </c>
      <c r="J3" s="12" t="s">
        <v>41</v>
      </c>
      <c r="K3" s="12" t="s">
        <v>42</v>
      </c>
      <c r="L3" s="17">
        <v>43047.0</v>
      </c>
      <c r="M3" s="12" t="s">
        <v>43</v>
      </c>
      <c r="N3" s="12" t="s">
        <v>44</v>
      </c>
      <c r="O3" s="19"/>
      <c r="Q3" s="12">
        <v>3.0</v>
      </c>
      <c r="R3" s="12" t="s">
        <v>45</v>
      </c>
    </row>
    <row r="4">
      <c r="A4" s="12" t="s">
        <v>46</v>
      </c>
      <c r="B4" s="12" t="s">
        <v>48</v>
      </c>
      <c r="D4" s="12">
        <v>5.0</v>
      </c>
      <c r="E4" s="12">
        <v>2.0</v>
      </c>
      <c r="F4" s="15" t="s">
        <v>49</v>
      </c>
      <c r="G4" s="15" t="s">
        <v>37</v>
      </c>
      <c r="H4" s="12" t="s">
        <v>50</v>
      </c>
      <c r="I4" s="16" t="s">
        <v>51</v>
      </c>
      <c r="J4" s="12" t="s">
        <v>52</v>
      </c>
      <c r="K4" s="12" t="s">
        <v>42</v>
      </c>
      <c r="L4" s="17">
        <v>43045.0</v>
      </c>
      <c r="M4" s="12" t="s">
        <v>43</v>
      </c>
      <c r="N4" s="12" t="s">
        <v>54</v>
      </c>
      <c r="O4" s="12" t="s">
        <v>55</v>
      </c>
      <c r="Q4" s="12">
        <v>6.0</v>
      </c>
      <c r="R4" s="12" t="s">
        <v>58</v>
      </c>
    </row>
    <row r="5">
      <c r="A5" s="12" t="s">
        <v>59</v>
      </c>
      <c r="B5" s="12" t="s">
        <v>60</v>
      </c>
      <c r="D5" s="12">
        <v>5.0</v>
      </c>
      <c r="E5" s="12">
        <v>0.0</v>
      </c>
      <c r="F5" s="15" t="s">
        <v>49</v>
      </c>
      <c r="G5" s="15" t="s">
        <v>37</v>
      </c>
      <c r="H5" s="12" t="s">
        <v>61</v>
      </c>
      <c r="I5" s="16" t="s">
        <v>62</v>
      </c>
      <c r="J5" s="12" t="s">
        <v>52</v>
      </c>
      <c r="K5" s="12" t="s">
        <v>42</v>
      </c>
      <c r="L5" s="17">
        <v>43046.0</v>
      </c>
      <c r="M5" s="12" t="s">
        <v>43</v>
      </c>
      <c r="N5" s="12" t="s">
        <v>63</v>
      </c>
      <c r="O5" s="12" t="s">
        <v>64</v>
      </c>
      <c r="Q5" s="12">
        <v>6.0</v>
      </c>
      <c r="R5" s="12" t="s">
        <v>45</v>
      </c>
    </row>
    <row r="6">
      <c r="A6" s="12" t="s">
        <v>65</v>
      </c>
      <c r="F6" s="12"/>
      <c r="I6" s="19"/>
      <c r="L6" s="17"/>
      <c r="R6" s="12"/>
    </row>
    <row r="7">
      <c r="A7" s="12" t="s">
        <v>66</v>
      </c>
      <c r="B7" s="12" t="s">
        <v>67</v>
      </c>
      <c r="C7" s="12" t="s">
        <v>68</v>
      </c>
      <c r="D7" s="12">
        <v>6.0</v>
      </c>
      <c r="E7" s="12">
        <v>4.0</v>
      </c>
      <c r="F7" s="15" t="s">
        <v>37</v>
      </c>
      <c r="G7" s="15" t="s">
        <v>37</v>
      </c>
      <c r="H7" s="12" t="s">
        <v>61</v>
      </c>
      <c r="I7" s="16" t="s">
        <v>69</v>
      </c>
      <c r="J7" s="12" t="s">
        <v>70</v>
      </c>
      <c r="K7" s="12" t="s">
        <v>42</v>
      </c>
      <c r="L7" s="17">
        <v>43046.0</v>
      </c>
      <c r="M7" s="12" t="s">
        <v>43</v>
      </c>
      <c r="N7" s="12" t="s">
        <v>44</v>
      </c>
      <c r="O7" s="21" t="s">
        <v>71</v>
      </c>
      <c r="Q7" s="12">
        <v>1.0</v>
      </c>
      <c r="R7" s="12" t="s">
        <v>45</v>
      </c>
    </row>
    <row r="8">
      <c r="A8" s="12" t="s">
        <v>72</v>
      </c>
      <c r="C8" s="12" t="s">
        <v>73</v>
      </c>
      <c r="D8" s="12">
        <v>8.0</v>
      </c>
      <c r="E8" s="12">
        <v>2.0</v>
      </c>
      <c r="F8" s="15" t="s">
        <v>37</v>
      </c>
      <c r="G8" s="15" t="s">
        <v>37</v>
      </c>
      <c r="H8" s="12" t="s">
        <v>61</v>
      </c>
      <c r="I8" s="16" t="s">
        <v>74</v>
      </c>
      <c r="J8" s="12" t="s">
        <v>70</v>
      </c>
      <c r="K8" s="12" t="s">
        <v>75</v>
      </c>
      <c r="L8" s="17">
        <v>43053.0</v>
      </c>
      <c r="M8" s="12" t="s">
        <v>43</v>
      </c>
      <c r="N8" s="12" t="s">
        <v>44</v>
      </c>
      <c r="O8" s="16" t="s">
        <v>76</v>
      </c>
      <c r="Q8" s="12">
        <v>1.0</v>
      </c>
      <c r="R8" s="12" t="s">
        <v>58</v>
      </c>
    </row>
    <row r="9">
      <c r="A9" s="12" t="s">
        <v>77</v>
      </c>
      <c r="C9" s="12" t="s">
        <v>78</v>
      </c>
      <c r="D9" s="12">
        <v>5.0</v>
      </c>
      <c r="E9" s="12">
        <v>1.0</v>
      </c>
      <c r="F9" s="15" t="s">
        <v>37</v>
      </c>
      <c r="G9" s="15" t="s">
        <v>37</v>
      </c>
      <c r="H9" s="12" t="s">
        <v>61</v>
      </c>
      <c r="I9" s="16" t="s">
        <v>79</v>
      </c>
      <c r="J9" s="12" t="s">
        <v>80</v>
      </c>
      <c r="K9" s="12" t="s">
        <v>81</v>
      </c>
      <c r="L9" s="17">
        <v>43054.0</v>
      </c>
      <c r="M9" s="12" t="s">
        <v>43</v>
      </c>
      <c r="N9" s="12" t="s">
        <v>82</v>
      </c>
      <c r="O9" s="16" t="s">
        <v>83</v>
      </c>
      <c r="Q9" s="12">
        <v>3.0</v>
      </c>
      <c r="R9" s="12" t="s">
        <v>45</v>
      </c>
    </row>
    <row r="10">
      <c r="A10" s="12"/>
      <c r="C10" s="12" t="s">
        <v>84</v>
      </c>
      <c r="D10" s="12">
        <v>5.0</v>
      </c>
      <c r="E10" s="12">
        <v>2.0</v>
      </c>
      <c r="F10" s="15" t="s">
        <v>37</v>
      </c>
      <c r="G10" s="15" t="s">
        <v>37</v>
      </c>
      <c r="H10" s="12" t="s">
        <v>85</v>
      </c>
      <c r="I10" s="16" t="s">
        <v>86</v>
      </c>
      <c r="J10" s="12" t="s">
        <v>87</v>
      </c>
      <c r="K10" s="12" t="s">
        <v>88</v>
      </c>
      <c r="L10" s="17">
        <v>43048.0</v>
      </c>
      <c r="M10" s="12" t="s">
        <v>43</v>
      </c>
      <c r="N10" s="12" t="s">
        <v>44</v>
      </c>
      <c r="O10" s="16" t="s">
        <v>89</v>
      </c>
      <c r="Q10" s="12">
        <v>1.0</v>
      </c>
      <c r="R10" s="12" t="s">
        <v>45</v>
      </c>
    </row>
    <row r="11">
      <c r="A11" s="12" t="s">
        <v>90</v>
      </c>
      <c r="F11" s="12"/>
      <c r="I11" s="19"/>
      <c r="L11" s="17"/>
      <c r="O11" s="19"/>
    </row>
    <row r="12">
      <c r="A12" s="12" t="s">
        <v>91</v>
      </c>
      <c r="B12" s="22" t="s">
        <v>92</v>
      </c>
      <c r="C12" s="12" t="s">
        <v>93</v>
      </c>
      <c r="D12" s="12">
        <v>12.0</v>
      </c>
      <c r="E12" s="12">
        <v>15.0</v>
      </c>
      <c r="F12" s="15" t="s">
        <v>94</v>
      </c>
      <c r="G12" s="15" t="s">
        <v>49</v>
      </c>
      <c r="H12" s="12" t="s">
        <v>61</v>
      </c>
      <c r="I12" s="16" t="s">
        <v>95</v>
      </c>
      <c r="J12" s="12" t="s">
        <v>80</v>
      </c>
      <c r="K12" s="12" t="s">
        <v>75</v>
      </c>
      <c r="L12" s="17">
        <v>43048.0</v>
      </c>
      <c r="M12" s="12" t="s">
        <v>43</v>
      </c>
      <c r="N12" s="12" t="s">
        <v>44</v>
      </c>
      <c r="O12" s="16" t="s">
        <v>96</v>
      </c>
      <c r="Q12" s="12">
        <v>5.0</v>
      </c>
      <c r="R12" s="12" t="s">
        <v>45</v>
      </c>
    </row>
    <row r="13">
      <c r="A13" s="12" t="s">
        <v>97</v>
      </c>
      <c r="C13" s="12" t="s">
        <v>98</v>
      </c>
      <c r="D13" s="12">
        <v>5.0</v>
      </c>
      <c r="E13" s="12">
        <v>5.0</v>
      </c>
      <c r="F13" s="15" t="s">
        <v>94</v>
      </c>
      <c r="G13" s="23" t="s">
        <v>99</v>
      </c>
      <c r="H13" s="12" t="s">
        <v>50</v>
      </c>
      <c r="I13" s="16" t="s">
        <v>100</v>
      </c>
      <c r="J13" s="12" t="s">
        <v>101</v>
      </c>
      <c r="K13" s="12" t="s">
        <v>75</v>
      </c>
      <c r="L13" s="17">
        <v>43049.0</v>
      </c>
      <c r="M13" s="12" t="s">
        <v>43</v>
      </c>
      <c r="N13" s="12" t="s">
        <v>44</v>
      </c>
      <c r="O13" s="16" t="s">
        <v>102</v>
      </c>
      <c r="Q13" s="12">
        <v>1.0</v>
      </c>
      <c r="R13" s="12" t="s">
        <v>58</v>
      </c>
    </row>
    <row r="14">
      <c r="A14" s="12" t="s">
        <v>103</v>
      </c>
      <c r="C14" s="12" t="s">
        <v>104</v>
      </c>
      <c r="D14" s="12">
        <v>8.0</v>
      </c>
      <c r="E14" s="12">
        <v>8.0</v>
      </c>
      <c r="F14" s="15" t="s">
        <v>94</v>
      </c>
      <c r="G14" s="23" t="s">
        <v>99</v>
      </c>
      <c r="H14" s="12" t="s">
        <v>105</v>
      </c>
      <c r="I14" s="16" t="s">
        <v>106</v>
      </c>
      <c r="J14" s="12" t="s">
        <v>101</v>
      </c>
      <c r="K14" s="12" t="s">
        <v>75</v>
      </c>
      <c r="L14" s="17">
        <v>43052.0</v>
      </c>
      <c r="M14" s="12" t="s">
        <v>43</v>
      </c>
      <c r="N14" s="12" t="s">
        <v>44</v>
      </c>
      <c r="O14" s="16" t="s">
        <v>108</v>
      </c>
      <c r="Q14" s="12">
        <v>2.0</v>
      </c>
      <c r="R14" s="12" t="s">
        <v>45</v>
      </c>
    </row>
    <row r="15">
      <c r="A15" s="12" t="s">
        <v>109</v>
      </c>
      <c r="I15" s="19"/>
      <c r="L15" s="17"/>
      <c r="O15" s="19"/>
      <c r="R15" s="12"/>
    </row>
    <row r="16">
      <c r="A16" s="12" t="s">
        <v>110</v>
      </c>
      <c r="B16" s="12" t="s">
        <v>111</v>
      </c>
      <c r="C16" s="12" t="s">
        <v>112</v>
      </c>
      <c r="D16" s="12">
        <v>4.0</v>
      </c>
      <c r="E16" s="12">
        <v>4.0</v>
      </c>
      <c r="F16" s="23" t="s">
        <v>99</v>
      </c>
      <c r="G16" s="23" t="s">
        <v>99</v>
      </c>
      <c r="H16" s="12" t="s">
        <v>105</v>
      </c>
      <c r="I16" s="16" t="s">
        <v>114</v>
      </c>
      <c r="J16" s="12" t="s">
        <v>101</v>
      </c>
      <c r="K16" s="12" t="s">
        <v>88</v>
      </c>
      <c r="L16" s="17">
        <v>43048.0</v>
      </c>
      <c r="M16" s="12" t="s">
        <v>43</v>
      </c>
      <c r="N16" s="12" t="s">
        <v>44</v>
      </c>
      <c r="O16" s="16" t="s">
        <v>118</v>
      </c>
      <c r="Q16" s="12">
        <v>1.0</v>
      </c>
      <c r="R16" s="12" t="s">
        <v>58</v>
      </c>
    </row>
    <row r="17">
      <c r="A17" s="12" t="s">
        <v>119</v>
      </c>
      <c r="C17" s="12" t="s">
        <v>120</v>
      </c>
      <c r="D17" s="12">
        <v>8.0</v>
      </c>
      <c r="E17" s="12">
        <v>8.0</v>
      </c>
      <c r="F17" s="23" t="s">
        <v>99</v>
      </c>
      <c r="G17" s="23" t="s">
        <v>99</v>
      </c>
      <c r="H17" s="12" t="s">
        <v>105</v>
      </c>
      <c r="I17" s="16" t="s">
        <v>126</v>
      </c>
      <c r="J17" s="12" t="s">
        <v>80</v>
      </c>
      <c r="K17" s="12" t="s">
        <v>42</v>
      </c>
      <c r="L17" s="17">
        <v>43047.0</v>
      </c>
      <c r="M17" s="12" t="s">
        <v>43</v>
      </c>
      <c r="N17" s="12" t="s">
        <v>44</v>
      </c>
      <c r="O17" s="16" t="s">
        <v>128</v>
      </c>
      <c r="Q17" s="12">
        <v>4.0</v>
      </c>
      <c r="R17" s="12" t="s">
        <v>58</v>
      </c>
    </row>
    <row r="18">
      <c r="A18" s="12" t="s">
        <v>129</v>
      </c>
      <c r="C18" s="12" t="s">
        <v>130</v>
      </c>
      <c r="D18" s="12">
        <v>3.0</v>
      </c>
      <c r="E18" s="12">
        <v>3.0</v>
      </c>
      <c r="F18" s="23" t="s">
        <v>99</v>
      </c>
      <c r="G18" s="23" t="s">
        <v>99</v>
      </c>
      <c r="H18" s="12" t="s">
        <v>85</v>
      </c>
      <c r="I18" s="16" t="s">
        <v>131</v>
      </c>
      <c r="J18" s="12" t="s">
        <v>132</v>
      </c>
      <c r="K18" s="12" t="s">
        <v>42</v>
      </c>
      <c r="L18" s="17">
        <v>43048.0</v>
      </c>
      <c r="M18" s="12" t="s">
        <v>43</v>
      </c>
      <c r="N18" s="12" t="s">
        <v>44</v>
      </c>
      <c r="O18" s="16" t="s">
        <v>133</v>
      </c>
      <c r="Q18" s="12">
        <v>1.0</v>
      </c>
      <c r="R18" s="12" t="s">
        <v>58</v>
      </c>
    </row>
    <row r="19">
      <c r="A19" s="12"/>
      <c r="C19" s="12"/>
      <c r="D19" s="12"/>
      <c r="E19" s="12"/>
      <c r="F19" s="12"/>
      <c r="I19" s="19"/>
      <c r="L19" s="17"/>
      <c r="O19" s="19"/>
    </row>
    <row r="20">
      <c r="A20" s="12" t="s">
        <v>134</v>
      </c>
      <c r="B20" s="12" t="s">
        <v>135</v>
      </c>
      <c r="D20" s="12">
        <v>8.0</v>
      </c>
      <c r="E20" s="12">
        <v>8.0</v>
      </c>
      <c r="F20" s="12" t="s">
        <v>99</v>
      </c>
      <c r="G20" s="15" t="s">
        <v>36</v>
      </c>
      <c r="H20" s="12" t="s">
        <v>61</v>
      </c>
      <c r="I20" s="16" t="s">
        <v>136</v>
      </c>
      <c r="J20" s="12" t="s">
        <v>137</v>
      </c>
      <c r="K20" s="12" t="s">
        <v>81</v>
      </c>
      <c r="L20" s="17">
        <v>43055.0</v>
      </c>
      <c r="M20" s="12" t="s">
        <v>43</v>
      </c>
      <c r="N20" s="12" t="s">
        <v>44</v>
      </c>
      <c r="O20" s="16" t="s">
        <v>138</v>
      </c>
      <c r="Q20" s="12">
        <v>2.0</v>
      </c>
      <c r="R20" s="12" t="s">
        <v>45</v>
      </c>
    </row>
    <row r="21">
      <c r="A21" s="12"/>
      <c r="B21" s="12"/>
      <c r="D21" s="12"/>
      <c r="E21" s="12"/>
      <c r="F21" s="12"/>
      <c r="I21" s="19"/>
      <c r="L21" s="17"/>
      <c r="O21" s="19"/>
      <c r="R21" s="12" t="s">
        <v>45</v>
      </c>
    </row>
    <row r="22">
      <c r="A22" s="12" t="s">
        <v>139</v>
      </c>
      <c r="B22" s="12" t="s">
        <v>140</v>
      </c>
      <c r="D22" s="12">
        <v>8.0</v>
      </c>
      <c r="E22" s="12">
        <v>8.0</v>
      </c>
      <c r="F22" s="15" t="s">
        <v>49</v>
      </c>
      <c r="G22" s="15" t="s">
        <v>36</v>
      </c>
      <c r="H22" s="12" t="s">
        <v>105</v>
      </c>
      <c r="I22" s="16" t="s">
        <v>141</v>
      </c>
      <c r="J22" s="12" t="s">
        <v>142</v>
      </c>
      <c r="K22" s="12" t="s">
        <v>81</v>
      </c>
      <c r="L22" s="17">
        <v>43053.0</v>
      </c>
      <c r="M22" s="12" t="s">
        <v>43</v>
      </c>
      <c r="N22" s="12" t="s">
        <v>44</v>
      </c>
      <c r="O22" s="16" t="s">
        <v>143</v>
      </c>
      <c r="Q22" s="12">
        <v>2.0</v>
      </c>
      <c r="R22" s="12" t="s">
        <v>45</v>
      </c>
    </row>
    <row r="23">
      <c r="A23" s="12" t="s">
        <v>144</v>
      </c>
      <c r="B23" s="12" t="s">
        <v>145</v>
      </c>
      <c r="C23" s="12" t="s">
        <v>146</v>
      </c>
      <c r="D23" s="12">
        <v>16.0</v>
      </c>
      <c r="E23" s="12">
        <v>16.0</v>
      </c>
      <c r="F23" s="15" t="s">
        <v>36</v>
      </c>
      <c r="G23" s="15" t="s">
        <v>37</v>
      </c>
      <c r="H23" s="12" t="s">
        <v>105</v>
      </c>
      <c r="I23" s="16" t="s">
        <v>147</v>
      </c>
      <c r="J23" s="12" t="s">
        <v>52</v>
      </c>
      <c r="K23" s="12" t="s">
        <v>42</v>
      </c>
      <c r="L23" s="17">
        <v>43049.0</v>
      </c>
      <c r="M23" s="12" t="s">
        <v>43</v>
      </c>
      <c r="N23" s="12" t="s">
        <v>44</v>
      </c>
      <c r="O23" s="16" t="s">
        <v>148</v>
      </c>
      <c r="Q23" s="12">
        <v>6.0</v>
      </c>
      <c r="R23" s="12" t="s">
        <v>45</v>
      </c>
    </row>
    <row r="24">
      <c r="A24" s="12" t="s">
        <v>149</v>
      </c>
      <c r="B24" s="12"/>
      <c r="C24" s="12" t="s">
        <v>150</v>
      </c>
      <c r="D24" s="12">
        <v>16.0</v>
      </c>
      <c r="E24" s="12">
        <v>16.0</v>
      </c>
      <c r="F24" s="15" t="s">
        <v>49</v>
      </c>
      <c r="G24" s="15" t="s">
        <v>37</v>
      </c>
      <c r="H24" s="12" t="s">
        <v>39</v>
      </c>
      <c r="I24" s="16" t="s">
        <v>151</v>
      </c>
      <c r="J24" s="12" t="s">
        <v>152</v>
      </c>
      <c r="K24" s="12" t="s">
        <v>42</v>
      </c>
      <c r="L24" s="17">
        <v>43048.0</v>
      </c>
      <c r="M24" s="12"/>
      <c r="N24" s="12" t="s">
        <v>44</v>
      </c>
      <c r="O24" s="16" t="s">
        <v>153</v>
      </c>
      <c r="Q24" s="12">
        <v>1.0</v>
      </c>
      <c r="R24" s="12" t="s">
        <v>58</v>
      </c>
    </row>
    <row r="25">
      <c r="A25" s="12" t="s">
        <v>154</v>
      </c>
      <c r="C25" s="12" t="s">
        <v>155</v>
      </c>
      <c r="D25" s="12">
        <v>5.0</v>
      </c>
      <c r="E25" s="12">
        <v>5.0</v>
      </c>
      <c r="F25" s="15" t="s">
        <v>94</v>
      </c>
      <c r="G25" s="15" t="s">
        <v>36</v>
      </c>
      <c r="H25" s="12" t="s">
        <v>105</v>
      </c>
      <c r="I25" s="16" t="s">
        <v>156</v>
      </c>
      <c r="J25" s="12" t="s">
        <v>152</v>
      </c>
      <c r="K25" s="12" t="s">
        <v>42</v>
      </c>
      <c r="L25" s="17">
        <v>43046.0</v>
      </c>
      <c r="M25" s="12" t="s">
        <v>43</v>
      </c>
      <c r="N25" s="12" t="s">
        <v>44</v>
      </c>
      <c r="O25" s="16" t="s">
        <v>157</v>
      </c>
      <c r="Q25" s="12">
        <v>1.0</v>
      </c>
      <c r="R25" s="12" t="s">
        <v>45</v>
      </c>
    </row>
    <row r="26">
      <c r="A26" s="12" t="s">
        <v>158</v>
      </c>
      <c r="C26" s="12" t="s">
        <v>159</v>
      </c>
      <c r="D26" s="12">
        <v>8.0</v>
      </c>
      <c r="E26" s="12">
        <v>8.0</v>
      </c>
      <c r="F26" s="15" t="s">
        <v>37</v>
      </c>
      <c r="G26" s="15" t="s">
        <v>36</v>
      </c>
      <c r="H26" s="12" t="s">
        <v>105</v>
      </c>
      <c r="I26" s="16" t="s">
        <v>160</v>
      </c>
      <c r="J26" s="12" t="s">
        <v>52</v>
      </c>
      <c r="K26" s="12" t="s">
        <v>81</v>
      </c>
      <c r="L26" s="17">
        <v>43054.0</v>
      </c>
      <c r="M26" s="12" t="s">
        <v>43</v>
      </c>
      <c r="N26" s="12" t="s">
        <v>82</v>
      </c>
      <c r="O26" s="16" t="s">
        <v>161</v>
      </c>
      <c r="Q26" s="12">
        <v>1.0</v>
      </c>
      <c r="R26" s="12" t="s">
        <v>58</v>
      </c>
    </row>
    <row r="27">
      <c r="A27" s="12" t="s">
        <v>162</v>
      </c>
      <c r="G27" s="15"/>
      <c r="I27" s="19"/>
      <c r="L27" s="17"/>
      <c r="O27" s="19"/>
      <c r="R27" s="12"/>
    </row>
    <row r="28">
      <c r="A28" s="12" t="s">
        <v>163</v>
      </c>
      <c r="B28" s="12" t="s">
        <v>164</v>
      </c>
      <c r="C28" s="12" t="s">
        <v>165</v>
      </c>
      <c r="D28" s="12">
        <v>8.0</v>
      </c>
      <c r="E28" s="12">
        <v>8.0</v>
      </c>
      <c r="F28" s="15" t="s">
        <v>37</v>
      </c>
      <c r="G28" s="15" t="s">
        <v>37</v>
      </c>
      <c r="H28" s="12" t="s">
        <v>105</v>
      </c>
      <c r="I28" s="16" t="s">
        <v>166</v>
      </c>
      <c r="J28" s="12" t="s">
        <v>167</v>
      </c>
      <c r="K28" s="12" t="s">
        <v>88</v>
      </c>
      <c r="L28" s="17">
        <v>43052.0</v>
      </c>
      <c r="M28" s="12" t="s">
        <v>43</v>
      </c>
      <c r="N28" s="12" t="s">
        <v>44</v>
      </c>
      <c r="O28" s="16" t="s">
        <v>168</v>
      </c>
      <c r="Q28" s="12">
        <v>2.0</v>
      </c>
      <c r="R28" s="12" t="s">
        <v>45</v>
      </c>
    </row>
    <row r="29">
      <c r="A29" s="12" t="s">
        <v>169</v>
      </c>
      <c r="C29" s="12" t="s">
        <v>170</v>
      </c>
      <c r="D29" s="12">
        <v>11.0</v>
      </c>
      <c r="E29" s="12">
        <v>11.0</v>
      </c>
      <c r="F29" s="23" t="s">
        <v>99</v>
      </c>
      <c r="G29" s="15" t="s">
        <v>37</v>
      </c>
      <c r="H29" s="12" t="s">
        <v>105</v>
      </c>
      <c r="I29" s="16" t="s">
        <v>171</v>
      </c>
      <c r="J29" s="12" t="s">
        <v>167</v>
      </c>
      <c r="K29" s="12" t="s">
        <v>75</v>
      </c>
      <c r="L29" s="17">
        <v>43052.0</v>
      </c>
      <c r="M29" s="12" t="s">
        <v>43</v>
      </c>
      <c r="N29" s="12" t="s">
        <v>44</v>
      </c>
      <c r="O29" s="16" t="s">
        <v>172</v>
      </c>
      <c r="Q29" s="12">
        <v>1.0</v>
      </c>
      <c r="R29" s="12" t="s">
        <v>58</v>
      </c>
    </row>
    <row r="30">
      <c r="A30" s="12" t="s">
        <v>173</v>
      </c>
      <c r="C30" s="12" t="s">
        <v>174</v>
      </c>
      <c r="D30" s="12">
        <v>5.0</v>
      </c>
      <c r="E30" s="12">
        <v>5.0</v>
      </c>
      <c r="F30" s="23" t="s">
        <v>99</v>
      </c>
      <c r="G30" s="15" t="s">
        <v>37</v>
      </c>
      <c r="H30" s="12" t="s">
        <v>105</v>
      </c>
      <c r="I30" s="16" t="s">
        <v>175</v>
      </c>
      <c r="J30" s="12" t="s">
        <v>167</v>
      </c>
      <c r="K30" s="12" t="s">
        <v>75</v>
      </c>
      <c r="L30" s="17">
        <v>43053.0</v>
      </c>
      <c r="M30" s="12" t="s">
        <v>43</v>
      </c>
      <c r="N30" s="12" t="s">
        <v>44</v>
      </c>
      <c r="O30" s="16" t="s">
        <v>176</v>
      </c>
      <c r="Q30" s="12">
        <v>1.0</v>
      </c>
      <c r="R30" s="12" t="s">
        <v>58</v>
      </c>
    </row>
    <row r="31">
      <c r="A31" s="12" t="s">
        <v>177</v>
      </c>
      <c r="C31" s="12" t="s">
        <v>178</v>
      </c>
      <c r="D31" s="12">
        <v>3.0</v>
      </c>
      <c r="E31" s="12">
        <v>3.0</v>
      </c>
      <c r="F31" s="23" t="s">
        <v>99</v>
      </c>
      <c r="G31" s="15" t="s">
        <v>36</v>
      </c>
      <c r="H31" s="12" t="s">
        <v>105</v>
      </c>
      <c r="I31" s="16" t="s">
        <v>179</v>
      </c>
      <c r="J31" s="12" t="s">
        <v>180</v>
      </c>
      <c r="K31" s="12" t="s">
        <v>81</v>
      </c>
      <c r="L31" s="17">
        <v>43055.0</v>
      </c>
      <c r="M31" s="12" t="s">
        <v>43</v>
      </c>
      <c r="N31" s="12" t="s">
        <v>82</v>
      </c>
      <c r="O31" s="16" t="s">
        <v>181</v>
      </c>
      <c r="Q31" s="12">
        <v>1.0</v>
      </c>
      <c r="R31" s="12" t="s">
        <v>58</v>
      </c>
    </row>
    <row r="32">
      <c r="A32" s="12" t="s">
        <v>182</v>
      </c>
      <c r="I32" s="19"/>
      <c r="L32" s="17"/>
      <c r="O32" s="19"/>
      <c r="R32" s="12"/>
    </row>
    <row r="33">
      <c r="A33" s="12" t="s">
        <v>183</v>
      </c>
      <c r="I33" s="19"/>
      <c r="L33" s="17"/>
      <c r="O33" s="19"/>
      <c r="R33" s="12"/>
    </row>
    <row r="34">
      <c r="A34" s="12" t="s">
        <v>184</v>
      </c>
      <c r="B34" s="12" t="s">
        <v>185</v>
      </c>
      <c r="I34" s="19"/>
      <c r="L34" s="17"/>
      <c r="O34" s="19"/>
      <c r="R34" s="12" t="s">
        <v>45</v>
      </c>
    </row>
    <row r="35">
      <c r="A35" s="12" t="s">
        <v>186</v>
      </c>
      <c r="C35" s="12" t="s">
        <v>187</v>
      </c>
      <c r="D35" s="12">
        <v>4.0</v>
      </c>
      <c r="E35" s="12">
        <v>4.0</v>
      </c>
      <c r="F35" s="15" t="s">
        <v>49</v>
      </c>
      <c r="G35" s="15" t="s">
        <v>94</v>
      </c>
      <c r="H35" s="12" t="s">
        <v>105</v>
      </c>
      <c r="I35" s="16" t="s">
        <v>189</v>
      </c>
      <c r="J35" s="12" t="s">
        <v>190</v>
      </c>
      <c r="K35" s="12" t="s">
        <v>88</v>
      </c>
      <c r="L35" s="17">
        <v>43049.0</v>
      </c>
      <c r="M35" s="12" t="s">
        <v>43</v>
      </c>
      <c r="N35" s="12" t="s">
        <v>44</v>
      </c>
      <c r="O35" s="16" t="s">
        <v>191</v>
      </c>
      <c r="Q35" s="12">
        <v>1.0</v>
      </c>
      <c r="R35" s="12" t="s">
        <v>45</v>
      </c>
    </row>
    <row r="36">
      <c r="A36" s="12" t="s">
        <v>192</v>
      </c>
      <c r="C36" s="12" t="s">
        <v>193</v>
      </c>
      <c r="D36" s="12">
        <v>6.0</v>
      </c>
      <c r="E36" s="12">
        <v>6.0</v>
      </c>
      <c r="F36" s="15" t="s">
        <v>49</v>
      </c>
      <c r="G36" s="15" t="s">
        <v>94</v>
      </c>
      <c r="H36" s="12" t="s">
        <v>105</v>
      </c>
      <c r="I36" s="16" t="s">
        <v>194</v>
      </c>
      <c r="J36" s="12" t="s">
        <v>190</v>
      </c>
      <c r="K36" s="12" t="s">
        <v>88</v>
      </c>
      <c r="L36" s="17">
        <v>43052.0</v>
      </c>
      <c r="M36" s="12" t="s">
        <v>43</v>
      </c>
      <c r="N36" s="12" t="s">
        <v>44</v>
      </c>
      <c r="O36" s="16" t="s">
        <v>195</v>
      </c>
      <c r="Q36" s="12">
        <v>1.0</v>
      </c>
      <c r="R36" s="12" t="s">
        <v>58</v>
      </c>
    </row>
    <row r="37">
      <c r="A37" s="12" t="s">
        <v>196</v>
      </c>
      <c r="C37" s="12" t="s">
        <v>197</v>
      </c>
      <c r="D37" s="12">
        <v>4.0</v>
      </c>
      <c r="E37" s="12">
        <v>4.0</v>
      </c>
      <c r="F37" s="15" t="s">
        <v>49</v>
      </c>
      <c r="G37" s="15" t="s">
        <v>94</v>
      </c>
      <c r="H37" s="12" t="s">
        <v>105</v>
      </c>
      <c r="I37" s="16" t="s">
        <v>198</v>
      </c>
      <c r="J37" s="12" t="s">
        <v>199</v>
      </c>
      <c r="K37" s="12" t="s">
        <v>81</v>
      </c>
      <c r="L37" s="17">
        <v>43054.0</v>
      </c>
      <c r="M37" s="12" t="s">
        <v>43</v>
      </c>
      <c r="N37" s="12" t="s">
        <v>82</v>
      </c>
      <c r="O37" s="16" t="s">
        <v>200</v>
      </c>
      <c r="Q37" s="12">
        <v>1.0</v>
      </c>
      <c r="R37" s="12" t="s">
        <v>45</v>
      </c>
    </row>
    <row r="38">
      <c r="A38" s="12" t="s">
        <v>201</v>
      </c>
      <c r="C38" s="12" t="s">
        <v>202</v>
      </c>
      <c r="D38" s="12">
        <v>8.0</v>
      </c>
      <c r="E38" s="12">
        <v>8.0</v>
      </c>
      <c r="F38" s="15" t="s">
        <v>36</v>
      </c>
      <c r="G38" s="15" t="s">
        <v>49</v>
      </c>
      <c r="H38" s="12" t="s">
        <v>61</v>
      </c>
      <c r="I38" s="16" t="s">
        <v>203</v>
      </c>
      <c r="J38" s="12" t="s">
        <v>190</v>
      </c>
      <c r="K38" s="12" t="s">
        <v>75</v>
      </c>
      <c r="L38" s="17">
        <v>43052.0</v>
      </c>
      <c r="M38" s="12" t="s">
        <v>43</v>
      </c>
      <c r="N38" s="12" t="s">
        <v>82</v>
      </c>
      <c r="O38" s="16" t="s">
        <v>204</v>
      </c>
      <c r="Q38" s="12">
        <v>1.0</v>
      </c>
      <c r="R38" s="12" t="s">
        <v>45</v>
      </c>
    </row>
    <row r="39">
      <c r="A39" s="12" t="s">
        <v>205</v>
      </c>
      <c r="C39" s="12" t="s">
        <v>206</v>
      </c>
      <c r="D39" s="12">
        <v>4.0</v>
      </c>
      <c r="E39" s="12">
        <v>4.0</v>
      </c>
      <c r="F39" s="15" t="s">
        <v>36</v>
      </c>
      <c r="G39" s="15" t="s">
        <v>49</v>
      </c>
      <c r="H39" s="12" t="s">
        <v>61</v>
      </c>
      <c r="I39" s="16" t="s">
        <v>207</v>
      </c>
      <c r="J39" s="12" t="s">
        <v>190</v>
      </c>
      <c r="K39" s="12" t="s">
        <v>75</v>
      </c>
      <c r="L39" s="17">
        <v>43053.0</v>
      </c>
      <c r="M39" s="12" t="s">
        <v>43</v>
      </c>
      <c r="N39" s="12" t="s">
        <v>82</v>
      </c>
      <c r="O39" s="16" t="s">
        <v>208</v>
      </c>
      <c r="Q39" s="12">
        <v>1.0</v>
      </c>
      <c r="R39" s="12" t="s">
        <v>58</v>
      </c>
    </row>
    <row r="40">
      <c r="A40" s="12" t="s">
        <v>209</v>
      </c>
      <c r="C40" s="12" t="s">
        <v>210</v>
      </c>
      <c r="D40" s="12">
        <v>3.0</v>
      </c>
      <c r="E40" s="12">
        <v>3.0</v>
      </c>
      <c r="F40" s="15" t="s">
        <v>36</v>
      </c>
      <c r="G40" s="15" t="s">
        <v>36</v>
      </c>
      <c r="H40" s="12" t="s">
        <v>105</v>
      </c>
      <c r="I40" s="16" t="s">
        <v>211</v>
      </c>
      <c r="J40" s="12" t="s">
        <v>212</v>
      </c>
      <c r="K40" s="12" t="s">
        <v>75</v>
      </c>
      <c r="L40" s="17">
        <v>43054.0</v>
      </c>
      <c r="M40" s="12" t="s">
        <v>43</v>
      </c>
      <c r="N40" s="12" t="s">
        <v>82</v>
      </c>
      <c r="O40" s="16" t="s">
        <v>213</v>
      </c>
      <c r="Q40" s="12">
        <v>1.0</v>
      </c>
      <c r="R40" s="12" t="s">
        <v>58</v>
      </c>
    </row>
    <row r="41">
      <c r="A41" s="12" t="s">
        <v>214</v>
      </c>
      <c r="B41" s="12"/>
      <c r="C41" s="12" t="s">
        <v>215</v>
      </c>
      <c r="D41" s="12">
        <v>3.0</v>
      </c>
      <c r="E41" s="12">
        <v>3.0</v>
      </c>
      <c r="F41" s="15" t="s">
        <v>36</v>
      </c>
      <c r="G41" s="15" t="s">
        <v>49</v>
      </c>
      <c r="H41" s="12" t="s">
        <v>61</v>
      </c>
      <c r="I41" s="16" t="s">
        <v>216</v>
      </c>
      <c r="J41" s="12" t="s">
        <v>212</v>
      </c>
      <c r="K41" s="12" t="s">
        <v>75</v>
      </c>
      <c r="L41" s="17">
        <v>43054.0</v>
      </c>
      <c r="M41" s="12" t="s">
        <v>43</v>
      </c>
      <c r="N41" s="12" t="s">
        <v>82</v>
      </c>
      <c r="O41" s="16" t="s">
        <v>217</v>
      </c>
      <c r="Q41" s="12">
        <v>1.0</v>
      </c>
      <c r="R41" s="12" t="s">
        <v>45</v>
      </c>
    </row>
    <row r="42">
      <c r="A42" s="12" t="s">
        <v>218</v>
      </c>
      <c r="I42" s="19"/>
      <c r="L42" s="17"/>
      <c r="O42" s="19"/>
      <c r="R42" s="12"/>
    </row>
    <row r="43">
      <c r="A43" s="12" t="s">
        <v>219</v>
      </c>
      <c r="B43" s="12" t="s">
        <v>220</v>
      </c>
      <c r="I43" s="19"/>
      <c r="L43" s="17"/>
      <c r="O43" s="19"/>
      <c r="R43" s="12"/>
    </row>
    <row r="44">
      <c r="A44" s="12" t="s">
        <v>221</v>
      </c>
      <c r="C44" s="12" t="s">
        <v>222</v>
      </c>
      <c r="D44" s="12">
        <v>5.0</v>
      </c>
      <c r="E44" s="12">
        <v>5.0</v>
      </c>
      <c r="F44" s="15" t="s">
        <v>37</v>
      </c>
      <c r="G44" s="15" t="s">
        <v>49</v>
      </c>
      <c r="H44" s="12" t="s">
        <v>61</v>
      </c>
      <c r="I44" s="16" t="s">
        <v>223</v>
      </c>
      <c r="J44" s="12" t="s">
        <v>224</v>
      </c>
      <c r="K44" s="12" t="s">
        <v>81</v>
      </c>
      <c r="L44" s="17">
        <v>43055.0</v>
      </c>
      <c r="M44" s="12" t="s">
        <v>43</v>
      </c>
      <c r="N44" s="12" t="s">
        <v>82</v>
      </c>
      <c r="O44" s="16" t="s">
        <v>225</v>
      </c>
      <c r="Q44" s="12">
        <v>2.0</v>
      </c>
      <c r="R44" s="12" t="s">
        <v>58</v>
      </c>
    </row>
    <row r="45">
      <c r="A45" s="12" t="s">
        <v>226</v>
      </c>
      <c r="C45" s="12" t="s">
        <v>227</v>
      </c>
      <c r="D45" s="12">
        <v>4.0</v>
      </c>
      <c r="E45" s="12">
        <v>4.0</v>
      </c>
      <c r="F45" s="15" t="s">
        <v>37</v>
      </c>
      <c r="G45" s="15" t="s">
        <v>49</v>
      </c>
      <c r="H45" s="12" t="s">
        <v>105</v>
      </c>
      <c r="I45" s="16" t="s">
        <v>228</v>
      </c>
      <c r="J45" s="12" t="s">
        <v>224</v>
      </c>
      <c r="K45" s="12" t="s">
        <v>42</v>
      </c>
      <c r="L45" s="17">
        <v>43047.0</v>
      </c>
      <c r="M45" s="12" t="s">
        <v>43</v>
      </c>
      <c r="N45" s="12" t="s">
        <v>44</v>
      </c>
      <c r="O45" s="16" t="s">
        <v>229</v>
      </c>
      <c r="Q45" s="12">
        <v>1.0</v>
      </c>
      <c r="R45" s="12" t="s">
        <v>45</v>
      </c>
    </row>
    <row r="46">
      <c r="A46" s="12" t="s">
        <v>230</v>
      </c>
      <c r="I46" s="19"/>
      <c r="L46" s="17"/>
      <c r="M46" s="12"/>
      <c r="O46" s="19"/>
    </row>
    <row r="50">
      <c r="R50" s="12"/>
    </row>
    <row r="51">
      <c r="A51" s="12" t="s">
        <v>231</v>
      </c>
      <c r="C51" s="12" t="s">
        <v>232</v>
      </c>
      <c r="D51" s="12">
        <v>4.0</v>
      </c>
      <c r="E51" s="12">
        <v>4.0</v>
      </c>
      <c r="F51" s="15" t="s">
        <v>94</v>
      </c>
      <c r="G51" s="23" t="s">
        <v>99</v>
      </c>
      <c r="H51" s="12" t="s">
        <v>233</v>
      </c>
      <c r="I51" s="16" t="s">
        <v>234</v>
      </c>
      <c r="J51" s="12" t="s">
        <v>152</v>
      </c>
      <c r="K51" s="12" t="s">
        <v>75</v>
      </c>
      <c r="L51" s="17">
        <v>43054.0</v>
      </c>
      <c r="M51" s="12" t="s">
        <v>43</v>
      </c>
      <c r="N51" s="12" t="s">
        <v>54</v>
      </c>
      <c r="O51" s="16" t="s">
        <v>235</v>
      </c>
      <c r="Q51" s="12">
        <v>1.0</v>
      </c>
      <c r="R51" s="12" t="s">
        <v>45</v>
      </c>
    </row>
    <row r="52">
      <c r="A52" s="12" t="s">
        <v>236</v>
      </c>
      <c r="B52" s="12" t="s">
        <v>237</v>
      </c>
      <c r="D52" s="12">
        <v>4.0</v>
      </c>
      <c r="E52" s="12">
        <v>4.0</v>
      </c>
      <c r="F52" s="15" t="s">
        <v>49</v>
      </c>
      <c r="G52" s="23" t="s">
        <v>99</v>
      </c>
      <c r="H52" s="12" t="s">
        <v>39</v>
      </c>
      <c r="I52" s="16" t="s">
        <v>238</v>
      </c>
      <c r="J52" s="12" t="s">
        <v>63</v>
      </c>
      <c r="K52" s="12" t="s">
        <v>42</v>
      </c>
      <c r="L52" s="17">
        <v>43056.0</v>
      </c>
      <c r="M52" s="12" t="s">
        <v>43</v>
      </c>
      <c r="N52" s="12" t="s">
        <v>63</v>
      </c>
      <c r="O52" s="16" t="s">
        <v>239</v>
      </c>
      <c r="Q52" s="12">
        <v>6.5</v>
      </c>
      <c r="R52" s="12" t="s">
        <v>58</v>
      </c>
    </row>
    <row r="53">
      <c r="M53" s="12"/>
      <c r="O53" s="19"/>
    </row>
    <row r="54">
      <c r="O54" s="19"/>
    </row>
    <row r="55">
      <c r="D55" s="12" t="s">
        <v>240</v>
      </c>
      <c r="F55" s="12"/>
      <c r="O55" s="19"/>
      <c r="Q55" s="12" t="s">
        <v>240</v>
      </c>
    </row>
    <row r="56">
      <c r="B56" s="12" t="s">
        <v>241</v>
      </c>
      <c r="D56">
        <f>SUM(D3:D52)</f>
        <v>227</v>
      </c>
      <c r="E56" s="12" t="s">
        <v>242</v>
      </c>
      <c r="J56" s="13"/>
      <c r="O56" s="19"/>
      <c r="Q56">
        <f>SUM(Q3:Q52)</f>
        <v>70.5</v>
      </c>
      <c r="R56" s="12" t="s">
        <v>242</v>
      </c>
    </row>
    <row r="57">
      <c r="B57" s="12">
        <v>38.0</v>
      </c>
      <c r="D57" s="12" t="s">
        <v>243</v>
      </c>
      <c r="J57" s="12"/>
      <c r="O57" s="19"/>
      <c r="Q57" s="12" t="s">
        <v>243</v>
      </c>
    </row>
    <row r="58">
      <c r="D58">
        <f>D56/6.5</f>
        <v>34.92307692</v>
      </c>
      <c r="J58" s="12"/>
      <c r="O58" s="19"/>
      <c r="Q58">
        <f>Q56/6.5</f>
        <v>10.84615385</v>
      </c>
    </row>
    <row r="59">
      <c r="D59" s="12"/>
      <c r="J59" s="12"/>
      <c r="O59" s="19"/>
    </row>
    <row r="60">
      <c r="D60" s="12"/>
      <c r="J60" s="12"/>
      <c r="O60" s="19"/>
    </row>
    <row r="61">
      <c r="C61" s="12" t="s">
        <v>244</v>
      </c>
      <c r="J61" s="12"/>
      <c r="O61" s="19"/>
    </row>
    <row r="62">
      <c r="J62" s="12"/>
      <c r="O62" s="19"/>
    </row>
    <row r="63">
      <c r="J63" s="12"/>
      <c r="O63" s="19"/>
    </row>
    <row r="64">
      <c r="J64" s="12"/>
      <c r="O64" s="19"/>
    </row>
    <row r="65">
      <c r="J65" s="12"/>
      <c r="O65" s="19"/>
    </row>
    <row r="66">
      <c r="J66" s="12"/>
    </row>
    <row r="67">
      <c r="J67" s="12"/>
    </row>
    <row r="68">
      <c r="J68" s="12"/>
    </row>
    <row r="69">
      <c r="J69" s="12"/>
    </row>
    <row r="70">
      <c r="J70" s="12"/>
    </row>
    <row r="71">
      <c r="J71" s="12"/>
    </row>
    <row r="72">
      <c r="J72" s="12"/>
    </row>
    <row r="73">
      <c r="J73" s="12"/>
    </row>
    <row r="74">
      <c r="J74" s="12"/>
    </row>
    <row r="75">
      <c r="J75" s="12"/>
    </row>
    <row r="76">
      <c r="J76" s="12"/>
    </row>
    <row r="77">
      <c r="J77" s="12"/>
    </row>
    <row r="78">
      <c r="J78" s="12"/>
    </row>
    <row r="79">
      <c r="J79" s="12"/>
    </row>
    <row r="85">
      <c r="J85" s="12"/>
    </row>
    <row r="89">
      <c r="J89" s="12"/>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86"/>
    <col customWidth="1" min="2" max="2" width="17.86"/>
  </cols>
  <sheetData>
    <row r="1">
      <c r="A1" s="1" t="s">
        <v>1</v>
      </c>
      <c r="B1" s="1" t="s">
        <v>3</v>
      </c>
    </row>
    <row r="2">
      <c r="A2" s="7" t="s">
        <v>5</v>
      </c>
      <c r="B2" s="8">
        <v>43045.0</v>
      </c>
    </row>
    <row r="3">
      <c r="A3" s="7" t="s">
        <v>18</v>
      </c>
      <c r="B3" s="8">
        <v>43067.0</v>
      </c>
    </row>
    <row r="4">
      <c r="A4" s="7" t="s">
        <v>19</v>
      </c>
      <c r="B4" s="11">
        <v>43068.0</v>
      </c>
    </row>
    <row r="5">
      <c r="A5" s="7" t="s">
        <v>29</v>
      </c>
      <c r="B5" s="11">
        <v>43073.0</v>
      </c>
    </row>
    <row r="6">
      <c r="A6" s="7" t="s">
        <v>30</v>
      </c>
      <c r="B6" s="11">
        <v>43074.0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3" t="s">
        <v>6</v>
      </c>
      <c r="C1" s="3" t="s">
        <v>12</v>
      </c>
      <c r="D1" s="3" t="s">
        <v>13</v>
      </c>
      <c r="E1" s="4"/>
      <c r="F1" s="5"/>
      <c r="G1" s="6" t="s">
        <v>14</v>
      </c>
      <c r="H1" s="6" t="s">
        <v>15</v>
      </c>
      <c r="I1" s="6" t="s">
        <v>16</v>
      </c>
    </row>
    <row r="2">
      <c r="A2" s="7" t="s">
        <v>5</v>
      </c>
      <c r="B2" s="8"/>
      <c r="F2" s="9" t="s">
        <v>17</v>
      </c>
      <c r="G2">
        <f> CEILING(('TeamCap-2'!J8),1)</f>
        <v>39</v>
      </c>
      <c r="H2">
        <f> CEILING(('All-Task'!D58),1)</f>
        <v>35</v>
      </c>
      <c r="I2">
        <f t="shared" ref="I2:I3" si="1">G2-H2</f>
        <v>4</v>
      </c>
    </row>
    <row r="3">
      <c r="A3" s="7" t="s">
        <v>18</v>
      </c>
      <c r="B3" s="8"/>
      <c r="C3">
        <f>DATEDIF(DeliveryDates!B2, DeliveryDates!B3, "D")</f>
        <v>22</v>
      </c>
      <c r="D3">
        <f>NETWORKDAYS(DeliveryDates!B2,DeliveryDates!B3)</f>
        <v>17</v>
      </c>
      <c r="F3" s="9" t="s">
        <v>38</v>
      </c>
      <c r="G3">
        <f>CEILING(('TeamCap-2'!J14),1)</f>
        <v>14</v>
      </c>
      <c r="H3" s="18">
        <f> CEILING(('All-Task'!Q58),1)</f>
        <v>11</v>
      </c>
      <c r="I3">
        <f t="shared" si="1"/>
        <v>3</v>
      </c>
    </row>
    <row r="4">
      <c r="A4" s="7" t="s">
        <v>19</v>
      </c>
      <c r="B4" s="8"/>
    </row>
    <row r="5">
      <c r="A5" s="7" t="s">
        <v>29</v>
      </c>
      <c r="B5" s="8"/>
    </row>
    <row r="6">
      <c r="A6" s="7" t="s">
        <v>30</v>
      </c>
      <c r="B6" s="8"/>
    </row>
    <row r="8">
      <c r="A8" s="12" t="s">
        <v>47</v>
      </c>
      <c r="B8" s="20">
        <f>C3</f>
        <v>22</v>
      </c>
    </row>
    <row r="9">
      <c r="A9" s="12" t="s">
        <v>53</v>
      </c>
      <c r="B9" s="12">
        <v>0.0</v>
      </c>
    </row>
    <row r="10">
      <c r="A10" s="12" t="s">
        <v>56</v>
      </c>
      <c r="B10" s="12">
        <v>1.0</v>
      </c>
    </row>
    <row r="11">
      <c r="A11" s="12" t="s">
        <v>57</v>
      </c>
      <c r="B11" s="12">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24" t="s">
        <v>107</v>
      </c>
      <c r="B1" s="24" t="s">
        <v>113</v>
      </c>
      <c r="C1" s="24" t="s">
        <v>115</v>
      </c>
      <c r="D1" s="24" t="s">
        <v>116</v>
      </c>
      <c r="E1" s="25" t="s">
        <v>117</v>
      </c>
      <c r="F1" s="24" t="s">
        <v>121</v>
      </c>
      <c r="G1" s="25" t="s">
        <v>122</v>
      </c>
      <c r="H1" s="24" t="s">
        <v>123</v>
      </c>
      <c r="I1" s="24" t="s">
        <v>124</v>
      </c>
      <c r="J1" s="24" t="s">
        <v>125</v>
      </c>
    </row>
    <row r="2">
      <c r="A2" s="26" t="s">
        <v>36</v>
      </c>
      <c r="B2" s="12" t="s">
        <v>127</v>
      </c>
      <c r="C2" s="12">
        <f>HolidaysCal!C2</f>
        <v>1</v>
      </c>
      <c r="D2" s="12">
        <v>2.0</v>
      </c>
      <c r="E2" s="27">
        <f>'TeamCapacity-1'!B9</f>
        <v>0</v>
      </c>
      <c r="F2">
        <f>'TeamCapacity-1'!$B$11*'TeamCapacity-1'!$D$3</f>
        <v>0.85</v>
      </c>
      <c r="G2" s="12">
        <v>65.0</v>
      </c>
      <c r="H2" s="12"/>
      <c r="I2">
        <f>'TeamCapacity-1'!$D$3-C2-D2-F2-E2</f>
        <v>13.15</v>
      </c>
      <c r="J2">
        <f t="shared" ref="J2:J6" si="1">I2*G2/100</f>
        <v>8.5475</v>
      </c>
    </row>
    <row r="3">
      <c r="A3" s="26" t="s">
        <v>49</v>
      </c>
      <c r="B3" s="12" t="s">
        <v>127</v>
      </c>
      <c r="C3" s="12">
        <f>HolidaysCal!C3</f>
        <v>3</v>
      </c>
      <c r="D3" s="12">
        <v>4.0</v>
      </c>
      <c r="E3" s="27">
        <f>'TeamCapacity-1'!B9</f>
        <v>0</v>
      </c>
      <c r="F3">
        <f>'TeamCapacity-1'!$B$11*'TeamCapacity-1'!$D$3</f>
        <v>0.85</v>
      </c>
      <c r="G3" s="12">
        <v>65.0</v>
      </c>
      <c r="H3" s="12"/>
      <c r="I3">
        <f>'TeamCapacity-1'!$D$3-C3-D3-F3-E3</f>
        <v>9.15</v>
      </c>
      <c r="J3">
        <f t="shared" si="1"/>
        <v>5.9475</v>
      </c>
    </row>
    <row r="4">
      <c r="A4" s="26" t="s">
        <v>37</v>
      </c>
      <c r="B4" s="12" t="s">
        <v>127</v>
      </c>
      <c r="C4" s="12">
        <f>HolidaysCal!C4</f>
        <v>3</v>
      </c>
      <c r="D4" s="12">
        <v>1.0</v>
      </c>
      <c r="E4" s="27">
        <f>'TeamCapacity-1'!B9</f>
        <v>0</v>
      </c>
      <c r="F4">
        <f>'TeamCapacity-1'!$B$11*'TeamCapacity-1'!$D$3</f>
        <v>0.85</v>
      </c>
      <c r="G4" s="12">
        <v>100.0</v>
      </c>
      <c r="H4" s="12"/>
      <c r="I4">
        <f>'TeamCapacity-1'!$D$3-C4-D4-F4-E4</f>
        <v>12.15</v>
      </c>
      <c r="J4">
        <f t="shared" si="1"/>
        <v>12.15</v>
      </c>
    </row>
    <row r="5">
      <c r="A5" s="26" t="s">
        <v>94</v>
      </c>
      <c r="B5" s="12" t="s">
        <v>127</v>
      </c>
      <c r="C5" s="12">
        <f>HolidaysCal!C5</f>
        <v>1</v>
      </c>
      <c r="D5" s="12">
        <v>2.0</v>
      </c>
      <c r="E5" s="27">
        <f>'TeamCapacity-1'!B9</f>
        <v>0</v>
      </c>
      <c r="F5">
        <f>'TeamCapacity-1'!$B$11*'TeamCapacity-1'!$D$3</f>
        <v>0.85</v>
      </c>
      <c r="G5" s="12">
        <v>30.0</v>
      </c>
      <c r="H5" s="12"/>
      <c r="I5">
        <f>'TeamCapacity-1'!$D$3-C5-D5-F5-E5</f>
        <v>13.15</v>
      </c>
      <c r="J5">
        <f t="shared" si="1"/>
        <v>3.945</v>
      </c>
    </row>
    <row r="6">
      <c r="A6" s="13" t="s">
        <v>99</v>
      </c>
      <c r="B6" s="12" t="s">
        <v>127</v>
      </c>
      <c r="C6" s="12">
        <f>HolidaysCal!C6</f>
        <v>1</v>
      </c>
      <c r="D6" s="12">
        <v>3.0</v>
      </c>
      <c r="E6" s="27">
        <f>'TeamCapacity-1'!B9</f>
        <v>0</v>
      </c>
      <c r="F6">
        <f>'TeamCapacity-1'!$B$11*'TeamCapacity-1'!$D$3</f>
        <v>0.85</v>
      </c>
      <c r="G6" s="12">
        <v>65.0</v>
      </c>
      <c r="H6" s="12"/>
      <c r="I6">
        <f>'TeamCapacity-1'!$D$3-C6-D6-F6-E6</f>
        <v>12.15</v>
      </c>
      <c r="J6">
        <f t="shared" si="1"/>
        <v>7.8975</v>
      </c>
    </row>
    <row r="8">
      <c r="A8" s="13" t="s">
        <v>188</v>
      </c>
      <c r="C8">
        <f t="shared" ref="C8:D8" si="2">sum(C2:C6)</f>
        <v>9</v>
      </c>
      <c r="D8">
        <f t="shared" si="2"/>
        <v>12</v>
      </c>
      <c r="I8">
        <f t="shared" ref="I8:J8" si="3">sum(I2:I6)</f>
        <v>59.75</v>
      </c>
      <c r="J8">
        <f t="shared" si="3"/>
        <v>38.4875</v>
      </c>
    </row>
    <row r="10">
      <c r="A10" s="24" t="s">
        <v>107</v>
      </c>
      <c r="B10" s="24" t="s">
        <v>113</v>
      </c>
      <c r="C10" s="24" t="s">
        <v>115</v>
      </c>
      <c r="D10" s="24" t="s">
        <v>116</v>
      </c>
      <c r="E10" s="25" t="s">
        <v>117</v>
      </c>
      <c r="F10" s="24" t="s">
        <v>121</v>
      </c>
      <c r="G10" s="25" t="s">
        <v>122</v>
      </c>
      <c r="H10" s="24" t="s">
        <v>123</v>
      </c>
      <c r="I10" s="24" t="s">
        <v>124</v>
      </c>
      <c r="J10" s="24" t="s">
        <v>125</v>
      </c>
    </row>
    <row r="11">
      <c r="A11" s="13" t="s">
        <v>45</v>
      </c>
      <c r="B11" s="12" t="s">
        <v>127</v>
      </c>
      <c r="C11" s="27">
        <f>HolidaysCal!C7</f>
        <v>3</v>
      </c>
      <c r="D11" s="12">
        <v>2.0</v>
      </c>
      <c r="E11" s="27">
        <f>'TeamCapacity-1'!B9</f>
        <v>0</v>
      </c>
      <c r="F11">
        <f>'TeamCapacity-1'!$B$11*'TeamCapacity-1'!$D$3</f>
        <v>0.85</v>
      </c>
      <c r="G11" s="12">
        <v>65.0</v>
      </c>
      <c r="H11" s="12"/>
      <c r="I11">
        <f>'TeamCapacity-1'!$D$3-C11-D11-F11-E11</f>
        <v>11.15</v>
      </c>
      <c r="J11">
        <f t="shared" ref="J11:J12" si="4">I11*G11/100</f>
        <v>7.2475</v>
      </c>
    </row>
    <row r="12">
      <c r="A12" s="13" t="s">
        <v>58</v>
      </c>
      <c r="B12" s="12" t="s">
        <v>127</v>
      </c>
      <c r="C12" s="27">
        <f>HolidaysCal!C8</f>
        <v>3</v>
      </c>
      <c r="D12" s="12">
        <v>4.0</v>
      </c>
      <c r="E12" s="27">
        <f>'TeamCapacity-1'!B9</f>
        <v>0</v>
      </c>
      <c r="F12">
        <f>'TeamCapacity-1'!$B$11*'TeamCapacity-1'!$D$3</f>
        <v>0.85</v>
      </c>
      <c r="G12" s="12">
        <v>65.0</v>
      </c>
      <c r="H12" s="12"/>
      <c r="I12">
        <f>'TeamCapacity-1'!$D$3-C12-D12-F12-E12</f>
        <v>9.15</v>
      </c>
      <c r="J12">
        <f t="shared" si="4"/>
        <v>5.9475</v>
      </c>
    </row>
    <row r="14">
      <c r="A14" s="13" t="s">
        <v>188</v>
      </c>
      <c r="C14">
        <f t="shared" ref="C14:D14" si="5">sum(C11:C12)</f>
        <v>6</v>
      </c>
      <c r="D14">
        <f t="shared" si="5"/>
        <v>6</v>
      </c>
      <c r="I14">
        <f t="shared" ref="I14:J14" si="6">sum(I11:I12)</f>
        <v>20.3</v>
      </c>
      <c r="J14">
        <f t="shared" si="6"/>
        <v>13.195</v>
      </c>
    </row>
    <row r="15">
      <c r="A15" s="13"/>
      <c r="B15" s="12"/>
      <c r="C15" s="27"/>
      <c r="D15" s="12"/>
      <c r="E15" s="27"/>
      <c r="G15" s="12"/>
      <c r="H15" s="12"/>
    </row>
    <row r="17">
      <c r="A17"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2" t="s">
        <v>245</v>
      </c>
      <c r="B1">
        <f>sum('All-Task'!D3:D52)</f>
        <v>227</v>
      </c>
      <c r="C1" s="12" t="s">
        <v>242</v>
      </c>
    </row>
    <row r="2">
      <c r="A2" s="28" t="s">
        <v>9</v>
      </c>
    </row>
    <row r="3">
      <c r="A3" s="32" t="s">
        <v>49</v>
      </c>
      <c r="B3" s="36">
        <f>COUNTIF('All-Task'!$G$3:$G$52,A3)</f>
        <v>6</v>
      </c>
    </row>
    <row r="4">
      <c r="A4" s="32" t="s">
        <v>99</v>
      </c>
      <c r="B4" s="36">
        <f>COUNTIF('All-Task'!$G$3:$G$52,A4)</f>
        <v>7</v>
      </c>
    </row>
    <row r="5">
      <c r="A5" s="32" t="s">
        <v>36</v>
      </c>
      <c r="B5" s="36">
        <f>COUNTIF('All-Task'!$G$3:$G$52,A5)</f>
        <v>6</v>
      </c>
    </row>
    <row r="6">
      <c r="A6" s="32" t="s">
        <v>37</v>
      </c>
      <c r="B6" s="36">
        <f>COUNTIF('All-Task'!$G$3:$G$52,A6)</f>
        <v>12</v>
      </c>
    </row>
    <row r="7">
      <c r="A7" s="32" t="s">
        <v>94</v>
      </c>
      <c r="B7" s="36">
        <f>COUNTIF('All-Task'!$G$3:$G$52,A7)</f>
        <v>3</v>
      </c>
    </row>
    <row r="9">
      <c r="A9" s="28" t="s">
        <v>28</v>
      </c>
    </row>
    <row r="10">
      <c r="A10" s="40"/>
      <c r="B10" s="40" t="s">
        <v>267</v>
      </c>
      <c r="C10" s="40" t="s">
        <v>268</v>
      </c>
    </row>
    <row r="11">
      <c r="A11" s="32" t="s">
        <v>49</v>
      </c>
      <c r="B11" s="36">
        <f>COUNTIF('All-Task'!$F$3:$F$52,A11)</f>
        <v>8</v>
      </c>
      <c r="C11" s="32">
        <f>SUMIF('All-Task'!$F$3:$F$52,A11,'All-Task'!$D$3:$D$52)</f>
        <v>52</v>
      </c>
    </row>
    <row r="12">
      <c r="A12" s="32" t="s">
        <v>99</v>
      </c>
      <c r="B12" s="36">
        <f>COUNTIF('All-Task'!$F$3:$F$52,A12)</f>
        <v>7</v>
      </c>
      <c r="C12" s="32">
        <f>SUMIF('All-Task'!$F$3:$F$52,A12,'All-Task'!$D$3:$D$52)</f>
        <v>42</v>
      </c>
    </row>
    <row r="13">
      <c r="A13" s="32" t="s">
        <v>36</v>
      </c>
      <c r="B13" s="36">
        <f>COUNTIF('All-Task'!$F$3:$F$52,A13)</f>
        <v>6</v>
      </c>
      <c r="C13" s="32">
        <f>SUMIF('All-Task'!$F$3:$F$52,A13,'All-Task'!$D$3:$D$52)</f>
        <v>50</v>
      </c>
    </row>
    <row r="14">
      <c r="A14" s="32" t="s">
        <v>37</v>
      </c>
      <c r="B14" s="36">
        <f>COUNTIF('All-Task'!$F$3:$F$52,A14)</f>
        <v>8</v>
      </c>
      <c r="C14" s="32">
        <f>SUMIF('All-Task'!$F$3:$F$52,A14,'All-Task'!$D$3:$D$52)</f>
        <v>49</v>
      </c>
    </row>
    <row r="15">
      <c r="A15" s="32" t="s">
        <v>94</v>
      </c>
      <c r="B15" s="36">
        <f>COUNTIF('All-Task'!$F$3:$F$52,A15)</f>
        <v>5</v>
      </c>
      <c r="C15" s="32">
        <f>SUMIF('All-Task'!$F$3:$F$52,A15,'All-Task'!$D$3:$D$52)</f>
        <v>34</v>
      </c>
    </row>
    <row r="17">
      <c r="A17" s="28" t="s">
        <v>298</v>
      </c>
    </row>
    <row r="18">
      <c r="A18" s="32" t="s">
        <v>299</v>
      </c>
      <c r="B18" s="36">
        <f>COUNTIF('All-Task'!$H$3:$H$52,A18)</f>
        <v>0</v>
      </c>
    </row>
    <row r="19">
      <c r="A19" s="32" t="s">
        <v>50</v>
      </c>
      <c r="B19" s="36">
        <f>COUNTIF('All-Task'!$H$3:$H$52,A19)</f>
        <v>2</v>
      </c>
    </row>
    <row r="20">
      <c r="A20" s="32" t="s">
        <v>61</v>
      </c>
      <c r="B20" s="36">
        <f>COUNTIF('All-Task'!$H$3:$H$52,A20)</f>
        <v>10</v>
      </c>
    </row>
    <row r="21">
      <c r="A21" s="32" t="s">
        <v>105</v>
      </c>
      <c r="B21" s="36">
        <f>COUNTIF('All-Task'!$H$3:$H$52,A21)</f>
        <v>16</v>
      </c>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sheetData>
  <mergeCells count="3">
    <mergeCell ref="A17:B17"/>
    <mergeCell ref="A2:B2"/>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5.43"/>
    <col customWidth="1" min="3" max="3" width="44.29"/>
    <col customWidth="1" min="4" max="4" width="19.14"/>
    <col customWidth="1" min="5" max="5" width="38.14"/>
    <col customWidth="1" min="6" max="6" width="37.71"/>
    <col customWidth="1" min="7" max="7" width="36.86"/>
  </cols>
  <sheetData>
    <row r="1">
      <c r="A1" s="29" t="s">
        <v>0</v>
      </c>
      <c r="B1" s="29" t="s">
        <v>105</v>
      </c>
      <c r="C1" s="29" t="s">
        <v>246</v>
      </c>
      <c r="D1" s="29" t="s">
        <v>247</v>
      </c>
      <c r="E1" s="29" t="s">
        <v>248</v>
      </c>
      <c r="F1" s="29" t="s">
        <v>249</v>
      </c>
      <c r="G1" s="29" t="s">
        <v>250</v>
      </c>
    </row>
    <row r="2">
      <c r="A2" s="30" t="s">
        <v>251</v>
      </c>
      <c r="B2" s="31" t="s">
        <v>252</v>
      </c>
      <c r="C2" s="30"/>
      <c r="D2" s="30" t="s">
        <v>253</v>
      </c>
      <c r="E2" s="12" t="s">
        <v>254</v>
      </c>
      <c r="F2" s="12" t="s">
        <v>254</v>
      </c>
      <c r="G2" s="33"/>
    </row>
    <row r="3">
      <c r="A3" s="34" t="s">
        <v>255</v>
      </c>
      <c r="B3" s="34" t="s">
        <v>256</v>
      </c>
      <c r="C3" s="35" t="s">
        <v>43</v>
      </c>
      <c r="D3" s="12" t="s">
        <v>257</v>
      </c>
      <c r="E3" s="12" t="s">
        <v>254</v>
      </c>
      <c r="F3" s="12" t="s">
        <v>254</v>
      </c>
      <c r="G3" s="37"/>
    </row>
    <row r="4">
      <c r="A4" s="34" t="s">
        <v>258</v>
      </c>
      <c r="B4" s="34" t="s">
        <v>259</v>
      </c>
      <c r="C4" s="38" t="s">
        <v>260</v>
      </c>
      <c r="D4" s="34" t="s">
        <v>257</v>
      </c>
      <c r="E4" s="12" t="s">
        <v>254</v>
      </c>
      <c r="F4" s="12" t="s">
        <v>254</v>
      </c>
      <c r="G4" s="37"/>
    </row>
    <row r="5">
      <c r="A5" s="34" t="s">
        <v>261</v>
      </c>
      <c r="B5" s="34" t="s">
        <v>262</v>
      </c>
      <c r="C5" s="34"/>
      <c r="D5" s="34" t="s">
        <v>263</v>
      </c>
      <c r="E5" s="39">
        <v>43068.0</v>
      </c>
      <c r="F5" s="39">
        <v>43069.0</v>
      </c>
      <c r="G5" s="37"/>
    </row>
    <row r="6">
      <c r="A6" s="34" t="s">
        <v>264</v>
      </c>
      <c r="B6" s="34" t="s">
        <v>265</v>
      </c>
      <c r="C6" s="34" t="s">
        <v>37</v>
      </c>
      <c r="D6" s="34" t="s">
        <v>266</v>
      </c>
      <c r="E6" s="12" t="s">
        <v>254</v>
      </c>
      <c r="F6" s="12" t="s">
        <v>254</v>
      </c>
      <c r="G6" s="37"/>
    </row>
    <row r="7">
      <c r="A7" s="34"/>
      <c r="B7" s="34"/>
      <c r="C7" s="34" t="s">
        <v>45</v>
      </c>
      <c r="D7" s="34" t="s">
        <v>257</v>
      </c>
      <c r="E7" s="12" t="s">
        <v>254</v>
      </c>
      <c r="F7" s="12" t="s">
        <v>254</v>
      </c>
      <c r="G7" s="37"/>
    </row>
    <row r="8">
      <c r="A8" s="34"/>
      <c r="B8" s="34"/>
      <c r="C8" s="34" t="s">
        <v>36</v>
      </c>
      <c r="D8" s="34" t="s">
        <v>253</v>
      </c>
      <c r="E8" s="12" t="s">
        <v>254</v>
      </c>
      <c r="F8" s="12" t="s">
        <v>254</v>
      </c>
      <c r="G8" s="37"/>
    </row>
    <row r="9">
      <c r="A9" s="34" t="s">
        <v>269</v>
      </c>
      <c r="B9" s="34" t="s">
        <v>270</v>
      </c>
      <c r="C9" s="37"/>
      <c r="D9" s="37"/>
      <c r="E9" s="12" t="s">
        <v>254</v>
      </c>
      <c r="F9" s="12" t="s">
        <v>254</v>
      </c>
      <c r="G9" s="37"/>
    </row>
    <row r="10">
      <c r="A10" s="34" t="s">
        <v>271</v>
      </c>
      <c r="B10" s="34" t="s">
        <v>272</v>
      </c>
      <c r="C10" s="34" t="s">
        <v>37</v>
      </c>
      <c r="D10" s="34" t="s">
        <v>266</v>
      </c>
      <c r="E10" s="12" t="s">
        <v>254</v>
      </c>
      <c r="F10" s="12" t="s">
        <v>254</v>
      </c>
      <c r="G10" s="37"/>
    </row>
    <row r="11">
      <c r="A11" s="34"/>
      <c r="B11" s="34"/>
      <c r="C11" s="34" t="s">
        <v>45</v>
      </c>
      <c r="D11" s="34" t="s">
        <v>257</v>
      </c>
      <c r="E11" s="12" t="s">
        <v>254</v>
      </c>
      <c r="F11" s="12" t="s">
        <v>254</v>
      </c>
      <c r="G11" s="37"/>
    </row>
    <row r="12">
      <c r="A12" s="34"/>
      <c r="B12" s="34"/>
      <c r="C12" s="34" t="s">
        <v>36</v>
      </c>
      <c r="D12" s="34" t="s">
        <v>253</v>
      </c>
      <c r="E12" s="12" t="s">
        <v>254</v>
      </c>
      <c r="F12" s="12" t="s">
        <v>254</v>
      </c>
      <c r="G12" s="37"/>
    </row>
    <row r="13">
      <c r="A13" s="34" t="s">
        <v>273</v>
      </c>
      <c r="B13" s="34" t="s">
        <v>274</v>
      </c>
      <c r="C13" s="37"/>
      <c r="D13" s="37"/>
      <c r="E13" s="34" t="s">
        <v>275</v>
      </c>
      <c r="F13" s="34" t="s">
        <v>275</v>
      </c>
      <c r="G13" s="37"/>
    </row>
    <row r="14">
      <c r="A14" s="37"/>
      <c r="B14" s="37"/>
      <c r="C14" s="37"/>
      <c r="D14" s="37"/>
      <c r="E14" s="37"/>
      <c r="F14" s="37"/>
      <c r="G14" s="37"/>
    </row>
    <row r="15">
      <c r="A15" s="34" t="s">
        <v>276</v>
      </c>
      <c r="B15" s="34" t="s">
        <v>277</v>
      </c>
      <c r="C15" s="34" t="s">
        <v>278</v>
      </c>
      <c r="D15" s="34" t="s">
        <v>253</v>
      </c>
      <c r="E15" s="12" t="s">
        <v>254</v>
      </c>
      <c r="F15" s="12" t="s">
        <v>254</v>
      </c>
      <c r="G15" s="37"/>
    </row>
    <row r="16">
      <c r="A16" s="34"/>
      <c r="B16" s="34"/>
      <c r="C16" s="34" t="s">
        <v>279</v>
      </c>
      <c r="D16" s="34" t="s">
        <v>253</v>
      </c>
      <c r="E16" s="12" t="s">
        <v>254</v>
      </c>
      <c r="F16" s="12" t="s">
        <v>254</v>
      </c>
      <c r="G16" s="37"/>
    </row>
    <row r="17">
      <c r="A17" s="34"/>
      <c r="B17" s="34"/>
      <c r="C17" s="34" t="s">
        <v>280</v>
      </c>
      <c r="D17" s="34" t="s">
        <v>253</v>
      </c>
      <c r="E17" s="12" t="s">
        <v>254</v>
      </c>
      <c r="F17" s="12" t="s">
        <v>254</v>
      </c>
      <c r="G17" s="37"/>
    </row>
    <row r="18">
      <c r="A18" s="34"/>
      <c r="B18" s="34"/>
      <c r="C18" s="34" t="s">
        <v>281</v>
      </c>
      <c r="D18" s="34" t="s">
        <v>253</v>
      </c>
      <c r="E18" s="12" t="s">
        <v>254</v>
      </c>
      <c r="F18" s="12" t="s">
        <v>254</v>
      </c>
      <c r="G18" s="37"/>
    </row>
    <row r="19">
      <c r="A19" s="34" t="s">
        <v>282</v>
      </c>
      <c r="B19" s="34" t="s">
        <v>283</v>
      </c>
      <c r="C19" s="37"/>
      <c r="D19" s="34" t="s">
        <v>284</v>
      </c>
      <c r="E19" s="12" t="s">
        <v>285</v>
      </c>
      <c r="F19" s="12" t="s">
        <v>285</v>
      </c>
      <c r="G19" s="37"/>
    </row>
    <row r="20">
      <c r="A20" s="34" t="s">
        <v>286</v>
      </c>
      <c r="B20" s="34" t="s">
        <v>287</v>
      </c>
      <c r="C20" s="37"/>
      <c r="D20" s="34" t="s">
        <v>284</v>
      </c>
      <c r="E20" s="12" t="s">
        <v>285</v>
      </c>
      <c r="F20" s="12" t="s">
        <v>285</v>
      </c>
      <c r="G20" s="37"/>
    </row>
    <row r="21">
      <c r="A21" s="37"/>
      <c r="B21" s="37"/>
      <c r="C21" s="37"/>
      <c r="D21" s="37"/>
      <c r="E21" s="37"/>
      <c r="F21" s="37"/>
      <c r="G21" s="37"/>
    </row>
    <row r="22">
      <c r="A22" s="34" t="s">
        <v>288</v>
      </c>
      <c r="B22" s="34" t="s">
        <v>289</v>
      </c>
      <c r="C22" s="37"/>
      <c r="D22" s="37"/>
      <c r="E22" s="12" t="s">
        <v>254</v>
      </c>
      <c r="F22" s="12" t="s">
        <v>254</v>
      </c>
      <c r="G22" s="37"/>
    </row>
    <row r="23">
      <c r="A23" s="37"/>
      <c r="B23" s="37"/>
      <c r="C23" s="37"/>
      <c r="D23" s="37"/>
      <c r="E23" s="37"/>
      <c r="F23" s="37"/>
      <c r="G23" s="37"/>
    </row>
    <row r="24">
      <c r="A24" s="34" t="s">
        <v>290</v>
      </c>
      <c r="B24" s="34" t="s">
        <v>291</v>
      </c>
      <c r="C24" s="37"/>
      <c r="D24" s="34" t="s">
        <v>257</v>
      </c>
      <c r="E24" s="12" t="s">
        <v>254</v>
      </c>
      <c r="F24" s="12" t="s">
        <v>254</v>
      </c>
      <c r="G24" s="37"/>
    </row>
    <row r="25">
      <c r="A25" s="34" t="s">
        <v>292</v>
      </c>
      <c r="B25" s="34" t="s">
        <v>293</v>
      </c>
      <c r="C25" s="37"/>
      <c r="D25" s="34" t="s">
        <v>253</v>
      </c>
      <c r="E25" s="12" t="s">
        <v>254</v>
      </c>
      <c r="F25" s="12" t="s">
        <v>254</v>
      </c>
      <c r="G25" s="37"/>
    </row>
    <row r="26">
      <c r="A26" s="34" t="s">
        <v>294</v>
      </c>
      <c r="B26" s="34" t="s">
        <v>295</v>
      </c>
      <c r="C26" s="37"/>
      <c r="D26" s="34" t="s">
        <v>253</v>
      </c>
      <c r="E26" s="12" t="s">
        <v>254</v>
      </c>
      <c r="F26" s="12" t="s">
        <v>254</v>
      </c>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sheetData>
  <conditionalFormatting sqref="E2:F4 E6:F12 E15:F20 E22:F22 E24:F26">
    <cfRule type="containsText" dxfId="1" priority="1" operator="containsText" text="TBD">
      <formula>NOT(ISERROR(SEARCH(("TBD"),(E2))))</formula>
    </cfRule>
  </conditionalFormatting>
  <conditionalFormatting sqref="E2">
    <cfRule type="containsText" dxfId="2" priority="2" operator="containsText" text="Done">
      <formula>NOT(ISERROR(SEARCH(("Done"),(E2))))</formula>
    </cfRule>
  </conditionalFormatting>
  <conditionalFormatting sqref="E2">
    <cfRule type="notContainsBlanks" dxfId="2" priority="3">
      <formula>LEN(TRIM(E2))&gt;0</formula>
    </cfRule>
  </conditionalFormatting>
  <conditionalFormatting sqref="E2:F4 E6:F12 E15:F20 E22:F22 E24:F26">
    <cfRule type="containsText" dxfId="2" priority="4" operator="containsText" text="Done">
      <formula>NOT(ISERROR(SEARCH(("Done"),(E2))))</formula>
    </cfRule>
  </conditionalFormatting>
  <conditionalFormatting sqref="F2:F4 C6:C8 F6:F9">
    <cfRule type="containsBlanks" dxfId="1" priority="5">
      <formula>LEN(TRIM(F2))=0</formula>
    </cfRule>
  </conditionalFormatting>
  <conditionalFormatting sqref="C10:C12 F10:F12 F15:F20 F22 F24:F26">
    <cfRule type="containsBlanks" dxfId="1" priority="6">
      <formula>LEN(TRIM(C10))=0</formula>
    </cfRule>
  </conditionalFormatting>
  <dataValidations>
    <dataValidation type="list" allowBlank="1" showErrorMessage="1" sqref="D4:D26">
      <formula1>'Dropdown Lists'!$H$2:$H$21</formula1>
    </dataValidation>
    <dataValidation type="list" allowBlank="1" showErrorMessage="1" sqref="D3">
      <formula1>'Dropdown Lists'!$H$2:$H$22</formula1>
    </dataValidation>
    <dataValidation type="list" allowBlank="1" sqref="C6 C8 C10 C12">
      <formula1>'Dropdown Lists'!$A$2:$A$6</formula1>
    </dataValidation>
    <dataValidation type="list" allowBlank="1" sqref="C7 C11">
      <formula1>'Dropdown Lists'!$G$2:$G$3</formula1>
    </dataValidation>
    <dataValidation type="list" allowBlank="1" showErrorMessage="1" sqref="E2:F4 E6:F12 E15:F20 E22:F22 E24:F26">
      <formula1>"TBD,Done,Not Aplicable"</formula1>
    </dataValidation>
  </dataValidations>
  <hyperlinks>
    <hyperlink r:id="rId2" ref="C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s>
  <sheetData>
    <row r="7">
      <c r="D7" s="1" t="s">
        <v>296</v>
      </c>
    </row>
    <row r="9">
      <c r="D9" s="41" t="s">
        <v>297</v>
      </c>
    </row>
  </sheetData>
  <mergeCells count="2">
    <mergeCell ref="D9:G9"/>
    <mergeCell ref="D7:F7"/>
  </mergeCells>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29" t="s">
        <v>107</v>
      </c>
      <c r="B1" s="29" t="s">
        <v>113</v>
      </c>
      <c r="C1" s="29" t="s">
        <v>300</v>
      </c>
      <c r="D1" s="42"/>
      <c r="E1" s="42"/>
      <c r="F1" s="42"/>
      <c r="G1" s="42"/>
      <c r="H1" s="42"/>
      <c r="I1" s="42"/>
      <c r="J1" s="42"/>
      <c r="K1" s="42"/>
      <c r="L1" s="42"/>
      <c r="M1" s="42"/>
    </row>
    <row r="2">
      <c r="A2" s="43" t="s">
        <v>36</v>
      </c>
      <c r="B2" s="44" t="s">
        <v>127</v>
      </c>
      <c r="C2" s="45">
        <f>COUNTIF(B16:B38,"=1")</f>
        <v>1</v>
      </c>
    </row>
    <row r="3">
      <c r="A3" s="43" t="s">
        <v>49</v>
      </c>
      <c r="B3" s="44" t="s">
        <v>127</v>
      </c>
      <c r="C3" s="46">
        <f>COUNTIF(C16:C38,"=1")</f>
        <v>3</v>
      </c>
    </row>
    <row r="4">
      <c r="A4" s="43" t="s">
        <v>37</v>
      </c>
      <c r="B4" s="44" t="s">
        <v>127</v>
      </c>
      <c r="C4" s="45">
        <f>COUNTIF(D16:D38,"=1")</f>
        <v>3</v>
      </c>
    </row>
    <row r="5">
      <c r="A5" s="43" t="s">
        <v>94</v>
      </c>
      <c r="B5" s="44" t="s">
        <v>127</v>
      </c>
      <c r="C5" s="46">
        <f>COUNTIF(E16:E38,"=1")</f>
        <v>1</v>
      </c>
    </row>
    <row r="6">
      <c r="A6" s="44" t="s">
        <v>99</v>
      </c>
      <c r="B6" s="44" t="s">
        <v>127</v>
      </c>
      <c r="C6" s="46">
        <f>COUNTIF(F16:F38,"=1")</f>
        <v>1</v>
      </c>
    </row>
    <row r="7">
      <c r="A7" s="44" t="s">
        <v>45</v>
      </c>
      <c r="B7" s="44" t="s">
        <v>127</v>
      </c>
      <c r="C7" s="46">
        <f>COUNTIF(G16:G38,"=1")</f>
        <v>3</v>
      </c>
    </row>
    <row r="8">
      <c r="A8" s="44" t="s">
        <v>58</v>
      </c>
      <c r="B8" s="44" t="s">
        <v>127</v>
      </c>
      <c r="C8" s="46">
        <f>COUNTIF(H16:H38,"=1")</f>
        <v>3</v>
      </c>
    </row>
    <row r="9">
      <c r="C9" s="45"/>
    </row>
    <row r="10">
      <c r="C10" s="45"/>
    </row>
    <row r="11">
      <c r="C11" s="45"/>
    </row>
    <row r="12">
      <c r="C12" s="45"/>
    </row>
    <row r="15">
      <c r="A15" s="29" t="s">
        <v>3</v>
      </c>
      <c r="B15" s="47" t="s">
        <v>36</v>
      </c>
      <c r="C15" s="47" t="s">
        <v>49</v>
      </c>
      <c r="D15" s="47" t="s">
        <v>37</v>
      </c>
      <c r="E15" s="47" t="s">
        <v>94</v>
      </c>
      <c r="F15" s="48" t="s">
        <v>99</v>
      </c>
      <c r="G15" s="48" t="s">
        <v>45</v>
      </c>
      <c r="H15" s="48" t="s">
        <v>58</v>
      </c>
    </row>
    <row r="16">
      <c r="A16" s="8">
        <v>43045.0</v>
      </c>
    </row>
    <row r="17">
      <c r="A17" s="8">
        <v>43046.0</v>
      </c>
    </row>
    <row r="18">
      <c r="A18" s="8">
        <v>43047.0</v>
      </c>
    </row>
    <row r="19">
      <c r="A19" s="8">
        <v>43048.0</v>
      </c>
      <c r="H19" s="12">
        <v>1.0</v>
      </c>
    </row>
    <row r="20">
      <c r="A20" s="8">
        <v>43049.0</v>
      </c>
      <c r="B20" s="12">
        <v>1.0</v>
      </c>
      <c r="C20" s="12">
        <v>1.0</v>
      </c>
      <c r="D20" s="12">
        <v>1.0</v>
      </c>
      <c r="E20" s="12">
        <v>1.0</v>
      </c>
      <c r="F20" s="12">
        <v>1.0</v>
      </c>
      <c r="G20" s="12">
        <v>1.0</v>
      </c>
      <c r="H20" s="12">
        <v>1.0</v>
      </c>
    </row>
    <row r="21">
      <c r="A21" s="8">
        <v>43050.0</v>
      </c>
      <c r="B21" s="49"/>
      <c r="C21" s="49"/>
      <c r="D21" s="49"/>
      <c r="E21" s="49"/>
      <c r="F21" s="49"/>
      <c r="G21" s="49"/>
      <c r="H21" s="49"/>
    </row>
    <row r="22">
      <c r="A22" s="8">
        <v>43051.0</v>
      </c>
      <c r="B22" s="49"/>
      <c r="C22" s="49"/>
      <c r="D22" s="49"/>
      <c r="E22" s="49"/>
      <c r="F22" s="49"/>
      <c r="G22" s="49"/>
      <c r="H22" s="49"/>
    </row>
    <row r="23">
      <c r="A23" s="8">
        <v>43052.0</v>
      </c>
      <c r="C23" s="12"/>
    </row>
    <row r="24">
      <c r="A24" s="8">
        <v>43053.0</v>
      </c>
      <c r="G24" s="12">
        <v>1.0</v>
      </c>
    </row>
    <row r="25">
      <c r="A25" s="8">
        <v>43054.0</v>
      </c>
    </row>
    <row r="26">
      <c r="A26" s="8">
        <v>43055.0</v>
      </c>
    </row>
    <row r="27">
      <c r="A27" s="8">
        <v>43056.0</v>
      </c>
      <c r="H27" s="12">
        <v>1.0</v>
      </c>
    </row>
    <row r="28">
      <c r="A28" s="8">
        <v>43057.0</v>
      </c>
      <c r="B28" s="49"/>
      <c r="C28" s="49"/>
      <c r="D28" s="49"/>
      <c r="E28" s="49"/>
      <c r="F28" s="49"/>
      <c r="G28" s="49"/>
      <c r="H28" s="49"/>
    </row>
    <row r="29">
      <c r="A29" s="8">
        <v>43058.0</v>
      </c>
      <c r="B29" s="49"/>
      <c r="C29" s="49"/>
      <c r="D29" s="49"/>
      <c r="E29" s="49"/>
      <c r="F29" s="49"/>
      <c r="G29" s="49"/>
      <c r="H29" s="49"/>
    </row>
    <row r="30">
      <c r="A30" s="8">
        <v>43059.0</v>
      </c>
      <c r="D30" s="12">
        <v>1.0</v>
      </c>
    </row>
    <row r="31">
      <c r="A31" s="8">
        <v>43060.0</v>
      </c>
      <c r="C31" s="12"/>
      <c r="G31" s="12">
        <v>1.0</v>
      </c>
    </row>
    <row r="32">
      <c r="A32" s="8">
        <v>43061.0</v>
      </c>
    </row>
    <row r="33">
      <c r="A33" s="8">
        <v>43062.0</v>
      </c>
    </row>
    <row r="34">
      <c r="A34" s="8">
        <v>43063.0</v>
      </c>
      <c r="C34" s="12">
        <v>1.0</v>
      </c>
    </row>
    <row r="35">
      <c r="A35" s="8">
        <v>43064.0</v>
      </c>
      <c r="B35" s="49"/>
      <c r="C35" s="49"/>
      <c r="D35" s="49"/>
      <c r="E35" s="49"/>
      <c r="F35" s="49"/>
      <c r="G35" s="49"/>
      <c r="H35" s="49"/>
    </row>
    <row r="36">
      <c r="A36" s="8">
        <v>43065.0</v>
      </c>
      <c r="B36" s="49"/>
      <c r="C36" s="49"/>
      <c r="D36" s="49"/>
      <c r="E36" s="49"/>
      <c r="F36" s="49"/>
      <c r="G36" s="49"/>
      <c r="H36" s="49"/>
    </row>
    <row r="37">
      <c r="A37" s="8">
        <v>43066.0</v>
      </c>
      <c r="C37" s="12">
        <v>1.0</v>
      </c>
    </row>
    <row r="38">
      <c r="A38" s="8">
        <v>43067.0</v>
      </c>
      <c r="D38" s="12">
        <v>1.0</v>
      </c>
    </row>
    <row r="39">
      <c r="A39" s="8"/>
    </row>
    <row r="40">
      <c r="A40" s="8"/>
    </row>
    <row r="41">
      <c r="A41" s="8"/>
    </row>
    <row r="42">
      <c r="A42"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3" t="s">
        <v>301</v>
      </c>
      <c r="B1" s="13" t="s">
        <v>302</v>
      </c>
      <c r="C1" s="13" t="s">
        <v>303</v>
      </c>
      <c r="D1" s="13" t="s">
        <v>304</v>
      </c>
      <c r="E1" s="13" t="s">
        <v>305</v>
      </c>
      <c r="F1" s="13" t="s">
        <v>306</v>
      </c>
      <c r="G1" s="50" t="s">
        <v>307</v>
      </c>
      <c r="H1" s="13" t="s">
        <v>308</v>
      </c>
    </row>
    <row r="2">
      <c r="A2" s="15" t="s">
        <v>36</v>
      </c>
      <c r="B2" s="12" t="s">
        <v>85</v>
      </c>
      <c r="C2" s="12" t="s">
        <v>41</v>
      </c>
      <c r="D2" s="12" t="s">
        <v>42</v>
      </c>
      <c r="E2" s="12" t="s">
        <v>43</v>
      </c>
      <c r="F2" s="12" t="s">
        <v>44</v>
      </c>
      <c r="G2" s="12" t="s">
        <v>45</v>
      </c>
      <c r="H2" s="12" t="s">
        <v>257</v>
      </c>
    </row>
    <row r="3">
      <c r="A3" s="15" t="s">
        <v>49</v>
      </c>
      <c r="B3" s="12" t="s">
        <v>61</v>
      </c>
      <c r="C3" s="12" t="s">
        <v>52</v>
      </c>
      <c r="D3" s="12" t="s">
        <v>88</v>
      </c>
      <c r="F3" s="12" t="s">
        <v>63</v>
      </c>
      <c r="G3" s="12" t="s">
        <v>58</v>
      </c>
      <c r="H3" s="12" t="s">
        <v>266</v>
      </c>
    </row>
    <row r="4">
      <c r="A4" s="15" t="s">
        <v>37</v>
      </c>
      <c r="B4" s="12" t="s">
        <v>39</v>
      </c>
      <c r="C4" s="12" t="s">
        <v>152</v>
      </c>
      <c r="D4" s="12" t="s">
        <v>75</v>
      </c>
      <c r="F4" s="12" t="s">
        <v>54</v>
      </c>
      <c r="H4" s="12" t="s">
        <v>253</v>
      </c>
    </row>
    <row r="5">
      <c r="A5" s="15" t="s">
        <v>94</v>
      </c>
      <c r="B5" s="12" t="s">
        <v>233</v>
      </c>
      <c r="C5" s="12" t="s">
        <v>87</v>
      </c>
      <c r="D5" s="12" t="s">
        <v>81</v>
      </c>
      <c r="F5" s="12" t="s">
        <v>82</v>
      </c>
      <c r="H5" s="12" t="s">
        <v>284</v>
      </c>
    </row>
    <row r="6">
      <c r="A6" s="12" t="s">
        <v>99</v>
      </c>
      <c r="B6" s="12" t="s">
        <v>309</v>
      </c>
      <c r="C6" s="12" t="s">
        <v>70</v>
      </c>
      <c r="H6" s="12" t="s">
        <v>263</v>
      </c>
    </row>
    <row r="7">
      <c r="A7" s="15"/>
      <c r="B7" s="12" t="s">
        <v>50</v>
      </c>
      <c r="C7" s="12" t="s">
        <v>80</v>
      </c>
    </row>
    <row r="8">
      <c r="A8" s="15"/>
      <c r="B8" s="12" t="s">
        <v>310</v>
      </c>
      <c r="C8" s="12" t="s">
        <v>311</v>
      </c>
    </row>
    <row r="9">
      <c r="B9" s="12" t="s">
        <v>105</v>
      </c>
      <c r="C9" s="12" t="s">
        <v>101</v>
      </c>
    </row>
    <row r="10">
      <c r="A10" s="12"/>
      <c r="C10" s="12" t="s">
        <v>132</v>
      </c>
    </row>
    <row r="11">
      <c r="C11" s="12" t="s">
        <v>137</v>
      </c>
    </row>
    <row r="12">
      <c r="C12" s="12" t="s">
        <v>142</v>
      </c>
    </row>
    <row r="13">
      <c r="C13" s="12" t="s">
        <v>167</v>
      </c>
    </row>
    <row r="14">
      <c r="C14" s="12" t="s">
        <v>180</v>
      </c>
    </row>
    <row r="15">
      <c r="C15" s="12" t="s">
        <v>312</v>
      </c>
    </row>
    <row r="16">
      <c r="C16" s="12" t="s">
        <v>190</v>
      </c>
    </row>
    <row r="17">
      <c r="C17" s="12" t="s">
        <v>199</v>
      </c>
    </row>
    <row r="18">
      <c r="C18" s="12" t="s">
        <v>212</v>
      </c>
    </row>
    <row r="19">
      <c r="C19" s="12" t="s">
        <v>224</v>
      </c>
    </row>
    <row r="20">
      <c r="C20" s="12" t="s">
        <v>313</v>
      </c>
    </row>
    <row r="21">
      <c r="C21" s="12" t="s">
        <v>63</v>
      </c>
    </row>
    <row r="22">
      <c r="C22" s="12"/>
    </row>
  </sheetData>
  <drawing r:id="rId1"/>
</worksheet>
</file>