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 sheetId="1" r:id="rId3"/>
    <sheet state="visible" name="TeamCapacity-1" sheetId="2" r:id="rId4"/>
    <sheet state="visible" name="TeamCap-2" sheetId="3" r:id="rId5"/>
    <sheet state="visible" name="HolidaysCal" sheetId="4" r:id="rId6"/>
    <sheet state="visible" name="Dropdown Lists" sheetId="5" r:id="rId7"/>
    <sheet state="visible" name="Dashboard"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hey, don't take this time estimation seriously I was putting as from my point of view it is 100% editable and we will fix it when all of us will agree.
</t>
      </text>
    </comment>
    <comment authorId="0" ref="H1">
      <text>
        <t xml:space="preserve">type here
type : define your tasks like : bugs, exceptions. improvement. tasks etc
</t>
      </text>
    </comment>
    <comment authorId="0" ref="E35">
      <text>
        <t xml:space="preserve">I'm not sure if this is a good guess :(
</t>
      </text>
    </comment>
    <comment authorId="0" ref="C38">
      <text>
        <t xml:space="preserve">This includes login, pass, adress (if we want), and method of contact.
</t>
      </text>
    </comment>
    <comment authorId="0" ref="D36">
      <text>
        <t xml:space="preserve">This one is too like 1D or 2D
	-Rajesh Ghosh
1 Day probably
	-Filipa Franco</t>
      </text>
    </comment>
    <comment authorId="0" ref="D35">
      <text>
        <t xml:space="preserve">I'm not sure if this is a good guess :(
----
haha yeah not a good guess this one should be like 6H/1D or something like that
	-Rajesh Ghosh</t>
      </text>
    </comment>
  </commentList>
</comments>
</file>

<file path=xl/sharedStrings.xml><?xml version="1.0" encoding="utf-8"?>
<sst xmlns="http://schemas.openxmlformats.org/spreadsheetml/2006/main" count="603" uniqueCount="262">
  <si>
    <t>Resourcing Plan</t>
  </si>
  <si>
    <t>SL#</t>
  </si>
  <si>
    <t>Days</t>
  </si>
  <si>
    <t>Net Days</t>
  </si>
  <si>
    <t>TASK</t>
  </si>
  <si>
    <t>Name</t>
  </si>
  <si>
    <t>ORIGINAL ESTIMATION</t>
  </si>
  <si>
    <t>Team</t>
  </si>
  <si>
    <t>Holidays</t>
  </si>
  <si>
    <t>Off</t>
  </si>
  <si>
    <t>Support Unexpected</t>
  </si>
  <si>
    <t>REMAINING ESTIMATION</t>
  </si>
  <si>
    <t xml:space="preserve">Assigne </t>
  </si>
  <si>
    <t>Reporter</t>
  </si>
  <si>
    <t>Type  of the task</t>
  </si>
  <si>
    <t>Summary of Ticket</t>
  </si>
  <si>
    <t>R&amp;D</t>
  </si>
  <si>
    <t>Productivity Factor</t>
  </si>
  <si>
    <t>Extra hours</t>
  </si>
  <si>
    <t>Raw Work Days</t>
  </si>
  <si>
    <t>Dev Days</t>
  </si>
  <si>
    <t>Cansu Salkıç</t>
  </si>
  <si>
    <t>Capacity</t>
  </si>
  <si>
    <t>Estimates</t>
  </si>
  <si>
    <t>Diff.</t>
  </si>
  <si>
    <t>Start Date for development</t>
  </si>
  <si>
    <t>Dev Team</t>
  </si>
  <si>
    <t>End date (code complete)</t>
  </si>
  <si>
    <t>Q&amp;A Team</t>
  </si>
  <si>
    <t>Begin Regression Date</t>
  </si>
  <si>
    <t>Gold version</t>
  </si>
  <si>
    <t>Production release date</t>
  </si>
  <si>
    <t>Dev Days in period</t>
  </si>
  <si>
    <t>Supported/unexpected</t>
  </si>
  <si>
    <t xml:space="preserve">R&amp;D projects </t>
  </si>
  <si>
    <t>ITM</t>
  </si>
  <si>
    <t>Dropdown Component</t>
  </si>
  <si>
    <t>Priority of Ticket</t>
  </si>
  <si>
    <t>Due Date</t>
  </si>
  <si>
    <t>Fix Version</t>
  </si>
  <si>
    <t xml:space="preserve">Environment </t>
  </si>
  <si>
    <t>Description</t>
  </si>
  <si>
    <t>Attachment</t>
  </si>
  <si>
    <t>Q&amp;A (Time)</t>
  </si>
  <si>
    <t>Assigne</t>
  </si>
  <si>
    <t>Total Holidays</t>
  </si>
  <si>
    <t>SUB TASKS</t>
  </si>
  <si>
    <t>(In Hours)</t>
  </si>
  <si>
    <t>Project starts 11/6</t>
  </si>
  <si>
    <t>In Hour</t>
  </si>
  <si>
    <t>T1</t>
  </si>
  <si>
    <t>Database design</t>
  </si>
  <si>
    <t>Rajesh Ghosh</t>
  </si>
  <si>
    <t>José Pedro Teles</t>
  </si>
  <si>
    <t>Epic</t>
  </si>
  <si>
    <t>Design and implemente the database for the project</t>
  </si>
  <si>
    <t>Data Base</t>
  </si>
  <si>
    <t>Very High</t>
  </si>
  <si>
    <t>1.0.0.0</t>
  </si>
  <si>
    <t>Marina Camilo</t>
  </si>
  <si>
    <t>Production</t>
  </si>
  <si>
    <t>Victor Padi</t>
  </si>
  <si>
    <t>Person 1</t>
  </si>
  <si>
    <t>T2</t>
  </si>
  <si>
    <t>Test server configaration (Local Share server)</t>
  </si>
  <si>
    <t>Exception</t>
  </si>
  <si>
    <t>Test Local server</t>
  </si>
  <si>
    <t>Backend</t>
  </si>
  <si>
    <t>Testing</t>
  </si>
  <si>
    <t>Person 2</t>
  </si>
  <si>
    <t>1. Test local server</t>
  </si>
  <si>
    <t>T3</t>
  </si>
  <si>
    <t>Preparing Deployment Environment</t>
  </si>
  <si>
    <t>Improvement</t>
  </si>
  <si>
    <t>Prepare Deployment Environment</t>
  </si>
  <si>
    <t>Date</t>
  </si>
  <si>
    <t>Deployment</t>
  </si>
  <si>
    <t>1.prepare deployment environment</t>
  </si>
  <si>
    <t>T4</t>
  </si>
  <si>
    <t>T5</t>
  </si>
  <si>
    <t>Home page</t>
  </si>
  <si>
    <t>Navbar</t>
  </si>
  <si>
    <t>Login, logout, company logo, filter, categories</t>
  </si>
  <si>
    <t>Home Page,Data Base</t>
  </si>
  <si>
    <t>1. Login botton
2. Logout botton only apears after user login and end session when cliked returning to show only log in botton
3. Put the company logo image
4. Create a box to write and connect it to database to research for the best suitable products
5. Define the categories of the products and the website and order it. The sub categories should be showned when pass the mouse throw the categories name.</t>
  </si>
  <si>
    <t>T6</t>
  </si>
  <si>
    <t>Product Slider</t>
  </si>
  <si>
    <t>Define Relevant Products and show each one of them after a period of time</t>
  </si>
  <si>
    <t>Medium</t>
  </si>
  <si>
    <t>1. Do a caroussel with boutstrap. 
2. Connect to data base andcheck the products that are most relevant of the season. 
3. Afterwards when the image passes, if clicked on the image get to the product page of the product that s displayed on the image</t>
  </si>
  <si>
    <t>T7</t>
  </si>
  <si>
    <t>Blog section</t>
  </si>
  <si>
    <t>Part of the Home page where people can comment and ask help to buy products</t>
  </si>
  <si>
    <t>Home Page,Blog Page</t>
  </si>
  <si>
    <t>Low</t>
  </si>
  <si>
    <t>Stage</t>
  </si>
  <si>
    <t xml:space="preserve">1. Define a block in the left side of the website
2. Add a botton to create edit and delet post. The edit and delete botton shoul work only if post done by user is selected. </t>
  </si>
  <si>
    <t>Footer</t>
  </si>
  <si>
    <t>Bug</t>
  </si>
  <si>
    <t>Categories as contact us, sitemap</t>
  </si>
  <si>
    <t>Home Page</t>
  </si>
  <si>
    <t>High</t>
  </si>
  <si>
    <t>1. Define the design of the area of the footer (end of the page rectangle)
2. Define the categories and link them with the correct pages
3. Define the contact us contact and link the sitemap option.</t>
  </si>
  <si>
    <t>T9</t>
  </si>
  <si>
    <t>T10</t>
  </si>
  <si>
    <t>Product Page</t>
  </si>
  <si>
    <t>Filtering Option / Serach Product</t>
  </si>
  <si>
    <t>Dev Members:</t>
  </si>
  <si>
    <t>Type of the Task:</t>
  </si>
  <si>
    <t>Type of Component:</t>
  </si>
  <si>
    <t>Type of Priority:</t>
  </si>
  <si>
    <t>Fix Version:</t>
  </si>
  <si>
    <t>Environment:</t>
  </si>
  <si>
    <t>Test Members:</t>
  </si>
  <si>
    <t>Full Text Search Database Products</t>
  </si>
  <si>
    <t>total:</t>
  </si>
  <si>
    <t>1. Define box to write on
2. Connect to database to search the input given by the user
3. Link to other page to how the result of search</t>
  </si>
  <si>
    <t>T11</t>
  </si>
  <si>
    <t>Top Selling Produc Slider</t>
  </si>
  <si>
    <t>Backend,Shopping</t>
  </si>
  <si>
    <t xml:space="preserve">Testing </t>
  </si>
  <si>
    <t>UI</t>
  </si>
  <si>
    <t>Data Issue</t>
  </si>
  <si>
    <t>Top Selling Products carousel</t>
  </si>
  <si>
    <t>Producs Page</t>
  </si>
  <si>
    <t>Task</t>
  </si>
  <si>
    <t>Produtos Page,Data Base</t>
  </si>
  <si>
    <t>Product Page,Shopping</t>
  </si>
  <si>
    <t>Blog Page,Data Base</t>
  </si>
  <si>
    <t>Events Page,Data Base</t>
  </si>
  <si>
    <t>Admin,Data Base</t>
  </si>
  <si>
    <t>1. Do a caroussel with boutstrap. 
2. Connect to data base and check the products that sells more. 
3. Afterwards when the image passes, if clicked on the image get to the product page of the product that s displayed on the image</t>
  </si>
  <si>
    <t>Admin</t>
  </si>
  <si>
    <t>Admin,User</t>
  </si>
  <si>
    <t>T12</t>
  </si>
  <si>
    <t>User,Data Base</t>
  </si>
  <si>
    <t>Product Category Section</t>
  </si>
  <si>
    <t>User,Shopping</t>
  </si>
  <si>
    <t>User,Data Base,Shopping</t>
  </si>
  <si>
    <t>Contact Us</t>
  </si>
  <si>
    <t>Shopping</t>
  </si>
  <si>
    <t>Products' miniatures, adjusted by the page dimensions</t>
  </si>
  <si>
    <t>1. Do template for the page
2. Connect to database and get products 
3. Be sure that when the windows is smaller are less products per line</t>
  </si>
  <si>
    <t>T13</t>
  </si>
  <si>
    <t>T14</t>
  </si>
  <si>
    <t>About Product Page</t>
  </si>
  <si>
    <t>Product Descriptoin Section</t>
  </si>
  <si>
    <t>Section where people can get more info about the product. How is it works? When is it recommend? How should be used? Components and benefits</t>
  </si>
  <si>
    <t>1. Define box to put text and photo
2. Connect to the databas to get the product photo. If don't has a photo get the photo of product image non available
3. Connect to the data base to get name the description  and further reading if it has. If something i missing leave it blank</t>
  </si>
  <si>
    <t>T15</t>
  </si>
  <si>
    <t>Buying Option / Add to cart section</t>
  </si>
  <si>
    <t>Make sure that when you open a new page the cart is the same. If anyone is log in, it keeps the card until the user drops it. Make sure that when a product is selected is on the shopping card section. It has to be possible to change the quantity of a product</t>
  </si>
  <si>
    <t>1. Define section to put the price and botton to add and substract to shopping cart
2. Connect to the database to get price
3. Check if when you click on the add botton adds one unit of that product to the cart
4. Check that when you click on the substract botton it will take out one unit of that product of the shopping cart. If the amunt of that product is 0 on the shopping cart shouldn't do anything</t>
  </si>
  <si>
    <t>T16</t>
  </si>
  <si>
    <t>Checkout and payment page</t>
  </si>
  <si>
    <t>Get the total cost of the items of the cart in different coins. Confirm Deliver adress. Check the payment method.</t>
  </si>
  <si>
    <t>1. Define section for address confimation/edit.
2.Define section for list the items that the user is going to buy with box to edit the quantities and delete botton.
3. Define section with total value of purchase
4. Define section to choose the payment method</t>
  </si>
  <si>
    <t>T18</t>
  </si>
  <si>
    <t>Blog page</t>
  </si>
  <si>
    <t>Do a comment, change and delete user's loged in comments. See comments from other users, comment others users posts, give reactions to others user posts.</t>
  </si>
  <si>
    <t>1. Define section with blog posts. 
2. Connect to the database and get blog posts
3. Add bottons to edit, add and delete posts.
4. Add section in the blog posts to add comment
5. Add section to click and give reaction to posts</t>
  </si>
  <si>
    <t>T20</t>
  </si>
  <si>
    <t>Events page</t>
  </si>
  <si>
    <t>Creat, update and delete admin's events. See next evets.</t>
  </si>
  <si>
    <t>1. Define section to upload image and content of event.
2. Define botton to update after you creat event
3. Define botton to delete event. 
4. Define botton to see next event</t>
  </si>
  <si>
    <t>T21</t>
  </si>
  <si>
    <t>Ecommerce Features</t>
  </si>
  <si>
    <t>Inventory Management</t>
  </si>
  <si>
    <t>Check stock in the store. Know the last bought products and their destiny. See statics of the goods sold. Control the stock requests. Annswer the question of the clients</t>
  </si>
  <si>
    <t>1. Define section where i listed the products of the stores with the quantities.
2. Define section to visualize products purchased
3. Define section to see graphs of the products analisys
4. Define section where you send requests to get more products
5. Define section where you see clients' contact</t>
  </si>
  <si>
    <t>T22</t>
  </si>
  <si>
    <t>Payment Gateway integration</t>
  </si>
  <si>
    <t>Conect to the payment portal. Check when the payment is done in the portal.</t>
  </si>
  <si>
    <t>1. Link the payment to the payment portal
2. Analyse when the payment portal is closed and chek if the transaction was done.</t>
  </si>
  <si>
    <t>T23</t>
  </si>
  <si>
    <t>Confirmation and Shipment</t>
  </si>
  <si>
    <t>Update the status order.</t>
  </si>
  <si>
    <t>1. Define botton on the clients purchase list to give feedback to the client of the state of the process</t>
  </si>
  <si>
    <t>T24</t>
  </si>
  <si>
    <t>Coupons and offers implementation</t>
  </si>
  <si>
    <t>Generate unique numbers of coupons. Create a section to receive any coupon or offer. Check the validation of the coupon/offer</t>
  </si>
  <si>
    <t>1. Create a coupons genarete
2. Define quantity or users that can use the coupon
3. After get the coupon refresh automatically the changes</t>
  </si>
  <si>
    <t>T25</t>
  </si>
  <si>
    <t>T26</t>
  </si>
  <si>
    <t>Admin Panel</t>
  </si>
  <si>
    <t>Admin Login and Registration</t>
  </si>
  <si>
    <t>Login should be visible during the site movimentation. Form for registration with name, last name, email and password. Add to the database the ew user.</t>
  </si>
  <si>
    <t>1. Define section where are going to put the username and password
2. Define botton for log in
3. Define botton for recover password
4. Define botton to register
5. Define section to put th email and password and confirm password, first name and last name</t>
  </si>
  <si>
    <t>T27</t>
  </si>
  <si>
    <t>Product Upload implementation</t>
  </si>
  <si>
    <t>Form with description, image, cost, and extra information sections. Add to the database the new poduct. It should be visible to users after filling the form</t>
  </si>
  <si>
    <t>1. Define section to upload image of product, descrition, name of product and price.
2. Define botton to creat product</t>
  </si>
  <si>
    <t>T28</t>
  </si>
  <si>
    <t xml:space="preserve">Offer and product update </t>
  </si>
  <si>
    <t>Form with description, image, cost, and extra information sections. Update the database about the existing poduct. It should be visible to users after filling the form.</t>
  </si>
  <si>
    <t>1. Define section to upload image of product, descrition, name of product and price.
2. Define botton to update product
3. Define botton to delete product</t>
  </si>
  <si>
    <t>T29</t>
  </si>
  <si>
    <t>Admin Logout</t>
  </si>
  <si>
    <t>After closing the browser or click a botton, the admin account should be unacessible</t>
  </si>
  <si>
    <t>1. After clicking on the log out nav bar botton link to the first page</t>
  </si>
  <si>
    <t>T30</t>
  </si>
  <si>
    <t>T31</t>
  </si>
  <si>
    <t>T32</t>
  </si>
  <si>
    <t>User Page</t>
  </si>
  <si>
    <t>T33</t>
  </si>
  <si>
    <t>User Login and Logout</t>
  </si>
  <si>
    <t xml:space="preserve">Login should be visible during the site movimentation. Ater click the logout botton or close the browser the user account should be unacessible </t>
  </si>
  <si>
    <t xml:space="preserve">1. Define section where are going to put the username and password
2. Define botton for log in
3. Define botton for recover password
4. End session after click logout </t>
  </si>
  <si>
    <t>T34</t>
  </si>
  <si>
    <t>User Registration</t>
  </si>
  <si>
    <t>Form for reistration with name last name, email and password. Add to the database the ew user.</t>
  </si>
  <si>
    <t>1. Define botton to register
2. Define section to put the email first name, last name and password and confirm password</t>
  </si>
  <si>
    <t>T35</t>
  </si>
  <si>
    <t>Report Problem System</t>
  </si>
  <si>
    <t>Form with type of question, and a descrition section. When submited it should be attached the client ID and the name of the user.</t>
  </si>
  <si>
    <t>1. Define section where usr could write 
2. Define botton o submit and link it to the box of the company
3. Attach the Client ID and the name of the user</t>
  </si>
  <si>
    <t>T36</t>
  </si>
  <si>
    <t>Set Profile</t>
  </si>
  <si>
    <t>Add a image to the account. Also, define the addres of the user</t>
  </si>
  <si>
    <t>1. Define section to upload photo
2. Define section to add address
3. Define button to save information</t>
  </si>
  <si>
    <t>T37</t>
  </si>
  <si>
    <t>Update Profile</t>
  </si>
  <si>
    <t>Form whereit should be possible to change the password, adress and image</t>
  </si>
  <si>
    <t>1. Define section to upload photo
2. Define section to edit first name, last name, address, email, password
3. The precivous informations should be visible
4. Add botton to sav information</t>
  </si>
  <si>
    <t>T38</t>
  </si>
  <si>
    <t>My Orders Section</t>
  </si>
  <si>
    <t>List the orders that the user already had</t>
  </si>
  <si>
    <t>1. Define section to show the list of the order
2. Each item should represented an order and should have the number of order and description with the titles of the products</t>
  </si>
  <si>
    <t>T39</t>
  </si>
  <si>
    <t>Description of Order Section</t>
  </si>
  <si>
    <t xml:space="preserve">Show the product list of the order that user seected </t>
  </si>
  <si>
    <t>1. Define section to list the items of the order
2. Each item should have the name of the product, descrition, photo and value
3. Each item should be linked with the product page of the product</t>
  </si>
  <si>
    <t>T40</t>
  </si>
  <si>
    <t>T41</t>
  </si>
  <si>
    <t>Contact Us Page</t>
  </si>
  <si>
    <t>T42</t>
  </si>
  <si>
    <t>Form to send message Section</t>
  </si>
  <si>
    <t>Form with name, email, and description area.</t>
  </si>
  <si>
    <t>1. Define section to put name, email and a box to put the text.
2. Define boton to send message</t>
  </si>
  <si>
    <t>T43</t>
  </si>
  <si>
    <t>Formal contacts Section with map</t>
  </si>
  <si>
    <t>Map with the address of the store. Email and phone of the store</t>
  </si>
  <si>
    <t>1. Define ection with google map that has the location of the office.
2. Define a botton to link to the google maps page that has the location defined
3. Define a section where is the formal contacts of the store (email and phone)</t>
  </si>
  <si>
    <t>T44</t>
  </si>
  <si>
    <t>T49</t>
  </si>
  <si>
    <t>Post Purchase Test</t>
  </si>
  <si>
    <t>Check if user can purchase products.</t>
  </si>
  <si>
    <t>1. After purchse, should be visible in order section the purchase information</t>
  </si>
  <si>
    <t>T50</t>
  </si>
  <si>
    <t>Go Live / Deployment</t>
  </si>
  <si>
    <t>Prepare server to receive a bigger amount of requests and lauch a version of the product</t>
  </si>
  <si>
    <t>1. Should go live and configure the system</t>
  </si>
  <si>
    <t>Total Time:</t>
  </si>
  <si>
    <t>Tasks #</t>
  </si>
  <si>
    <t>H</t>
  </si>
  <si>
    <t>Total days:</t>
  </si>
  <si>
    <t>Estimated time for 5 people:</t>
  </si>
  <si>
    <t>Time to Finish:</t>
  </si>
  <si>
    <t>No. of Tasks</t>
  </si>
  <si>
    <t>Hours</t>
  </si>
  <si>
    <t>Type of Tasks</t>
  </si>
  <si>
    <t>Bugs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</si>
</sst>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color rgb="FF000000"/>
      <name val="Arial"/>
    </font>
    <font>
      <b/>
      <sz val="12.0"/>
      <color rgb="FFFFFFFF"/>
      <name val="Roboto Slab"/>
    </font>
    <font>
      <sz val="12.0"/>
      <color rgb="FFFFFFFF"/>
      <name val="Roboto Slab"/>
    </font>
    <font>
      <b/>
      <sz val="11.0"/>
      <color rgb="FFFFFFFF"/>
      <name val="Roboto Slab"/>
    </font>
    <font>
      <b/>
    </font>
    <font/>
    <font>
      <sz val="11.0"/>
    </font>
    <font>
      <b/>
      <sz val="11.0"/>
      <color rgb="FF1D2129"/>
      <name val="SFUIText-Regular"/>
    </font>
    <font>
      <b/>
      <sz val="12.0"/>
      <color rgb="FFFFFFFF"/>
    </font>
    <font>
      <sz val="11.0"/>
      <color rgb="FF000000"/>
      <name val="Inconsolata"/>
    </font>
    <font>
      <sz val="11.0"/>
      <color rgb="FF1D2129"/>
      <name val="Lato"/>
    </font>
    <font>
      <name val="Lato"/>
    </font>
    <font>
      <sz val="11.0"/>
      <color rgb="FF1D2129"/>
      <name val="SFUIText-Regular"/>
    </font>
    <font>
      <color rgb="FF000000"/>
    </font>
    <font>
      <b/>
      <color rgb="FF000000"/>
    </font>
    <font>
      <color rgb="FF000000"/>
      <name val="Arial"/>
    </font>
    <font>
      <b/>
      <color rgb="FFFFFFFF"/>
    </font>
  </fonts>
  <fills count="11">
    <fill>
      <patternFill patternType="none"/>
    </fill>
    <fill>
      <patternFill patternType="lightGray"/>
    </fill>
    <fill>
      <patternFill patternType="solid">
        <fgColor rgb="FF1155CC"/>
        <bgColor rgb="FF1155CC"/>
      </patternFill>
    </fill>
    <fill>
      <patternFill patternType="solid">
        <fgColor rgb="FF3C78D8"/>
        <bgColor rgb="FF3C78D8"/>
      </patternFill>
    </fill>
    <fill>
      <patternFill patternType="solid">
        <fgColor rgb="FF0B5394"/>
        <bgColor rgb="FF0B5394"/>
      </patternFill>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434343"/>
        <bgColor rgb="FF434343"/>
      </patternFill>
    </fill>
    <fill>
      <patternFill patternType="solid">
        <fgColor rgb="FFEFEFEF"/>
        <bgColor rgb="FFEFEFEF"/>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0" fontId="2" numFmtId="0" xfId="0" applyFont="1"/>
    <xf borderId="0" fillId="4" fontId="3" numFmtId="0" xfId="0" applyAlignment="1" applyFill="1" applyFont="1">
      <alignment readingOrder="0"/>
    </xf>
    <xf borderId="0" fillId="3" fontId="1" numFmtId="0" xfId="0" applyAlignment="1" applyFont="1">
      <alignment horizontal="center" readingOrder="0" shrinkToFit="0" wrapText="1"/>
    </xf>
    <xf borderId="0" fillId="4" fontId="3" numFmtId="0" xfId="0" applyAlignment="1" applyFont="1">
      <alignment readingOrder="0" shrinkToFit="0" wrapText="1"/>
    </xf>
    <xf borderId="0" fillId="2" fontId="2" numFmtId="0" xfId="0" applyFont="1"/>
    <xf borderId="0" fillId="2" fontId="1" numFmtId="0" xfId="0" applyAlignment="1" applyFont="1">
      <alignment readingOrder="0"/>
    </xf>
    <xf borderId="0" fillId="5" fontId="4" numFmtId="0" xfId="0" applyAlignment="1" applyFill="1" applyFont="1">
      <alignment readingOrder="0"/>
    </xf>
    <xf borderId="0" fillId="6" fontId="5" numFmtId="164" xfId="0" applyAlignment="1" applyFill="1" applyFont="1" applyNumberFormat="1">
      <alignment readingOrder="0"/>
    </xf>
    <xf borderId="0" fillId="7" fontId="4" numFmtId="0" xfId="0" applyAlignment="1" applyFill="1" applyFont="1">
      <alignment readingOrder="0"/>
    </xf>
    <xf borderId="0" fillId="0" fontId="5" numFmtId="0" xfId="0" applyAlignment="1" applyFont="1">
      <alignment readingOrder="0"/>
    </xf>
    <xf borderId="0" fillId="6" fontId="5" numFmtId="0" xfId="0" applyFont="1"/>
    <xf borderId="0" fillId="0" fontId="6" numFmtId="0" xfId="0" applyFont="1"/>
    <xf borderId="0" fillId="8" fontId="7" numFmtId="0" xfId="0" applyAlignment="1" applyFill="1" applyFont="1">
      <alignment readingOrder="0" shrinkToFit="0" wrapText="0"/>
    </xf>
    <xf borderId="0" fillId="3" fontId="1" numFmtId="0" xfId="0" applyAlignment="1" applyFont="1">
      <alignment readingOrder="0"/>
    </xf>
    <xf borderId="0" fillId="4" fontId="1" numFmtId="0" xfId="0" applyAlignment="1" applyFont="1">
      <alignment horizontal="center" readingOrder="0"/>
    </xf>
    <xf borderId="0" fillId="0" fontId="4" numFmtId="0" xfId="0" applyAlignment="1" applyFont="1">
      <alignment readingOrder="0"/>
    </xf>
    <xf borderId="0" fillId="2" fontId="8" numFmtId="0" xfId="0" applyAlignment="1" applyFont="1">
      <alignment horizontal="center" readingOrder="0"/>
    </xf>
    <xf borderId="0" fillId="0" fontId="3" numFmtId="0" xfId="0" applyAlignment="1" applyFont="1">
      <alignment horizontal="center" readingOrder="0"/>
    </xf>
    <xf borderId="0" fillId="8" fontId="9" numFmtId="0" xfId="0" applyFont="1"/>
    <xf borderId="0" fillId="8" fontId="10" numFmtId="0" xfId="0" applyAlignment="1" applyFont="1">
      <alignment readingOrder="0" shrinkToFit="0" wrapText="0"/>
    </xf>
    <xf borderId="0" fillId="0" fontId="11" numFmtId="0" xfId="0" applyAlignment="1" applyFont="1">
      <alignment readingOrder="0"/>
    </xf>
    <xf borderId="0" fillId="8" fontId="12" numFmtId="0" xfId="0" applyAlignment="1" applyFont="1">
      <alignment readingOrder="0" shrinkToFit="0" wrapText="0"/>
    </xf>
    <xf borderId="0" fillId="0" fontId="5" numFmtId="0" xfId="0" applyAlignment="1" applyFont="1">
      <alignment horizontal="center"/>
    </xf>
    <xf borderId="0" fillId="0" fontId="5" numFmtId="0" xfId="0" applyAlignment="1" applyFont="1">
      <alignment readingOrder="0" shrinkToFit="0" wrapText="1"/>
    </xf>
    <xf borderId="0" fillId="0" fontId="9" numFmtId="0" xfId="0" applyAlignment="1" applyFont="1">
      <alignment horizontal="center"/>
    </xf>
    <xf borderId="0" fillId="0" fontId="5" numFmtId="164" xfId="0" applyAlignment="1" applyFont="1" applyNumberFormat="1">
      <alignment readingOrder="0"/>
    </xf>
    <xf borderId="0" fillId="0" fontId="5" numFmtId="0" xfId="0" applyAlignment="1" applyFont="1">
      <alignment shrinkToFit="0" wrapText="1"/>
    </xf>
    <xf borderId="0" fillId="0" fontId="5" numFmtId="0" xfId="0" applyAlignment="1" applyFont="1">
      <alignment readingOrder="0" shrinkToFit="0" vertical="center" wrapText="1"/>
    </xf>
    <xf borderId="0" fillId="0" fontId="13" numFmtId="0" xfId="0" applyAlignment="1" applyFont="1">
      <alignment readingOrder="0"/>
    </xf>
    <xf borderId="0" fillId="0" fontId="14" numFmtId="0" xfId="0" applyAlignment="1" applyFont="1">
      <alignment readingOrder="0"/>
    </xf>
    <xf borderId="0" fillId="8" fontId="15" numFmtId="0" xfId="0" applyAlignment="1" applyFont="1">
      <alignment readingOrder="0" shrinkToFit="0" wrapText="0"/>
    </xf>
    <xf borderId="0" fillId="9" fontId="16" numFmtId="0" xfId="0" applyAlignment="1" applyFill="1" applyFont="1">
      <alignment horizontal="center" readingOrder="0"/>
    </xf>
    <xf borderId="0" fillId="10" fontId="5" numFmtId="0" xfId="0" applyAlignment="1" applyFill="1" applyFont="1">
      <alignment readingOrder="0"/>
    </xf>
    <xf borderId="0" fillId="10" fontId="5" numFmtId="0" xfId="0" applyFont="1"/>
    <xf borderId="0" fillId="10" fontId="4"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Type of Tasks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1"/>
            <c:showBubbleSize val="0"/>
            <c:showLeaderLines val="1"/>
          </c:dLbls>
          <c:cat>
            <c:strRef>
              <c:f>Dashboard!$A$18:$A$21</c:f>
            </c:strRef>
          </c:cat>
          <c:val>
            <c:numRef>
              <c:f>Dashboard!$B$18:$B$21</c:f>
            </c:numRef>
          </c:val>
        </c:ser>
        <c:dLbls>
          <c:showLegendKey val="0"/>
          <c:showVal val="0"/>
          <c:showCatName val="0"/>
          <c:showSerName val="0"/>
          <c:showPercent val="0"/>
          <c:showBubbleSize val="0"/>
        </c:dLbls>
        <c:firstSliceAng val="0"/>
      </c:pieChart>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Evolution of the Solution</a:t>
            </a:r>
          </a:p>
        </c:rich>
      </c:tx>
      <c:overlay val="0"/>
    </c:title>
    <c:plotArea>
      <c:layout/>
      <c:barChart>
        <c:barDir val="col"/>
        <c:ser>
          <c:idx val="0"/>
          <c:order val="0"/>
          <c:spPr>
            <a:solidFill>
              <a:srgbClr val="3366CC"/>
            </a:solidFill>
          </c:spPr>
          <c:cat>
            <c:strRef>
              <c:f>Dashboard!$A$10:$A$15</c:f>
            </c:strRef>
          </c:cat>
          <c:val>
            <c:numRef>
              <c:f>Dashboard!$B$10:$B$15</c:f>
            </c:numRef>
          </c:val>
        </c:ser>
        <c:ser>
          <c:idx val="1"/>
          <c:order val="1"/>
          <c:spPr>
            <a:solidFill>
              <a:srgbClr val="DC3912"/>
            </a:solidFill>
          </c:spPr>
          <c:cat>
            <c:strRef>
              <c:f>Dashboard!$A$10:$A$15</c:f>
            </c:strRef>
          </c:cat>
          <c:val>
            <c:numRef>
              <c:f>Dashboard!$C$10:$C$15</c:f>
            </c:numRef>
          </c:val>
        </c:ser>
        <c:ser>
          <c:idx val="2"/>
          <c:order val="2"/>
          <c:spPr>
            <a:solidFill>
              <a:srgbClr val="FF9900"/>
            </a:solidFill>
          </c:spPr>
          <c:cat>
            <c:strRef>
              <c:f>Dashboard!$A$10:$A$15</c:f>
            </c:strRef>
          </c:cat>
          <c:val>
            <c:numRef>
              <c:f>Dashboard!$D$10:$D$15</c:f>
            </c:numRef>
          </c:val>
        </c:ser>
        <c:axId val="1453619299"/>
        <c:axId val="679266920"/>
      </c:barChart>
      <c:catAx>
        <c:axId val="1453619299"/>
        <c:scaling>
          <c:orientation val="minMax"/>
        </c:scaling>
        <c:delete val="0"/>
        <c:axPos val="b"/>
        <c:title>
          <c:tx>
            <c:rich>
              <a:bodyPr/>
              <a:lstStyle/>
              <a:p>
                <a:pPr lvl="0">
                  <a:defRPr/>
                </a:pPr>
                <a:r>
                  <a:t/>
                </a:r>
              </a:p>
            </c:rich>
          </c:tx>
          <c:overlay val="0"/>
        </c:title>
        <c:txPr>
          <a:bodyPr/>
          <a:lstStyle/>
          <a:p>
            <a:pPr lvl="0">
              <a:defRPr/>
            </a:pPr>
          </a:p>
        </c:txPr>
        <c:crossAx val="679266920"/>
      </c:catAx>
      <c:valAx>
        <c:axId val="67926692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453619299"/>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Reporters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0"/>
            <c:showCatName val="0"/>
            <c:showSerName val="0"/>
            <c:showPercent val="1"/>
            <c:showBubbleSize val="0"/>
            <c:showLeaderLines val="1"/>
          </c:dLbls>
          <c:cat>
            <c:strRef>
              <c:f>Dashboard!$A$3:$A$7</c:f>
            </c:strRef>
          </c:cat>
          <c:val>
            <c:numRef>
              <c:f>Dashboard!$B$3:$B$7</c:f>
            </c:numRef>
          </c:val>
        </c:ser>
        <c:dLbls>
          <c:showLegendKey val="0"/>
          <c:showVal val="0"/>
          <c:showCatName val="0"/>
          <c:showSerName val="0"/>
          <c:showPercent val="0"/>
          <c:showBubbleSize val="0"/>
        </c:dLbls>
        <c:firstSliceAng val="0"/>
      </c:pieChart>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Evolution of the solution</a:t>
            </a:r>
          </a:p>
        </c:rich>
      </c:tx>
      <c:overlay val="0"/>
    </c:title>
    <c:plotArea>
      <c:layout/>
      <c:lineChart>
        <c:ser>
          <c:idx val="0"/>
          <c:order val="0"/>
          <c:spPr>
            <a:ln cmpd="sng" w="19050">
              <a:solidFill>
                <a:srgbClr val="3366CC"/>
              </a:solidFill>
            </a:ln>
          </c:spPr>
          <c:marker>
            <c:symbol val="none"/>
          </c:marker>
          <c:val>
            <c:numRef>
              <c:f>'Main Sheet'!$D$1:$D$52</c:f>
            </c:numRef>
          </c:val>
          <c:smooth val="0"/>
        </c:ser>
        <c:ser>
          <c:idx val="1"/>
          <c:order val="1"/>
          <c:spPr>
            <a:ln cmpd="sng" w="19050">
              <a:solidFill>
                <a:srgbClr val="DC3912"/>
              </a:solidFill>
            </a:ln>
          </c:spPr>
          <c:marker>
            <c:symbol val="none"/>
          </c:marker>
          <c:val>
            <c:numRef>
              <c:f>'Main Sheet'!$E$1:$E$52</c:f>
            </c:numRef>
          </c:val>
          <c:smooth val="0"/>
        </c:ser>
        <c:axId val="964050339"/>
        <c:axId val="2030242596"/>
      </c:lineChart>
      <c:catAx>
        <c:axId val="964050339"/>
        <c:scaling>
          <c:orientation val="minMax"/>
        </c:scaling>
        <c:delete val="0"/>
        <c:axPos val="b"/>
        <c:txPr>
          <a:bodyPr/>
          <a:lstStyle/>
          <a:p>
            <a:pPr lvl="0">
              <a:defRPr/>
            </a:pPr>
          </a:p>
        </c:txPr>
        <c:crossAx val="2030242596"/>
      </c:catAx>
      <c:valAx>
        <c:axId val="203024259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964050339"/>
      </c:valAx>
    </c:plotArea>
    <c:legend>
      <c:legendPos val="r"/>
      <c:overlay val="0"/>
    </c:legend>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5</xdr:col>
      <xdr:colOff>0</xdr:colOff>
      <xdr:row>1</xdr:row>
      <xdr:rowOff>161925</xdr:rowOff>
    </xdr:from>
    <xdr:to>
      <xdr:col>11</xdr:col>
      <xdr:colOff>9525</xdr:colOff>
      <xdr:row>19</xdr:row>
      <xdr:rowOff>133350</xdr:rowOff>
    </xdr:to>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11</xdr:col>
      <xdr:colOff>952500</xdr:colOff>
      <xdr:row>2</xdr:row>
      <xdr:rowOff>9525</xdr:rowOff>
    </xdr:from>
    <xdr:to>
      <xdr:col>17</xdr:col>
      <xdr:colOff>895350</xdr:colOff>
      <xdr:row>19</xdr:row>
      <xdr:rowOff>142875</xdr:rowOff>
    </xdr:to>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5</xdr:col>
      <xdr:colOff>9525</xdr:colOff>
      <xdr:row>21</xdr:row>
      <xdr:rowOff>0</xdr:rowOff>
    </xdr:from>
    <xdr:to>
      <xdr:col>10</xdr:col>
      <xdr:colOff>914400</xdr:colOff>
      <xdr:row>38</xdr:row>
      <xdr:rowOff>133350</xdr:rowOff>
    </xdr:to>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12</xdr:col>
      <xdr:colOff>0</xdr:colOff>
      <xdr:row>21</xdr:row>
      <xdr:rowOff>0</xdr:rowOff>
    </xdr:from>
    <xdr:to>
      <xdr:col>17</xdr:col>
      <xdr:colOff>904875</xdr:colOff>
      <xdr:row>38</xdr:row>
      <xdr:rowOff>133350</xdr:rowOff>
    </xdr:to>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47.0"/>
    <col customWidth="1" min="3" max="3" width="35.86"/>
    <col customWidth="1" min="4" max="4" width="20.43"/>
    <col customWidth="1" min="5" max="5" width="20.29"/>
    <col customWidth="1" min="6" max="6" width="22.43"/>
    <col customWidth="1" min="7" max="8" width="18.71"/>
    <col customWidth="1" min="9" max="9" width="25.86"/>
    <col customWidth="1" min="10" max="10" width="24.71"/>
    <col customWidth="1" min="11" max="11" width="21.14"/>
    <col customWidth="1" min="12" max="12" width="17.86"/>
    <col customWidth="1" min="13" max="13" width="21.71"/>
    <col customWidth="1" min="14" max="14" width="24.29"/>
    <col customWidth="1" min="15" max="15" width="41.71"/>
    <col customWidth="1" min="16" max="16" width="20.0"/>
  </cols>
  <sheetData>
    <row r="1">
      <c r="A1" s="2" t="s">
        <v>1</v>
      </c>
      <c r="B1" s="2" t="s">
        <v>4</v>
      </c>
      <c r="D1" s="5" t="s">
        <v>6</v>
      </c>
      <c r="E1" s="5" t="s">
        <v>11</v>
      </c>
      <c r="F1" s="2" t="s">
        <v>12</v>
      </c>
      <c r="G1" s="2" t="s">
        <v>13</v>
      </c>
      <c r="H1" s="2" t="s">
        <v>14</v>
      </c>
      <c r="I1" s="16" t="s">
        <v>15</v>
      </c>
      <c r="J1" s="16" t="s">
        <v>36</v>
      </c>
      <c r="K1" s="16" t="s">
        <v>37</v>
      </c>
      <c r="L1" s="16" t="s">
        <v>38</v>
      </c>
      <c r="M1" s="16" t="s">
        <v>39</v>
      </c>
      <c r="N1" s="16" t="s">
        <v>40</v>
      </c>
      <c r="O1" s="16" t="s">
        <v>41</v>
      </c>
      <c r="P1" s="16" t="s">
        <v>42</v>
      </c>
      <c r="Q1" s="2" t="s">
        <v>43</v>
      </c>
      <c r="R1" s="2" t="s">
        <v>44</v>
      </c>
    </row>
    <row r="2">
      <c r="A2" s="12"/>
      <c r="B2" s="18"/>
      <c r="C2" s="19" t="s">
        <v>46</v>
      </c>
      <c r="D2" s="12" t="s">
        <v>47</v>
      </c>
      <c r="E2" s="12" t="s">
        <v>47</v>
      </c>
      <c r="J2" s="12"/>
      <c r="L2" s="12" t="s">
        <v>48</v>
      </c>
      <c r="Q2" s="12" t="s">
        <v>49</v>
      </c>
    </row>
    <row r="3">
      <c r="A3" s="12" t="s">
        <v>50</v>
      </c>
      <c r="B3" s="12" t="s">
        <v>51</v>
      </c>
      <c r="D3" s="12">
        <v>16.0</v>
      </c>
      <c r="E3" s="12">
        <v>5.0</v>
      </c>
      <c r="F3" s="24" t="s">
        <v>21</v>
      </c>
      <c r="G3" s="24" t="s">
        <v>52</v>
      </c>
      <c r="H3" s="12" t="s">
        <v>54</v>
      </c>
      <c r="I3" s="26" t="s">
        <v>55</v>
      </c>
      <c r="J3" s="12" t="s">
        <v>56</v>
      </c>
      <c r="K3" s="12" t="s">
        <v>57</v>
      </c>
      <c r="L3" s="28">
        <v>43047.0</v>
      </c>
      <c r="M3" s="12" t="s">
        <v>58</v>
      </c>
      <c r="N3" s="12" t="s">
        <v>60</v>
      </c>
      <c r="O3" s="29"/>
      <c r="Q3" s="12"/>
      <c r="R3" s="12" t="s">
        <v>62</v>
      </c>
    </row>
    <row r="4">
      <c r="A4" s="12" t="s">
        <v>63</v>
      </c>
      <c r="B4" s="12" t="s">
        <v>64</v>
      </c>
      <c r="D4" s="12">
        <v>5.0</v>
      </c>
      <c r="E4" s="12">
        <v>2.0</v>
      </c>
      <c r="F4" s="24" t="s">
        <v>53</v>
      </c>
      <c r="G4" s="24" t="s">
        <v>52</v>
      </c>
      <c r="H4" s="12" t="s">
        <v>65</v>
      </c>
      <c r="I4" s="26" t="s">
        <v>66</v>
      </c>
      <c r="J4" s="12" t="s">
        <v>67</v>
      </c>
      <c r="K4" s="12" t="s">
        <v>57</v>
      </c>
      <c r="L4" s="28">
        <v>43045.0</v>
      </c>
      <c r="M4" s="12" t="s">
        <v>58</v>
      </c>
      <c r="N4" s="12" t="s">
        <v>68</v>
      </c>
      <c r="O4" s="12" t="s">
        <v>70</v>
      </c>
      <c r="R4" s="12" t="s">
        <v>69</v>
      </c>
    </row>
    <row r="5">
      <c r="A5" s="12" t="s">
        <v>71</v>
      </c>
      <c r="B5" s="12" t="s">
        <v>72</v>
      </c>
      <c r="D5" s="12">
        <v>4.0</v>
      </c>
      <c r="E5" s="12">
        <v>0.0</v>
      </c>
      <c r="F5" s="24" t="s">
        <v>53</v>
      </c>
      <c r="G5" s="24" t="s">
        <v>52</v>
      </c>
      <c r="H5" s="12" t="s">
        <v>73</v>
      </c>
      <c r="I5" s="26" t="s">
        <v>74</v>
      </c>
      <c r="J5" s="12" t="s">
        <v>67</v>
      </c>
      <c r="K5" s="12" t="s">
        <v>57</v>
      </c>
      <c r="L5" s="28">
        <v>43046.0</v>
      </c>
      <c r="M5" s="12" t="s">
        <v>58</v>
      </c>
      <c r="N5" s="12" t="s">
        <v>76</v>
      </c>
      <c r="O5" s="12" t="s">
        <v>77</v>
      </c>
      <c r="R5" s="12" t="s">
        <v>62</v>
      </c>
    </row>
    <row r="6">
      <c r="A6" s="12" t="s">
        <v>78</v>
      </c>
      <c r="F6" s="12"/>
      <c r="I6" s="29"/>
      <c r="L6" s="28"/>
      <c r="R6" s="12"/>
    </row>
    <row r="7">
      <c r="A7" s="12" t="s">
        <v>79</v>
      </c>
      <c r="B7" s="12" t="s">
        <v>80</v>
      </c>
      <c r="C7" s="12" t="s">
        <v>81</v>
      </c>
      <c r="D7" s="12">
        <v>6.0</v>
      </c>
      <c r="E7" s="12">
        <v>4.0</v>
      </c>
      <c r="F7" s="24" t="s">
        <v>52</v>
      </c>
      <c r="G7" s="24" t="s">
        <v>52</v>
      </c>
      <c r="H7" s="12" t="s">
        <v>73</v>
      </c>
      <c r="I7" s="26" t="s">
        <v>82</v>
      </c>
      <c r="J7" s="12" t="s">
        <v>83</v>
      </c>
      <c r="K7" s="12" t="s">
        <v>57</v>
      </c>
      <c r="L7" s="28">
        <v>43046.0</v>
      </c>
      <c r="M7" s="12" t="s">
        <v>58</v>
      </c>
      <c r="N7" s="12" t="s">
        <v>60</v>
      </c>
      <c r="O7" s="30" t="s">
        <v>84</v>
      </c>
      <c r="R7" s="12" t="s">
        <v>62</v>
      </c>
    </row>
    <row r="8">
      <c r="A8" s="12" t="s">
        <v>85</v>
      </c>
      <c r="C8" s="12" t="s">
        <v>86</v>
      </c>
      <c r="D8" s="12">
        <v>8.0</v>
      </c>
      <c r="E8" s="12">
        <v>2.0</v>
      </c>
      <c r="F8" s="24" t="s">
        <v>52</v>
      </c>
      <c r="G8" s="24" t="s">
        <v>52</v>
      </c>
      <c r="H8" s="12" t="s">
        <v>73</v>
      </c>
      <c r="I8" s="26" t="s">
        <v>87</v>
      </c>
      <c r="J8" s="12" t="s">
        <v>83</v>
      </c>
      <c r="K8" s="12" t="s">
        <v>88</v>
      </c>
      <c r="L8" s="28">
        <v>43053.0</v>
      </c>
      <c r="M8" s="12" t="s">
        <v>58</v>
      </c>
      <c r="N8" s="12" t="s">
        <v>60</v>
      </c>
      <c r="O8" s="26" t="s">
        <v>89</v>
      </c>
      <c r="R8" s="12" t="s">
        <v>69</v>
      </c>
    </row>
    <row r="9">
      <c r="A9" s="12" t="s">
        <v>90</v>
      </c>
      <c r="C9" s="12" t="s">
        <v>91</v>
      </c>
      <c r="D9" s="12">
        <v>5.0</v>
      </c>
      <c r="E9" s="12">
        <v>1.0</v>
      </c>
      <c r="F9" s="24" t="s">
        <v>52</v>
      </c>
      <c r="G9" s="24" t="s">
        <v>52</v>
      </c>
      <c r="H9" s="12" t="s">
        <v>73</v>
      </c>
      <c r="I9" s="26" t="s">
        <v>92</v>
      </c>
      <c r="J9" s="12" t="s">
        <v>93</v>
      </c>
      <c r="K9" s="12" t="s">
        <v>94</v>
      </c>
      <c r="L9" s="28">
        <v>43054.0</v>
      </c>
      <c r="M9" s="12" t="s">
        <v>58</v>
      </c>
      <c r="N9" s="12" t="s">
        <v>95</v>
      </c>
      <c r="O9" s="26" t="s">
        <v>96</v>
      </c>
      <c r="R9" s="12" t="s">
        <v>62</v>
      </c>
    </row>
    <row r="10">
      <c r="A10" s="12"/>
      <c r="C10" s="12" t="s">
        <v>97</v>
      </c>
      <c r="D10" s="12">
        <v>5.0</v>
      </c>
      <c r="E10" s="12">
        <v>2.0</v>
      </c>
      <c r="F10" s="24" t="s">
        <v>52</v>
      </c>
      <c r="G10" s="24" t="s">
        <v>52</v>
      </c>
      <c r="H10" s="12" t="s">
        <v>98</v>
      </c>
      <c r="I10" s="26" t="s">
        <v>99</v>
      </c>
      <c r="J10" s="12" t="s">
        <v>100</v>
      </c>
      <c r="K10" s="12" t="s">
        <v>101</v>
      </c>
      <c r="L10" s="28">
        <v>43048.0</v>
      </c>
      <c r="M10" s="12" t="s">
        <v>58</v>
      </c>
      <c r="N10" s="12" t="s">
        <v>60</v>
      </c>
      <c r="O10" s="26" t="s">
        <v>102</v>
      </c>
      <c r="R10" s="12" t="s">
        <v>62</v>
      </c>
    </row>
    <row r="11">
      <c r="A11" s="12" t="s">
        <v>103</v>
      </c>
      <c r="F11" s="12"/>
      <c r="I11" s="29"/>
      <c r="L11" s="28"/>
      <c r="O11" s="29"/>
    </row>
    <row r="12">
      <c r="A12" s="12" t="s">
        <v>104</v>
      </c>
      <c r="B12" s="31" t="s">
        <v>105</v>
      </c>
      <c r="C12" s="12" t="s">
        <v>106</v>
      </c>
      <c r="D12" s="12">
        <v>12.0</v>
      </c>
      <c r="E12" s="12">
        <v>15.0</v>
      </c>
      <c r="F12" s="24" t="s">
        <v>59</v>
      </c>
      <c r="G12" s="24" t="s">
        <v>53</v>
      </c>
      <c r="H12" s="12" t="s">
        <v>73</v>
      </c>
      <c r="I12" s="26" t="s">
        <v>114</v>
      </c>
      <c r="J12" s="12" t="s">
        <v>93</v>
      </c>
      <c r="K12" s="12" t="s">
        <v>88</v>
      </c>
      <c r="L12" s="28">
        <v>43048.0</v>
      </c>
      <c r="M12" s="12" t="s">
        <v>58</v>
      </c>
      <c r="N12" s="12" t="s">
        <v>60</v>
      </c>
      <c r="O12" s="26" t="s">
        <v>116</v>
      </c>
      <c r="R12" s="12" t="s">
        <v>62</v>
      </c>
    </row>
    <row r="13">
      <c r="A13" s="12" t="s">
        <v>117</v>
      </c>
      <c r="C13" s="12" t="s">
        <v>118</v>
      </c>
      <c r="D13" s="12">
        <v>5.0</v>
      </c>
      <c r="E13" s="12">
        <v>5.0</v>
      </c>
      <c r="F13" s="24" t="s">
        <v>59</v>
      </c>
      <c r="G13" s="33" t="s">
        <v>61</v>
      </c>
      <c r="H13" s="12" t="s">
        <v>65</v>
      </c>
      <c r="I13" s="26" t="s">
        <v>123</v>
      </c>
      <c r="J13" s="12" t="s">
        <v>126</v>
      </c>
      <c r="K13" s="12" t="s">
        <v>88</v>
      </c>
      <c r="L13" s="28">
        <v>43049.0</v>
      </c>
      <c r="M13" s="12" t="s">
        <v>58</v>
      </c>
      <c r="N13" s="12" t="s">
        <v>60</v>
      </c>
      <c r="O13" s="26" t="s">
        <v>131</v>
      </c>
      <c r="R13" s="12" t="s">
        <v>69</v>
      </c>
    </row>
    <row r="14">
      <c r="A14" s="12" t="s">
        <v>134</v>
      </c>
      <c r="C14" s="12" t="s">
        <v>136</v>
      </c>
      <c r="D14" s="12">
        <v>8.0</v>
      </c>
      <c r="E14" s="12">
        <v>8.0</v>
      </c>
      <c r="F14" s="24" t="s">
        <v>59</v>
      </c>
      <c r="G14" s="33" t="s">
        <v>61</v>
      </c>
      <c r="H14" s="12" t="s">
        <v>125</v>
      </c>
      <c r="I14" s="26" t="s">
        <v>141</v>
      </c>
      <c r="J14" s="12" t="s">
        <v>126</v>
      </c>
      <c r="K14" s="12" t="s">
        <v>88</v>
      </c>
      <c r="L14" s="28">
        <v>43052.0</v>
      </c>
      <c r="M14" s="12" t="s">
        <v>58</v>
      </c>
      <c r="N14" s="12" t="s">
        <v>60</v>
      </c>
      <c r="O14" s="26" t="s">
        <v>142</v>
      </c>
      <c r="R14" s="12" t="s">
        <v>62</v>
      </c>
    </row>
    <row r="15">
      <c r="A15" s="12" t="s">
        <v>143</v>
      </c>
      <c r="I15" s="29"/>
      <c r="L15" s="28"/>
      <c r="O15" s="29"/>
      <c r="R15" s="12"/>
    </row>
    <row r="16">
      <c r="A16" s="12" t="s">
        <v>144</v>
      </c>
      <c r="B16" s="12" t="s">
        <v>145</v>
      </c>
      <c r="C16" s="12" t="s">
        <v>146</v>
      </c>
      <c r="D16" s="12">
        <v>4.0</v>
      </c>
      <c r="E16" s="12">
        <v>4.0</v>
      </c>
      <c r="F16" s="33" t="s">
        <v>61</v>
      </c>
      <c r="G16" s="33" t="s">
        <v>61</v>
      </c>
      <c r="H16" s="12" t="s">
        <v>125</v>
      </c>
      <c r="I16" s="26" t="s">
        <v>147</v>
      </c>
      <c r="J16" s="12" t="s">
        <v>126</v>
      </c>
      <c r="K16" s="12" t="s">
        <v>101</v>
      </c>
      <c r="L16" s="28">
        <v>43048.0</v>
      </c>
      <c r="M16" s="12" t="s">
        <v>58</v>
      </c>
      <c r="N16" s="12" t="s">
        <v>60</v>
      </c>
      <c r="O16" s="26" t="s">
        <v>148</v>
      </c>
      <c r="R16" s="12" t="s">
        <v>69</v>
      </c>
    </row>
    <row r="17">
      <c r="A17" s="12" t="s">
        <v>149</v>
      </c>
      <c r="C17" s="12" t="s">
        <v>150</v>
      </c>
      <c r="D17" s="12">
        <v>8.0</v>
      </c>
      <c r="E17" s="12">
        <v>8.0</v>
      </c>
      <c r="F17" s="33" t="s">
        <v>61</v>
      </c>
      <c r="G17" s="33" t="s">
        <v>61</v>
      </c>
      <c r="H17" s="12" t="s">
        <v>125</v>
      </c>
      <c r="I17" s="26" t="s">
        <v>151</v>
      </c>
      <c r="J17" s="12" t="s">
        <v>93</v>
      </c>
      <c r="K17" s="12" t="s">
        <v>57</v>
      </c>
      <c r="L17" s="28">
        <v>43047.0</v>
      </c>
      <c r="M17" s="12" t="s">
        <v>58</v>
      </c>
      <c r="N17" s="12" t="s">
        <v>60</v>
      </c>
      <c r="O17" s="26" t="s">
        <v>152</v>
      </c>
      <c r="R17" s="12" t="s">
        <v>69</v>
      </c>
    </row>
    <row r="18">
      <c r="A18" s="12" t="s">
        <v>153</v>
      </c>
      <c r="C18" s="12" t="s">
        <v>154</v>
      </c>
      <c r="D18" s="12">
        <v>3.0</v>
      </c>
      <c r="E18" s="12">
        <v>3.0</v>
      </c>
      <c r="F18" s="33" t="s">
        <v>61</v>
      </c>
      <c r="G18" s="33" t="s">
        <v>61</v>
      </c>
      <c r="H18" s="12" t="s">
        <v>98</v>
      </c>
      <c r="I18" s="26" t="s">
        <v>155</v>
      </c>
      <c r="J18" s="12" t="s">
        <v>127</v>
      </c>
      <c r="K18" s="12" t="s">
        <v>57</v>
      </c>
      <c r="L18" s="28">
        <v>43048.0</v>
      </c>
      <c r="M18" s="12" t="s">
        <v>58</v>
      </c>
      <c r="N18" s="12" t="s">
        <v>60</v>
      </c>
      <c r="O18" s="26" t="s">
        <v>156</v>
      </c>
      <c r="R18" s="12" t="s">
        <v>69</v>
      </c>
    </row>
    <row r="19">
      <c r="A19" s="12"/>
      <c r="C19" s="12"/>
      <c r="D19" s="12"/>
      <c r="E19" s="12"/>
      <c r="F19" s="12"/>
      <c r="I19" s="29"/>
      <c r="L19" s="28"/>
      <c r="O19" s="29"/>
    </row>
    <row r="20">
      <c r="A20" s="12" t="s">
        <v>157</v>
      </c>
      <c r="B20" s="12" t="s">
        <v>158</v>
      </c>
      <c r="D20" s="12">
        <v>8.0</v>
      </c>
      <c r="E20" s="12">
        <v>8.0</v>
      </c>
      <c r="F20" s="12" t="s">
        <v>61</v>
      </c>
      <c r="G20" s="24" t="s">
        <v>21</v>
      </c>
      <c r="H20" s="12" t="s">
        <v>73</v>
      </c>
      <c r="I20" s="26" t="s">
        <v>159</v>
      </c>
      <c r="J20" s="12" t="s">
        <v>128</v>
      </c>
      <c r="K20" s="12" t="s">
        <v>94</v>
      </c>
      <c r="L20" s="28">
        <v>43055.0</v>
      </c>
      <c r="M20" s="12" t="s">
        <v>58</v>
      </c>
      <c r="N20" s="12" t="s">
        <v>60</v>
      </c>
      <c r="O20" s="26" t="s">
        <v>160</v>
      </c>
      <c r="R20" s="12" t="s">
        <v>62</v>
      </c>
    </row>
    <row r="21">
      <c r="A21" s="12"/>
      <c r="B21" s="12"/>
      <c r="D21" s="12"/>
      <c r="E21" s="12"/>
      <c r="F21" s="12"/>
      <c r="I21" s="29"/>
      <c r="L21" s="28"/>
      <c r="O21" s="29"/>
      <c r="R21" s="12" t="s">
        <v>62</v>
      </c>
    </row>
    <row r="22">
      <c r="A22" s="12" t="s">
        <v>161</v>
      </c>
      <c r="B22" s="12" t="s">
        <v>162</v>
      </c>
      <c r="D22" s="12">
        <v>8.0</v>
      </c>
      <c r="E22" s="12">
        <v>8.0</v>
      </c>
      <c r="F22" s="24" t="s">
        <v>53</v>
      </c>
      <c r="G22" s="24" t="s">
        <v>21</v>
      </c>
      <c r="H22" s="12" t="s">
        <v>125</v>
      </c>
      <c r="I22" s="26" t="s">
        <v>163</v>
      </c>
      <c r="J22" s="12" t="s">
        <v>129</v>
      </c>
      <c r="K22" s="12" t="s">
        <v>94</v>
      </c>
      <c r="L22" s="28">
        <v>43053.0</v>
      </c>
      <c r="M22" s="12" t="s">
        <v>58</v>
      </c>
      <c r="N22" s="12" t="s">
        <v>60</v>
      </c>
      <c r="O22" s="26" t="s">
        <v>164</v>
      </c>
      <c r="R22" s="12" t="s">
        <v>62</v>
      </c>
    </row>
    <row r="23">
      <c r="A23" s="12" t="s">
        <v>165</v>
      </c>
      <c r="B23" s="12" t="s">
        <v>166</v>
      </c>
      <c r="C23" s="12" t="s">
        <v>167</v>
      </c>
      <c r="D23" s="12">
        <v>16.0</v>
      </c>
      <c r="E23" s="12">
        <v>16.0</v>
      </c>
      <c r="F23" s="24" t="s">
        <v>21</v>
      </c>
      <c r="G23" s="24" t="s">
        <v>52</v>
      </c>
      <c r="H23" s="12" t="s">
        <v>125</v>
      </c>
      <c r="I23" s="26" t="s">
        <v>168</v>
      </c>
      <c r="J23" s="12" t="s">
        <v>67</v>
      </c>
      <c r="K23" s="12" t="s">
        <v>57</v>
      </c>
      <c r="L23" s="28">
        <v>43049.0</v>
      </c>
      <c r="M23" s="12" t="s">
        <v>58</v>
      </c>
      <c r="N23" s="12" t="s">
        <v>60</v>
      </c>
      <c r="O23" s="26" t="s">
        <v>169</v>
      </c>
      <c r="R23" s="12" t="s">
        <v>62</v>
      </c>
    </row>
    <row r="24">
      <c r="A24" s="12" t="s">
        <v>170</v>
      </c>
      <c r="B24" s="12"/>
      <c r="C24" s="12" t="s">
        <v>171</v>
      </c>
      <c r="D24" s="12">
        <v>16.0</v>
      </c>
      <c r="E24" s="12">
        <v>16.0</v>
      </c>
      <c r="F24" s="24" t="s">
        <v>53</v>
      </c>
      <c r="G24" s="24" t="s">
        <v>52</v>
      </c>
      <c r="H24" s="12" t="s">
        <v>54</v>
      </c>
      <c r="I24" s="26" t="s">
        <v>172</v>
      </c>
      <c r="J24" s="12" t="s">
        <v>119</v>
      </c>
      <c r="K24" s="12" t="s">
        <v>57</v>
      </c>
      <c r="L24" s="28">
        <v>43048.0</v>
      </c>
      <c r="M24" s="12"/>
      <c r="N24" s="12" t="s">
        <v>60</v>
      </c>
      <c r="O24" s="26" t="s">
        <v>173</v>
      </c>
      <c r="R24" s="12" t="s">
        <v>69</v>
      </c>
    </row>
    <row r="25">
      <c r="A25" s="12" t="s">
        <v>174</v>
      </c>
      <c r="C25" s="12" t="s">
        <v>175</v>
      </c>
      <c r="D25" s="12">
        <v>5.0</v>
      </c>
      <c r="E25" s="12">
        <v>5.0</v>
      </c>
      <c r="F25" s="24" t="s">
        <v>59</v>
      </c>
      <c r="G25" s="24" t="s">
        <v>21</v>
      </c>
      <c r="H25" s="12" t="s">
        <v>125</v>
      </c>
      <c r="I25" s="26" t="s">
        <v>176</v>
      </c>
      <c r="J25" s="12" t="s">
        <v>119</v>
      </c>
      <c r="K25" s="12" t="s">
        <v>57</v>
      </c>
      <c r="L25" s="28">
        <v>43046.0</v>
      </c>
      <c r="M25" s="12" t="s">
        <v>58</v>
      </c>
      <c r="N25" s="12" t="s">
        <v>60</v>
      </c>
      <c r="O25" s="26" t="s">
        <v>177</v>
      </c>
      <c r="R25" s="12" t="s">
        <v>62</v>
      </c>
    </row>
    <row r="26">
      <c r="A26" s="12" t="s">
        <v>178</v>
      </c>
      <c r="C26" s="12" t="s">
        <v>179</v>
      </c>
      <c r="D26" s="12">
        <v>8.0</v>
      </c>
      <c r="E26" s="12">
        <v>8.0</v>
      </c>
      <c r="F26" s="24" t="s">
        <v>52</v>
      </c>
      <c r="G26" s="24" t="s">
        <v>21</v>
      </c>
      <c r="H26" s="12" t="s">
        <v>125</v>
      </c>
      <c r="I26" s="26" t="s">
        <v>180</v>
      </c>
      <c r="J26" s="12" t="s">
        <v>67</v>
      </c>
      <c r="K26" s="12" t="s">
        <v>94</v>
      </c>
      <c r="L26" s="28">
        <v>43054.0</v>
      </c>
      <c r="M26" s="12" t="s">
        <v>58</v>
      </c>
      <c r="N26" s="12" t="s">
        <v>95</v>
      </c>
      <c r="O26" s="26" t="s">
        <v>181</v>
      </c>
      <c r="R26" s="12" t="s">
        <v>69</v>
      </c>
    </row>
    <row r="27">
      <c r="A27" s="12" t="s">
        <v>182</v>
      </c>
      <c r="G27" s="24"/>
      <c r="I27" s="29"/>
      <c r="L27" s="28"/>
      <c r="O27" s="29"/>
      <c r="R27" s="12"/>
    </row>
    <row r="28">
      <c r="A28" s="12" t="s">
        <v>183</v>
      </c>
      <c r="B28" s="12" t="s">
        <v>184</v>
      </c>
      <c r="C28" s="12" t="s">
        <v>185</v>
      </c>
      <c r="D28" s="12">
        <v>8.0</v>
      </c>
      <c r="E28" s="12">
        <v>8.0</v>
      </c>
      <c r="F28" s="24" t="s">
        <v>52</v>
      </c>
      <c r="G28" s="24" t="s">
        <v>52</v>
      </c>
      <c r="H28" s="12" t="s">
        <v>125</v>
      </c>
      <c r="I28" s="26" t="s">
        <v>186</v>
      </c>
      <c r="J28" s="12" t="s">
        <v>130</v>
      </c>
      <c r="K28" s="12" t="s">
        <v>101</v>
      </c>
      <c r="L28" s="28">
        <v>43052.0</v>
      </c>
      <c r="M28" s="12" t="s">
        <v>58</v>
      </c>
      <c r="N28" s="12" t="s">
        <v>60</v>
      </c>
      <c r="O28" s="26" t="s">
        <v>187</v>
      </c>
      <c r="R28" s="12" t="s">
        <v>62</v>
      </c>
    </row>
    <row r="29">
      <c r="A29" s="12" t="s">
        <v>188</v>
      </c>
      <c r="C29" s="12" t="s">
        <v>189</v>
      </c>
      <c r="D29" s="12">
        <v>11.0</v>
      </c>
      <c r="E29" s="12">
        <v>11.0</v>
      </c>
      <c r="F29" s="33" t="s">
        <v>61</v>
      </c>
      <c r="G29" s="24" t="s">
        <v>52</v>
      </c>
      <c r="H29" s="12" t="s">
        <v>125</v>
      </c>
      <c r="I29" s="26" t="s">
        <v>190</v>
      </c>
      <c r="J29" s="12" t="s">
        <v>130</v>
      </c>
      <c r="K29" s="12" t="s">
        <v>88</v>
      </c>
      <c r="L29" s="28">
        <v>43052.0</v>
      </c>
      <c r="M29" s="12" t="s">
        <v>58</v>
      </c>
      <c r="N29" s="12" t="s">
        <v>60</v>
      </c>
      <c r="O29" s="26" t="s">
        <v>191</v>
      </c>
      <c r="R29" s="12" t="s">
        <v>69</v>
      </c>
    </row>
    <row r="30">
      <c r="A30" s="12" t="s">
        <v>192</v>
      </c>
      <c r="C30" s="12" t="s">
        <v>193</v>
      </c>
      <c r="D30" s="12">
        <v>5.0</v>
      </c>
      <c r="E30" s="12">
        <v>5.0</v>
      </c>
      <c r="F30" s="33" t="s">
        <v>61</v>
      </c>
      <c r="G30" s="24" t="s">
        <v>52</v>
      </c>
      <c r="H30" s="12" t="s">
        <v>125</v>
      </c>
      <c r="I30" s="26" t="s">
        <v>194</v>
      </c>
      <c r="J30" s="12" t="s">
        <v>130</v>
      </c>
      <c r="K30" s="12" t="s">
        <v>88</v>
      </c>
      <c r="L30" s="28">
        <v>43053.0</v>
      </c>
      <c r="M30" s="12" t="s">
        <v>58</v>
      </c>
      <c r="N30" s="12" t="s">
        <v>60</v>
      </c>
      <c r="O30" s="26" t="s">
        <v>195</v>
      </c>
      <c r="R30" s="12" t="s">
        <v>69</v>
      </c>
    </row>
    <row r="31">
      <c r="A31" s="12" t="s">
        <v>196</v>
      </c>
      <c r="C31" s="12" t="s">
        <v>197</v>
      </c>
      <c r="D31" s="12">
        <v>3.0</v>
      </c>
      <c r="E31" s="12">
        <v>3.0</v>
      </c>
      <c r="F31" s="33" t="s">
        <v>61</v>
      </c>
      <c r="G31" s="24" t="s">
        <v>21</v>
      </c>
      <c r="H31" s="12" t="s">
        <v>125</v>
      </c>
      <c r="I31" s="26" t="s">
        <v>198</v>
      </c>
      <c r="J31" s="12" t="s">
        <v>132</v>
      </c>
      <c r="K31" s="12" t="s">
        <v>94</v>
      </c>
      <c r="L31" s="28">
        <v>43055.0</v>
      </c>
      <c r="M31" s="12" t="s">
        <v>58</v>
      </c>
      <c r="N31" s="12" t="s">
        <v>95</v>
      </c>
      <c r="O31" s="26" t="s">
        <v>199</v>
      </c>
      <c r="R31" s="12" t="s">
        <v>69</v>
      </c>
    </row>
    <row r="32">
      <c r="A32" s="12" t="s">
        <v>200</v>
      </c>
      <c r="I32" s="29"/>
      <c r="L32" s="28"/>
      <c r="O32" s="29"/>
      <c r="R32" s="12"/>
    </row>
    <row r="33">
      <c r="A33" s="12" t="s">
        <v>201</v>
      </c>
      <c r="I33" s="29"/>
      <c r="L33" s="28"/>
      <c r="O33" s="29"/>
      <c r="R33" s="12"/>
    </row>
    <row r="34">
      <c r="A34" s="12" t="s">
        <v>202</v>
      </c>
      <c r="B34" s="12" t="s">
        <v>203</v>
      </c>
      <c r="I34" s="29"/>
      <c r="L34" s="28"/>
      <c r="O34" s="29"/>
      <c r="R34" s="12" t="s">
        <v>62</v>
      </c>
    </row>
    <row r="35">
      <c r="A35" s="12" t="s">
        <v>204</v>
      </c>
      <c r="C35" s="12" t="s">
        <v>205</v>
      </c>
      <c r="D35" s="12">
        <v>4.0</v>
      </c>
      <c r="E35" s="12">
        <v>4.0</v>
      </c>
      <c r="F35" s="24" t="s">
        <v>53</v>
      </c>
      <c r="G35" s="24" t="s">
        <v>59</v>
      </c>
      <c r="H35" s="12" t="s">
        <v>125</v>
      </c>
      <c r="I35" s="26" t="s">
        <v>206</v>
      </c>
      <c r="J35" s="12" t="s">
        <v>135</v>
      </c>
      <c r="K35" s="12" t="s">
        <v>101</v>
      </c>
      <c r="L35" s="28">
        <v>43049.0</v>
      </c>
      <c r="M35" s="12" t="s">
        <v>58</v>
      </c>
      <c r="N35" s="12" t="s">
        <v>60</v>
      </c>
      <c r="O35" s="26" t="s">
        <v>207</v>
      </c>
      <c r="R35" s="12" t="s">
        <v>62</v>
      </c>
    </row>
    <row r="36">
      <c r="A36" s="12" t="s">
        <v>208</v>
      </c>
      <c r="C36" s="12" t="s">
        <v>209</v>
      </c>
      <c r="D36" s="12">
        <v>6.0</v>
      </c>
      <c r="E36" s="12">
        <v>6.0</v>
      </c>
      <c r="F36" s="24" t="s">
        <v>53</v>
      </c>
      <c r="G36" s="24" t="s">
        <v>59</v>
      </c>
      <c r="H36" s="12" t="s">
        <v>125</v>
      </c>
      <c r="I36" s="26" t="s">
        <v>210</v>
      </c>
      <c r="J36" s="12" t="s">
        <v>135</v>
      </c>
      <c r="K36" s="12" t="s">
        <v>101</v>
      </c>
      <c r="L36" s="28">
        <v>43052.0</v>
      </c>
      <c r="M36" s="12" t="s">
        <v>58</v>
      </c>
      <c r="N36" s="12" t="s">
        <v>60</v>
      </c>
      <c r="O36" s="26" t="s">
        <v>211</v>
      </c>
      <c r="R36" s="12" t="s">
        <v>69</v>
      </c>
    </row>
    <row r="37">
      <c r="A37" s="12" t="s">
        <v>212</v>
      </c>
      <c r="C37" s="12" t="s">
        <v>213</v>
      </c>
      <c r="D37" s="12">
        <v>4.0</v>
      </c>
      <c r="E37" s="12">
        <v>4.0</v>
      </c>
      <c r="F37" s="24" t="s">
        <v>53</v>
      </c>
      <c r="G37" s="24" t="s">
        <v>59</v>
      </c>
      <c r="H37" s="12" t="s">
        <v>125</v>
      </c>
      <c r="I37" s="26" t="s">
        <v>214</v>
      </c>
      <c r="J37" s="12" t="s">
        <v>137</v>
      </c>
      <c r="K37" s="12" t="s">
        <v>94</v>
      </c>
      <c r="L37" s="28">
        <v>43054.0</v>
      </c>
      <c r="M37" s="12" t="s">
        <v>58</v>
      </c>
      <c r="N37" s="12" t="s">
        <v>95</v>
      </c>
      <c r="O37" s="26" t="s">
        <v>215</v>
      </c>
      <c r="R37" s="12" t="s">
        <v>62</v>
      </c>
    </row>
    <row r="38">
      <c r="A38" s="12" t="s">
        <v>216</v>
      </c>
      <c r="C38" s="12" t="s">
        <v>217</v>
      </c>
      <c r="D38" s="12">
        <v>8.0</v>
      </c>
      <c r="E38" s="12">
        <v>8.0</v>
      </c>
      <c r="F38" s="24" t="s">
        <v>21</v>
      </c>
      <c r="G38" s="24" t="s">
        <v>53</v>
      </c>
      <c r="H38" s="12" t="s">
        <v>73</v>
      </c>
      <c r="I38" s="26" t="s">
        <v>218</v>
      </c>
      <c r="J38" s="12" t="s">
        <v>135</v>
      </c>
      <c r="K38" s="12" t="s">
        <v>88</v>
      </c>
      <c r="L38" s="28">
        <v>43052.0</v>
      </c>
      <c r="M38" s="12" t="s">
        <v>58</v>
      </c>
      <c r="N38" s="12" t="s">
        <v>95</v>
      </c>
      <c r="O38" s="26" t="s">
        <v>219</v>
      </c>
      <c r="R38" s="12" t="s">
        <v>62</v>
      </c>
    </row>
    <row r="39">
      <c r="A39" s="12" t="s">
        <v>220</v>
      </c>
      <c r="C39" s="12" t="s">
        <v>221</v>
      </c>
      <c r="D39" s="12">
        <v>4.0</v>
      </c>
      <c r="E39" s="12">
        <v>4.0</v>
      </c>
      <c r="F39" s="24" t="s">
        <v>21</v>
      </c>
      <c r="G39" s="24" t="s">
        <v>53</v>
      </c>
      <c r="H39" s="12" t="s">
        <v>73</v>
      </c>
      <c r="I39" s="26" t="s">
        <v>222</v>
      </c>
      <c r="J39" s="12" t="s">
        <v>135</v>
      </c>
      <c r="K39" s="12" t="s">
        <v>88</v>
      </c>
      <c r="L39" s="28">
        <v>43053.0</v>
      </c>
      <c r="M39" s="12" t="s">
        <v>58</v>
      </c>
      <c r="N39" s="12" t="s">
        <v>95</v>
      </c>
      <c r="O39" s="26" t="s">
        <v>223</v>
      </c>
      <c r="R39" s="12" t="s">
        <v>69</v>
      </c>
    </row>
    <row r="40">
      <c r="A40" s="12" t="s">
        <v>224</v>
      </c>
      <c r="C40" s="12" t="s">
        <v>225</v>
      </c>
      <c r="D40" s="12">
        <v>3.0</v>
      </c>
      <c r="E40" s="12">
        <v>3.0</v>
      </c>
      <c r="F40" s="24" t="s">
        <v>21</v>
      </c>
      <c r="G40" s="24" t="s">
        <v>21</v>
      </c>
      <c r="H40" s="12" t="s">
        <v>125</v>
      </c>
      <c r="I40" s="26" t="s">
        <v>226</v>
      </c>
      <c r="J40" s="12" t="s">
        <v>138</v>
      </c>
      <c r="K40" s="12" t="s">
        <v>88</v>
      </c>
      <c r="L40" s="28">
        <v>43054.0</v>
      </c>
      <c r="M40" s="12" t="s">
        <v>58</v>
      </c>
      <c r="N40" s="12" t="s">
        <v>95</v>
      </c>
      <c r="O40" s="26" t="s">
        <v>227</v>
      </c>
      <c r="R40" s="12" t="s">
        <v>69</v>
      </c>
    </row>
    <row r="41">
      <c r="A41" s="12" t="s">
        <v>228</v>
      </c>
      <c r="B41" s="12"/>
      <c r="C41" s="12" t="s">
        <v>229</v>
      </c>
      <c r="D41" s="12">
        <v>3.0</v>
      </c>
      <c r="E41" s="12">
        <v>3.0</v>
      </c>
      <c r="F41" s="24" t="s">
        <v>21</v>
      </c>
      <c r="G41" s="24" t="s">
        <v>53</v>
      </c>
      <c r="H41" s="12" t="s">
        <v>73</v>
      </c>
      <c r="I41" s="26" t="s">
        <v>230</v>
      </c>
      <c r="J41" s="12" t="s">
        <v>138</v>
      </c>
      <c r="K41" s="12" t="s">
        <v>88</v>
      </c>
      <c r="L41" s="28">
        <v>43054.0</v>
      </c>
      <c r="M41" s="12" t="s">
        <v>58</v>
      </c>
      <c r="N41" s="12" t="s">
        <v>95</v>
      </c>
      <c r="O41" s="26" t="s">
        <v>231</v>
      </c>
      <c r="R41" s="12" t="s">
        <v>62</v>
      </c>
    </row>
    <row r="42">
      <c r="A42" s="12" t="s">
        <v>232</v>
      </c>
      <c r="I42" s="29"/>
      <c r="L42" s="28"/>
      <c r="O42" s="29"/>
      <c r="R42" s="12" t="s">
        <v>62</v>
      </c>
    </row>
    <row r="43">
      <c r="A43" s="12" t="s">
        <v>233</v>
      </c>
      <c r="B43" s="12" t="s">
        <v>234</v>
      </c>
      <c r="I43" s="29"/>
      <c r="L43" s="28"/>
      <c r="O43" s="29"/>
      <c r="R43" s="12" t="s">
        <v>69</v>
      </c>
    </row>
    <row r="44">
      <c r="A44" s="12" t="s">
        <v>235</v>
      </c>
      <c r="C44" s="12" t="s">
        <v>236</v>
      </c>
      <c r="D44" s="12">
        <v>5.0</v>
      </c>
      <c r="E44" s="12">
        <v>5.0</v>
      </c>
      <c r="F44" s="24" t="s">
        <v>52</v>
      </c>
      <c r="G44" s="24" t="s">
        <v>53</v>
      </c>
      <c r="H44" s="12" t="s">
        <v>73</v>
      </c>
      <c r="I44" s="26" t="s">
        <v>237</v>
      </c>
      <c r="J44" s="12" t="s">
        <v>139</v>
      </c>
      <c r="K44" s="12" t="s">
        <v>94</v>
      </c>
      <c r="L44" s="28">
        <v>43055.0</v>
      </c>
      <c r="M44" s="12" t="s">
        <v>58</v>
      </c>
      <c r="N44" s="12" t="s">
        <v>95</v>
      </c>
      <c r="O44" s="26" t="s">
        <v>238</v>
      </c>
      <c r="R44" s="12" t="s">
        <v>69</v>
      </c>
    </row>
    <row r="45">
      <c r="A45" s="12" t="s">
        <v>239</v>
      </c>
      <c r="C45" s="12" t="s">
        <v>240</v>
      </c>
      <c r="D45" s="12">
        <v>4.0</v>
      </c>
      <c r="E45" s="12">
        <v>4.0</v>
      </c>
      <c r="F45" s="24" t="s">
        <v>52</v>
      </c>
      <c r="G45" s="24" t="s">
        <v>53</v>
      </c>
      <c r="H45" s="12" t="s">
        <v>125</v>
      </c>
      <c r="I45" s="26" t="s">
        <v>241</v>
      </c>
      <c r="J45" s="12" t="s">
        <v>139</v>
      </c>
      <c r="K45" s="12" t="s">
        <v>57</v>
      </c>
      <c r="L45" s="28">
        <v>43047.0</v>
      </c>
      <c r="M45" s="12" t="s">
        <v>58</v>
      </c>
      <c r="N45" s="12" t="s">
        <v>60</v>
      </c>
      <c r="O45" s="26" t="s">
        <v>242</v>
      </c>
      <c r="R45" s="12" t="s">
        <v>62</v>
      </c>
    </row>
    <row r="46">
      <c r="A46" s="12" t="s">
        <v>243</v>
      </c>
      <c r="I46" s="29"/>
      <c r="L46" s="28"/>
      <c r="M46" s="12"/>
      <c r="O46" s="29"/>
    </row>
    <row r="50">
      <c r="R50" s="12"/>
    </row>
    <row r="51">
      <c r="A51" s="12" t="s">
        <v>244</v>
      </c>
      <c r="C51" s="12" t="s">
        <v>245</v>
      </c>
      <c r="D51" s="12">
        <v>4.0</v>
      </c>
      <c r="E51" s="12">
        <v>4.0</v>
      </c>
      <c r="F51" s="24" t="s">
        <v>59</v>
      </c>
      <c r="G51" s="33" t="s">
        <v>61</v>
      </c>
      <c r="H51" s="12" t="s">
        <v>120</v>
      </c>
      <c r="I51" s="26" t="s">
        <v>246</v>
      </c>
      <c r="J51" s="12" t="s">
        <v>119</v>
      </c>
      <c r="K51" s="12" t="s">
        <v>88</v>
      </c>
      <c r="L51" s="28">
        <v>43054.0</v>
      </c>
      <c r="M51" s="12" t="s">
        <v>58</v>
      </c>
      <c r="N51" s="12" t="s">
        <v>68</v>
      </c>
      <c r="O51" s="26" t="s">
        <v>247</v>
      </c>
      <c r="R51" s="12" t="s">
        <v>62</v>
      </c>
    </row>
    <row r="52">
      <c r="A52" s="12" t="s">
        <v>248</v>
      </c>
      <c r="B52" s="12" t="s">
        <v>249</v>
      </c>
      <c r="D52" s="12">
        <v>4.0</v>
      </c>
      <c r="E52" s="12">
        <v>4.0</v>
      </c>
      <c r="F52" s="24" t="s">
        <v>53</v>
      </c>
      <c r="G52" s="33" t="s">
        <v>61</v>
      </c>
      <c r="H52" s="12" t="s">
        <v>54</v>
      </c>
      <c r="I52" s="26" t="s">
        <v>250</v>
      </c>
      <c r="J52" s="12" t="s">
        <v>76</v>
      </c>
      <c r="K52" s="12" t="s">
        <v>57</v>
      </c>
      <c r="L52" s="28">
        <v>43056.0</v>
      </c>
      <c r="M52" s="12" t="s">
        <v>58</v>
      </c>
      <c r="N52" s="12" t="s">
        <v>76</v>
      </c>
      <c r="O52" s="26" t="s">
        <v>251</v>
      </c>
      <c r="R52" s="12" t="s">
        <v>69</v>
      </c>
    </row>
    <row r="53">
      <c r="M53" s="12"/>
      <c r="O53" s="29"/>
    </row>
    <row r="54">
      <c r="O54" s="29"/>
    </row>
    <row r="55">
      <c r="D55" s="12" t="s">
        <v>252</v>
      </c>
      <c r="F55" s="12"/>
      <c r="O55" s="29"/>
    </row>
    <row r="56">
      <c r="B56" s="12" t="s">
        <v>253</v>
      </c>
      <c r="D56">
        <f>SUM(D3:D52)</f>
        <v>226</v>
      </c>
      <c r="E56" s="12" t="s">
        <v>254</v>
      </c>
      <c r="J56" s="18"/>
      <c r="O56" s="29"/>
    </row>
    <row r="57">
      <c r="B57" s="12">
        <v>38.0</v>
      </c>
      <c r="D57" s="12" t="s">
        <v>255</v>
      </c>
      <c r="J57" s="12"/>
      <c r="O57" s="29"/>
    </row>
    <row r="58">
      <c r="D58">
        <f>D56/6.5</f>
        <v>34.76923077</v>
      </c>
      <c r="J58" s="12"/>
      <c r="O58" s="29"/>
    </row>
    <row r="59">
      <c r="D59" s="12"/>
      <c r="J59" s="12"/>
      <c r="O59" s="29"/>
    </row>
    <row r="60">
      <c r="D60" s="12"/>
      <c r="J60" s="12"/>
      <c r="O60" s="29"/>
    </row>
    <row r="61">
      <c r="C61" s="12" t="s">
        <v>256</v>
      </c>
      <c r="J61" s="12"/>
      <c r="O61" s="29"/>
    </row>
    <row r="62">
      <c r="J62" s="12"/>
      <c r="O62" s="29"/>
    </row>
    <row r="63">
      <c r="J63" s="12"/>
      <c r="O63" s="29"/>
    </row>
    <row r="64">
      <c r="J64" s="12"/>
      <c r="O64" s="29"/>
    </row>
    <row r="65">
      <c r="J65" s="12"/>
      <c r="O65" s="29"/>
    </row>
    <row r="66">
      <c r="J66" s="12"/>
    </row>
    <row r="67">
      <c r="J67" s="12"/>
    </row>
    <row r="68">
      <c r="J68" s="12"/>
    </row>
    <row r="69">
      <c r="J69" s="12"/>
    </row>
    <row r="70">
      <c r="J70" s="12"/>
    </row>
    <row r="71">
      <c r="J71" s="12"/>
    </row>
    <row r="72">
      <c r="J72" s="12"/>
    </row>
    <row r="73">
      <c r="J73" s="12"/>
    </row>
    <row r="74">
      <c r="J74" s="12"/>
    </row>
    <row r="75">
      <c r="J75" s="12"/>
    </row>
    <row r="76">
      <c r="J76" s="12"/>
    </row>
    <row r="77">
      <c r="J77" s="12"/>
    </row>
    <row r="78">
      <c r="J78" s="12"/>
    </row>
    <row r="79">
      <c r="J79" s="12"/>
    </row>
    <row r="85">
      <c r="J85" s="12"/>
    </row>
    <row r="89">
      <c r="J89" s="12"/>
    </row>
  </sheetData>
  <dataValidations>
    <dataValidation type="list" allowBlank="1" showErrorMessage="1" sqref="F3:G46 F51:G52">
      <formula1>'Dropdown Lists'!$A$2:$A$10</formula1>
    </dataValidation>
    <dataValidation type="list" allowBlank="1" showErrorMessage="1" sqref="M3:M46 M51:M52">
      <formula1>'Dropdown Lists'!$E$2:$E$30</formula1>
    </dataValidation>
    <dataValidation type="list" allowBlank="1" sqref="K3:K46 K51:K52">
      <formula1>'Dropdown Lists'!$D$2:$D$21</formula1>
    </dataValidation>
    <dataValidation type="list" allowBlank="1" showErrorMessage="1" sqref="J3:J46 J51:J52">
      <formula1>'Dropdown Lists'!$C$2:$C$21</formula1>
    </dataValidation>
    <dataValidation type="list" allowBlank="1" sqref="N3:N46 N51:N52">
      <formula1>'Dropdown Lists'!$F$2:$F$22</formula1>
    </dataValidation>
    <dataValidation type="list" allowBlank="1" showErrorMessage="1" sqref="H3:H46 H51:H52">
      <formula1>'Dropdown Lists'!$B$2:$B$40</formula1>
    </dataValidation>
    <dataValidation type="list" allowBlank="1" sqref="R3:R41">
      <formula1>'Dropdown Lists'!$G$2:$G$3</formula1>
    </dataValidation>
    <dataValidation type="list" allowBlank="1" sqref="J2">
      <formula1>"Data Base
Backend
Home Page,Data Base
Home Page,Blog Page
Home Page
Produtos Page,Data Base
Product Page,Shopping
Blog Page,Data Base
Events,Data Base
Backend
Backend,Shopping
Admin,Data Base
Admin
User,Data Base
User,Shopping
User,Data Base,Shopping
Cont"&amp;"act Us
Shopping
Data Base
Admin,User
Backend,Shopping
Deployment"</formula1>
    </dataValidation>
    <dataValidation type="list" allowBlank="1" showErrorMessage="1" sqref="R42:R52">
      <formula1>'Dropdown Lists'!$G$2:$G$3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86"/>
    <col customWidth="1" min="2" max="2" width="18.14"/>
  </cols>
  <sheetData>
    <row r="1">
      <c r="A1" s="1" t="s">
        <v>0</v>
      </c>
      <c r="C1" s="1" t="s">
        <v>2</v>
      </c>
      <c r="D1" s="1" t="s">
        <v>3</v>
      </c>
      <c r="E1" s="3"/>
      <c r="F1" s="7"/>
      <c r="G1" s="8" t="s">
        <v>22</v>
      </c>
      <c r="H1" s="8" t="s">
        <v>23</v>
      </c>
      <c r="I1" s="8" t="s">
        <v>24</v>
      </c>
    </row>
    <row r="2">
      <c r="A2" s="9" t="s">
        <v>25</v>
      </c>
      <c r="B2" s="10">
        <v>43045.0</v>
      </c>
      <c r="F2" s="11" t="s">
        <v>26</v>
      </c>
      <c r="G2">
        <f> CEILING(('TeamCap-2'!J8),1)</f>
        <v>39</v>
      </c>
      <c r="H2">
        <f> CEILING(('Main Sheet'!D58),1)</f>
        <v>35</v>
      </c>
      <c r="I2">
        <f t="shared" ref="I2:I3" si="1">G2-H2</f>
        <v>4</v>
      </c>
    </row>
    <row r="3">
      <c r="A3" s="9" t="s">
        <v>27</v>
      </c>
      <c r="B3" s="10">
        <v>43067.0</v>
      </c>
      <c r="C3">
        <f>DATEDIF(B2, B3, "D")</f>
        <v>22</v>
      </c>
      <c r="D3">
        <f>NETWORKDAYS(B2,B3)</f>
        <v>17</v>
      </c>
      <c r="F3" s="11" t="s">
        <v>28</v>
      </c>
      <c r="G3" s="12"/>
      <c r="H3">
        <f>CEILING(('TeamCap-2'!J14),1)</f>
        <v>15</v>
      </c>
      <c r="I3">
        <f t="shared" si="1"/>
        <v>-15</v>
      </c>
    </row>
    <row r="4">
      <c r="A4" s="9" t="s">
        <v>29</v>
      </c>
      <c r="B4" s="13"/>
    </row>
    <row r="5">
      <c r="A5" s="9" t="s">
        <v>30</v>
      </c>
      <c r="B5" s="13"/>
    </row>
    <row r="6">
      <c r="A6" s="9" t="s">
        <v>31</v>
      </c>
      <c r="B6" s="13"/>
    </row>
    <row r="8">
      <c r="A8" s="12" t="s">
        <v>32</v>
      </c>
      <c r="B8" s="14">
        <f>DATEDIF(B2, B3, "D")</f>
        <v>22</v>
      </c>
    </row>
    <row r="9">
      <c r="A9" s="12" t="s">
        <v>33</v>
      </c>
      <c r="B9" s="12">
        <v>0.0</v>
      </c>
    </row>
    <row r="10">
      <c r="A10" s="12" t="s">
        <v>8</v>
      </c>
      <c r="B10" s="12">
        <v>2.0</v>
      </c>
    </row>
    <row r="11">
      <c r="A11" s="12" t="s">
        <v>34</v>
      </c>
      <c r="B11" s="12">
        <v>0.05</v>
      </c>
    </row>
  </sheetData>
  <mergeCells count="1">
    <mergeCell ref="A1:B1"/>
  </mergeCells>
  <conditionalFormatting sqref="I2">
    <cfRule type="cellIs" dxfId="0" priority="1" operator="lessThan">
      <formula>0</formula>
    </cfRule>
  </conditionalFormatting>
  <conditionalFormatting sqref="I3">
    <cfRule type="cellIs" dxfId="0" priority="2" operator="lessThan">
      <formula>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 customWidth="1" min="8" max="8" width="15.0"/>
    <col customWidth="1" min="9" max="9" width="20.29"/>
  </cols>
  <sheetData>
    <row r="1">
      <c r="A1" s="4" t="s">
        <v>5</v>
      </c>
      <c r="B1" s="4" t="s">
        <v>7</v>
      </c>
      <c r="C1" s="4" t="s">
        <v>8</v>
      </c>
      <c r="D1" s="4" t="s">
        <v>9</v>
      </c>
      <c r="E1" s="6" t="s">
        <v>10</v>
      </c>
      <c r="F1" s="4" t="s">
        <v>16</v>
      </c>
      <c r="G1" s="6" t="s">
        <v>17</v>
      </c>
      <c r="H1" s="4" t="s">
        <v>18</v>
      </c>
      <c r="I1" s="4" t="s">
        <v>19</v>
      </c>
      <c r="J1" s="4" t="s">
        <v>20</v>
      </c>
    </row>
    <row r="2">
      <c r="A2" s="15" t="s">
        <v>21</v>
      </c>
      <c r="B2" s="12" t="s">
        <v>35</v>
      </c>
      <c r="C2" s="12">
        <f>'TeamCapacity-1'!B10</f>
        <v>2</v>
      </c>
      <c r="D2" s="12">
        <v>2.0</v>
      </c>
      <c r="E2" s="21">
        <f>'TeamCapacity-1'!B9</f>
        <v>0</v>
      </c>
      <c r="F2">
        <f>'TeamCapacity-1'!$B$11*'TeamCapacity-1'!$D$3</f>
        <v>0.85</v>
      </c>
      <c r="G2" s="12">
        <v>65.0</v>
      </c>
      <c r="H2" s="12"/>
      <c r="I2">
        <f>'TeamCapacity-1'!$D$3-C2-D2-F2-E2</f>
        <v>12.15</v>
      </c>
      <c r="J2">
        <f t="shared" ref="J2:J6" si="1">I2*G2/100</f>
        <v>7.8975</v>
      </c>
    </row>
    <row r="3">
      <c r="A3" s="15" t="s">
        <v>53</v>
      </c>
      <c r="B3" s="12" t="s">
        <v>35</v>
      </c>
      <c r="C3" s="21">
        <f>'TeamCapacity-1'!B10</f>
        <v>2</v>
      </c>
      <c r="D3" s="12">
        <v>4.0</v>
      </c>
      <c r="E3" s="21">
        <f>'TeamCapacity-1'!B9</f>
        <v>0</v>
      </c>
      <c r="F3">
        <f>'TeamCapacity-1'!$B$11*'TeamCapacity-1'!$D$3</f>
        <v>0.85</v>
      </c>
      <c r="G3" s="12">
        <v>65.0</v>
      </c>
      <c r="H3" s="12"/>
      <c r="I3">
        <f>'TeamCapacity-1'!$D$3-C3-D3-F3-E3</f>
        <v>10.15</v>
      </c>
      <c r="J3">
        <f t="shared" si="1"/>
        <v>6.5975</v>
      </c>
    </row>
    <row r="4">
      <c r="A4" s="15" t="s">
        <v>52</v>
      </c>
      <c r="B4" s="12" t="s">
        <v>35</v>
      </c>
      <c r="C4" s="21">
        <f>'TeamCapacity-1'!B10</f>
        <v>2</v>
      </c>
      <c r="D4" s="12">
        <v>1.0</v>
      </c>
      <c r="E4" s="21">
        <f>'TeamCapacity-1'!B9</f>
        <v>0</v>
      </c>
      <c r="F4">
        <f>'TeamCapacity-1'!$B$11*'TeamCapacity-1'!$D$3</f>
        <v>0.85</v>
      </c>
      <c r="G4" s="12">
        <v>100.0</v>
      </c>
      <c r="H4" s="12"/>
      <c r="I4">
        <f>'TeamCapacity-1'!$D$3-C4-D4-F4-E4</f>
        <v>13.15</v>
      </c>
      <c r="J4">
        <f t="shared" si="1"/>
        <v>13.15</v>
      </c>
    </row>
    <row r="5">
      <c r="A5" s="15" t="s">
        <v>59</v>
      </c>
      <c r="B5" s="12" t="s">
        <v>35</v>
      </c>
      <c r="C5" s="21">
        <f>'TeamCapacity-1'!B10</f>
        <v>2</v>
      </c>
      <c r="D5" s="12">
        <v>2.0</v>
      </c>
      <c r="E5" s="21">
        <f>'TeamCapacity-1'!B9</f>
        <v>0</v>
      </c>
      <c r="F5">
        <f>'TeamCapacity-1'!$B$11*'TeamCapacity-1'!$D$3</f>
        <v>0.85</v>
      </c>
      <c r="G5" s="12">
        <v>30.0</v>
      </c>
      <c r="H5" s="12"/>
      <c r="I5">
        <f>'TeamCapacity-1'!$D$3-C5-D5-F5-E5</f>
        <v>12.15</v>
      </c>
      <c r="J5">
        <f t="shared" si="1"/>
        <v>3.645</v>
      </c>
    </row>
    <row r="6">
      <c r="A6" s="18" t="s">
        <v>61</v>
      </c>
      <c r="B6" s="12" t="s">
        <v>35</v>
      </c>
      <c r="C6" s="21">
        <f>'TeamCapacity-1'!B10</f>
        <v>2</v>
      </c>
      <c r="D6" s="12">
        <v>3.0</v>
      </c>
      <c r="E6" s="21">
        <f>'TeamCapacity-1'!B9</f>
        <v>0</v>
      </c>
      <c r="F6">
        <f>'TeamCapacity-1'!$B$11*'TeamCapacity-1'!$D$3</f>
        <v>0.85</v>
      </c>
      <c r="G6" s="12">
        <v>65.0</v>
      </c>
      <c r="H6" s="12"/>
      <c r="I6">
        <f>'TeamCapacity-1'!$D$3-C6-D6-F6-E6</f>
        <v>11.15</v>
      </c>
      <c r="J6">
        <f t="shared" si="1"/>
        <v>7.2475</v>
      </c>
    </row>
    <row r="8">
      <c r="A8" s="18" t="s">
        <v>115</v>
      </c>
      <c r="C8">
        <f t="shared" ref="C8:D8" si="2">sum(C2:C6)</f>
        <v>10</v>
      </c>
      <c r="D8">
        <f t="shared" si="2"/>
        <v>12</v>
      </c>
      <c r="I8">
        <f t="shared" ref="I8:J8" si="3">sum(I2:I6)</f>
        <v>58.75</v>
      </c>
      <c r="J8">
        <f t="shared" si="3"/>
        <v>38.5375</v>
      </c>
    </row>
    <row r="10">
      <c r="A10" s="4" t="s">
        <v>5</v>
      </c>
      <c r="B10" s="4" t="s">
        <v>7</v>
      </c>
      <c r="C10" s="4" t="s">
        <v>8</v>
      </c>
      <c r="D10" s="4" t="s">
        <v>9</v>
      </c>
      <c r="E10" s="6" t="s">
        <v>10</v>
      </c>
      <c r="F10" s="4" t="s">
        <v>16</v>
      </c>
      <c r="G10" s="6" t="s">
        <v>17</v>
      </c>
      <c r="H10" s="4" t="s">
        <v>18</v>
      </c>
      <c r="I10" s="4" t="s">
        <v>19</v>
      </c>
      <c r="J10" s="4" t="s">
        <v>20</v>
      </c>
    </row>
    <row r="11">
      <c r="A11" s="18" t="s">
        <v>62</v>
      </c>
      <c r="B11" s="12" t="s">
        <v>35</v>
      </c>
      <c r="C11" s="21">
        <f>'TeamCapacity-1'!B10</f>
        <v>2</v>
      </c>
      <c r="D11" s="12">
        <v>2.0</v>
      </c>
      <c r="E11" s="21">
        <f>'TeamCapacity-1'!B9</f>
        <v>0</v>
      </c>
      <c r="F11">
        <f>'TeamCapacity-1'!$B$11*'TeamCapacity-1'!$D$3</f>
        <v>0.85</v>
      </c>
      <c r="G11" s="12">
        <v>65.0</v>
      </c>
      <c r="H11" s="12"/>
      <c r="I11">
        <f>'TeamCapacity-1'!$D$3-C11-D11-F11-E11</f>
        <v>12.15</v>
      </c>
      <c r="J11">
        <f t="shared" ref="J11:J12" si="4">I11*G11/100</f>
        <v>7.8975</v>
      </c>
    </row>
    <row r="12">
      <c r="A12" s="18" t="s">
        <v>69</v>
      </c>
      <c r="B12" s="12" t="s">
        <v>35</v>
      </c>
      <c r="C12" s="21">
        <f>'TeamCapacity-1'!B10</f>
        <v>2</v>
      </c>
      <c r="D12" s="12">
        <v>4.0</v>
      </c>
      <c r="E12" s="21">
        <f>'TeamCapacity-1'!B9</f>
        <v>0</v>
      </c>
      <c r="F12">
        <f>'TeamCapacity-1'!$B$11*'TeamCapacity-1'!$D$3</f>
        <v>0.85</v>
      </c>
      <c r="G12" s="12">
        <v>65.0</v>
      </c>
      <c r="H12" s="12"/>
      <c r="I12">
        <f>'TeamCapacity-1'!$D$3-C12-D12-F12-E12</f>
        <v>10.15</v>
      </c>
      <c r="J12">
        <f t="shared" si="4"/>
        <v>6.5975</v>
      </c>
    </row>
    <row r="14">
      <c r="A14" s="18" t="s">
        <v>115</v>
      </c>
      <c r="C14">
        <f t="shared" ref="C14:D14" si="5">sum(C11:C12)</f>
        <v>4</v>
      </c>
      <c r="D14">
        <f t="shared" si="5"/>
        <v>6</v>
      </c>
      <c r="I14">
        <f t="shared" ref="I14:J14" si="6">sum(I11:I12)</f>
        <v>22.3</v>
      </c>
      <c r="J14">
        <f t="shared" si="6"/>
        <v>14.495</v>
      </c>
    </row>
    <row r="15">
      <c r="A15" s="18"/>
      <c r="B15" s="12"/>
      <c r="C15" s="21"/>
      <c r="D15" s="12"/>
      <c r="E15" s="21"/>
      <c r="G15" s="12"/>
      <c r="H15" s="12"/>
    </row>
    <row r="17">
      <c r="A17"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0.29"/>
    <col customWidth="1" min="3" max="3" width="20.71"/>
    <col customWidth="1" min="4" max="4" width="17.86"/>
    <col customWidth="1" min="5" max="5" width="17.14"/>
    <col customWidth="1" min="6" max="6" width="17.43"/>
  </cols>
  <sheetData>
    <row r="1">
      <c r="A1" s="17" t="s">
        <v>5</v>
      </c>
      <c r="B1" s="17" t="s">
        <v>7</v>
      </c>
      <c r="C1" s="17" t="s">
        <v>45</v>
      </c>
      <c r="D1" s="20"/>
      <c r="E1" s="20"/>
      <c r="F1" s="20"/>
      <c r="G1" s="20"/>
      <c r="H1" s="20"/>
      <c r="I1" s="20"/>
      <c r="J1" s="20"/>
      <c r="K1" s="20"/>
      <c r="L1" s="20"/>
      <c r="M1" s="20"/>
    </row>
    <row r="2">
      <c r="A2" s="22" t="s">
        <v>21</v>
      </c>
      <c r="B2" s="23" t="s">
        <v>35</v>
      </c>
      <c r="C2" s="25">
        <f>COUNTIF(B16:B38,"=1")</f>
        <v>0</v>
      </c>
    </row>
    <row r="3">
      <c r="A3" s="22" t="s">
        <v>53</v>
      </c>
      <c r="B3" s="23" t="s">
        <v>35</v>
      </c>
      <c r="C3" s="27">
        <f>COUNTIF(C16:C38,"=1")</f>
        <v>0</v>
      </c>
    </row>
    <row r="4">
      <c r="A4" s="22" t="s">
        <v>52</v>
      </c>
      <c r="B4" s="23" t="s">
        <v>35</v>
      </c>
      <c r="C4" s="25">
        <f>COUNTIF(D16:D38,"=1")</f>
        <v>2</v>
      </c>
    </row>
    <row r="5">
      <c r="A5" s="22" t="s">
        <v>59</v>
      </c>
      <c r="B5" s="23" t="s">
        <v>35</v>
      </c>
      <c r="C5" s="27">
        <f>COUNTIF(E16:E38,"=1")</f>
        <v>0</v>
      </c>
    </row>
    <row r="6">
      <c r="A6" s="23" t="s">
        <v>61</v>
      </c>
      <c r="B6" s="23" t="s">
        <v>35</v>
      </c>
      <c r="C6" s="27">
        <f>COUNTIF(F16:F38,"=1")</f>
        <v>0</v>
      </c>
    </row>
    <row r="7">
      <c r="A7" s="23" t="s">
        <v>62</v>
      </c>
      <c r="B7" s="23" t="s">
        <v>35</v>
      </c>
      <c r="C7" s="27">
        <f>COUNTIF(G16:G38,"=1")</f>
        <v>0</v>
      </c>
    </row>
    <row r="8">
      <c r="A8" s="23" t="s">
        <v>69</v>
      </c>
      <c r="B8" s="23" t="s">
        <v>35</v>
      </c>
      <c r="C8" s="27">
        <f>COUNTIF(H16:H38,"=1")</f>
        <v>0</v>
      </c>
    </row>
    <row r="9">
      <c r="C9" s="25"/>
    </row>
    <row r="10">
      <c r="C10" s="25"/>
    </row>
    <row r="11">
      <c r="C11" s="25"/>
    </row>
    <row r="12">
      <c r="C12" s="25"/>
    </row>
    <row r="15">
      <c r="A15" s="17" t="s">
        <v>75</v>
      </c>
      <c r="B15" s="22" t="s">
        <v>21</v>
      </c>
      <c r="C15" s="22" t="s">
        <v>53</v>
      </c>
      <c r="D15" s="22" t="s">
        <v>52</v>
      </c>
      <c r="E15" s="22" t="s">
        <v>59</v>
      </c>
      <c r="F15" s="23" t="s">
        <v>61</v>
      </c>
      <c r="G15" s="23" t="s">
        <v>62</v>
      </c>
      <c r="H15" s="23" t="s">
        <v>69</v>
      </c>
    </row>
    <row r="16">
      <c r="A16" s="10">
        <v>43045.0</v>
      </c>
    </row>
    <row r="17">
      <c r="A17" s="10">
        <v>43046.0</v>
      </c>
    </row>
    <row r="18">
      <c r="A18" s="10">
        <v>43047.0</v>
      </c>
    </row>
    <row r="19">
      <c r="A19" s="10">
        <v>43048.0</v>
      </c>
    </row>
    <row r="20">
      <c r="A20" s="10">
        <v>43049.0</v>
      </c>
    </row>
    <row r="21">
      <c r="A21" s="10">
        <v>43050.0</v>
      </c>
    </row>
    <row r="22">
      <c r="A22" s="10">
        <v>43051.0</v>
      </c>
    </row>
    <row r="23">
      <c r="A23" s="10">
        <v>43052.0</v>
      </c>
    </row>
    <row r="24">
      <c r="A24" s="10">
        <v>43053.0</v>
      </c>
    </row>
    <row r="25">
      <c r="A25" s="10">
        <v>43054.0</v>
      </c>
    </row>
    <row r="26">
      <c r="A26" s="10">
        <v>43055.0</v>
      </c>
    </row>
    <row r="27">
      <c r="A27" s="10">
        <v>43056.0</v>
      </c>
    </row>
    <row r="28">
      <c r="A28" s="10">
        <v>43057.0</v>
      </c>
    </row>
    <row r="29">
      <c r="A29" s="10">
        <v>43058.0</v>
      </c>
    </row>
    <row r="30">
      <c r="A30" s="10">
        <v>43059.0</v>
      </c>
      <c r="D30" s="12">
        <v>1.0</v>
      </c>
    </row>
    <row r="31">
      <c r="A31" s="10">
        <v>43060.0</v>
      </c>
    </row>
    <row r="32">
      <c r="A32" s="10">
        <v>43061.0</v>
      </c>
    </row>
    <row r="33">
      <c r="A33" s="10">
        <v>43062.0</v>
      </c>
    </row>
    <row r="34">
      <c r="A34" s="10">
        <v>43063.0</v>
      </c>
    </row>
    <row r="35">
      <c r="A35" s="10">
        <v>43064.0</v>
      </c>
    </row>
    <row r="36">
      <c r="A36" s="10">
        <v>43065.0</v>
      </c>
    </row>
    <row r="37">
      <c r="A37" s="10">
        <v>43066.0</v>
      </c>
    </row>
    <row r="38">
      <c r="A38" s="10">
        <v>43067.0</v>
      </c>
      <c r="D38" s="12">
        <v>1.0</v>
      </c>
    </row>
    <row r="39">
      <c r="A39" s="10"/>
    </row>
    <row r="40">
      <c r="A40" s="10"/>
    </row>
    <row r="41">
      <c r="A41" s="10"/>
    </row>
    <row r="42">
      <c r="A42"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14"/>
    <col customWidth="1" min="2" max="2" width="16.14"/>
    <col customWidth="1" min="3" max="3" width="22.57"/>
    <col customWidth="1" min="4" max="4" width="15.29"/>
  </cols>
  <sheetData>
    <row r="1">
      <c r="A1" s="18" t="s">
        <v>107</v>
      </c>
      <c r="B1" s="18" t="s">
        <v>108</v>
      </c>
      <c r="C1" s="18" t="s">
        <v>109</v>
      </c>
      <c r="D1" s="18" t="s">
        <v>110</v>
      </c>
      <c r="E1" s="18" t="s">
        <v>111</v>
      </c>
      <c r="F1" s="18" t="s">
        <v>112</v>
      </c>
      <c r="G1" s="32" t="s">
        <v>113</v>
      </c>
    </row>
    <row r="2">
      <c r="A2" s="24" t="s">
        <v>21</v>
      </c>
      <c r="B2" s="12" t="s">
        <v>98</v>
      </c>
      <c r="C2" s="12" t="s">
        <v>56</v>
      </c>
      <c r="D2" s="12" t="s">
        <v>57</v>
      </c>
      <c r="E2" s="12" t="s">
        <v>58</v>
      </c>
      <c r="F2" s="12" t="s">
        <v>60</v>
      </c>
      <c r="G2" s="12" t="s">
        <v>62</v>
      </c>
    </row>
    <row r="3">
      <c r="A3" s="24" t="s">
        <v>53</v>
      </c>
      <c r="B3" s="12" t="s">
        <v>73</v>
      </c>
      <c r="C3" s="12" t="s">
        <v>67</v>
      </c>
      <c r="D3" s="12" t="s">
        <v>101</v>
      </c>
      <c r="F3" s="12" t="s">
        <v>76</v>
      </c>
      <c r="G3" s="12" t="s">
        <v>69</v>
      </c>
    </row>
    <row r="4">
      <c r="A4" s="24" t="s">
        <v>52</v>
      </c>
      <c r="B4" s="12" t="s">
        <v>54</v>
      </c>
      <c r="C4" s="12" t="s">
        <v>119</v>
      </c>
      <c r="D4" s="12" t="s">
        <v>88</v>
      </c>
      <c r="F4" s="12" t="s">
        <v>68</v>
      </c>
    </row>
    <row r="5">
      <c r="A5" s="24" t="s">
        <v>59</v>
      </c>
      <c r="B5" s="12" t="s">
        <v>120</v>
      </c>
      <c r="C5" s="12" t="s">
        <v>100</v>
      </c>
      <c r="D5" s="12" t="s">
        <v>94</v>
      </c>
      <c r="F5" s="12" t="s">
        <v>95</v>
      </c>
    </row>
    <row r="6">
      <c r="A6" s="12" t="s">
        <v>61</v>
      </c>
      <c r="B6" s="12" t="s">
        <v>121</v>
      </c>
      <c r="C6" s="12" t="s">
        <v>83</v>
      </c>
    </row>
    <row r="7">
      <c r="A7" s="24"/>
      <c r="B7" s="12" t="s">
        <v>65</v>
      </c>
      <c r="C7" s="12" t="s">
        <v>93</v>
      </c>
    </row>
    <row r="8">
      <c r="A8" s="24"/>
      <c r="B8" s="12" t="s">
        <v>122</v>
      </c>
      <c r="C8" s="12" t="s">
        <v>124</v>
      </c>
    </row>
    <row r="9">
      <c r="B9" s="12" t="s">
        <v>125</v>
      </c>
      <c r="C9" s="12" t="s">
        <v>126</v>
      </c>
    </row>
    <row r="10">
      <c r="A10" s="12"/>
      <c r="C10" s="12" t="s">
        <v>127</v>
      </c>
    </row>
    <row r="11">
      <c r="C11" s="12" t="s">
        <v>128</v>
      </c>
    </row>
    <row r="12">
      <c r="C12" s="12" t="s">
        <v>129</v>
      </c>
    </row>
    <row r="13">
      <c r="C13" s="12" t="s">
        <v>130</v>
      </c>
    </row>
    <row r="14">
      <c r="C14" s="12" t="s">
        <v>132</v>
      </c>
    </row>
    <row r="15">
      <c r="C15" s="12" t="s">
        <v>133</v>
      </c>
    </row>
    <row r="16">
      <c r="C16" s="12" t="s">
        <v>135</v>
      </c>
    </row>
    <row r="17">
      <c r="C17" s="12" t="s">
        <v>137</v>
      </c>
    </row>
    <row r="18">
      <c r="C18" s="12" t="s">
        <v>138</v>
      </c>
    </row>
    <row r="19">
      <c r="C19" s="12" t="s">
        <v>139</v>
      </c>
    </row>
    <row r="20">
      <c r="C20" s="12" t="s">
        <v>140</v>
      </c>
    </row>
    <row r="21">
      <c r="C21" s="12" t="s">
        <v>76</v>
      </c>
    </row>
    <row r="22">
      <c r="C22" s="1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s>
  <sheetData>
    <row r="1">
      <c r="A1" s="12" t="s">
        <v>257</v>
      </c>
      <c r="B1">
        <f>sum('Main Sheet'!D3:D52)</f>
        <v>226</v>
      </c>
      <c r="C1" s="12" t="s">
        <v>254</v>
      </c>
    </row>
    <row r="2">
      <c r="A2" s="34" t="s">
        <v>13</v>
      </c>
    </row>
    <row r="3">
      <c r="A3" s="35" t="s">
        <v>53</v>
      </c>
      <c r="B3" s="36">
        <f>COUNTIF('Main Sheet'!$G$3:$G$52,A3)</f>
        <v>6</v>
      </c>
    </row>
    <row r="4">
      <c r="A4" s="35" t="s">
        <v>61</v>
      </c>
      <c r="B4" s="36">
        <f>COUNTIF('Main Sheet'!$G$3:$G$52,A4)</f>
        <v>7</v>
      </c>
    </row>
    <row r="5">
      <c r="A5" s="35" t="s">
        <v>21</v>
      </c>
      <c r="B5" s="36">
        <f>COUNTIF('Main Sheet'!$G$3:$G$52,A5)</f>
        <v>6</v>
      </c>
    </row>
    <row r="6">
      <c r="A6" s="35" t="s">
        <v>52</v>
      </c>
      <c r="B6" s="36">
        <f>COUNTIF('Main Sheet'!$G$3:$G$52,A6)</f>
        <v>12</v>
      </c>
    </row>
    <row r="7">
      <c r="A7" s="35" t="s">
        <v>59</v>
      </c>
      <c r="B7" s="36">
        <f>COUNTIF('Main Sheet'!$G$3:$G$52,A7)</f>
        <v>3</v>
      </c>
    </row>
    <row r="9">
      <c r="A9" s="34" t="s">
        <v>44</v>
      </c>
    </row>
    <row r="10">
      <c r="A10" s="37"/>
      <c r="B10" s="37" t="s">
        <v>258</v>
      </c>
      <c r="C10" s="37" t="s">
        <v>259</v>
      </c>
    </row>
    <row r="11">
      <c r="A11" s="35" t="s">
        <v>53</v>
      </c>
      <c r="B11" s="36">
        <f>COUNTIF('Main Sheet'!$F$3:$F$52,A11)</f>
        <v>8</v>
      </c>
      <c r="C11" s="35">
        <f>SUMIF('Main Sheet'!$F$3:$F$52,A11,'Main Sheet'!$D$3:$D$52)</f>
        <v>51</v>
      </c>
    </row>
    <row r="12">
      <c r="A12" s="35" t="s">
        <v>61</v>
      </c>
      <c r="B12" s="36">
        <f>COUNTIF('Main Sheet'!$F$3:$F$52,A12)</f>
        <v>7</v>
      </c>
      <c r="C12" s="35">
        <f>SUMIF('Main Sheet'!$F$3:$F$52,A12,'Main Sheet'!$D$3:$D$52)</f>
        <v>42</v>
      </c>
    </row>
    <row r="13">
      <c r="A13" s="35" t="s">
        <v>21</v>
      </c>
      <c r="B13" s="36">
        <f>COUNTIF('Main Sheet'!$F$3:$F$52,A13)</f>
        <v>6</v>
      </c>
      <c r="C13" s="35">
        <f>SUMIF('Main Sheet'!$F$3:$F$52,A13,'Main Sheet'!$D$3:$D$52)</f>
        <v>50</v>
      </c>
    </row>
    <row r="14">
      <c r="A14" s="35" t="s">
        <v>52</v>
      </c>
      <c r="B14" s="36">
        <f>COUNTIF('Main Sheet'!$F$3:$F$52,A14)</f>
        <v>8</v>
      </c>
      <c r="C14" s="35">
        <f>SUMIF('Main Sheet'!$F$3:$F$52,A14,'Main Sheet'!$D$3:$D$52)</f>
        <v>49</v>
      </c>
    </row>
    <row r="15">
      <c r="A15" s="35" t="s">
        <v>59</v>
      </c>
      <c r="B15" s="36">
        <f>COUNTIF('Main Sheet'!$F$3:$F$52,A15)</f>
        <v>5</v>
      </c>
      <c r="C15" s="35">
        <f>SUMIF('Main Sheet'!$F$3:$F$52,A15,'Main Sheet'!$D$3:$D$52)</f>
        <v>34</v>
      </c>
    </row>
    <row r="17">
      <c r="A17" s="34" t="s">
        <v>260</v>
      </c>
    </row>
    <row r="18">
      <c r="A18" s="35" t="s">
        <v>261</v>
      </c>
      <c r="B18" s="36">
        <f>COUNTIF('Main Sheet'!$H$3:$H$52,A18)</f>
        <v>0</v>
      </c>
    </row>
    <row r="19">
      <c r="A19" s="35" t="s">
        <v>65</v>
      </c>
      <c r="B19" s="36">
        <f>COUNTIF('Main Sheet'!$H$3:$H$52,A19)</f>
        <v>2</v>
      </c>
    </row>
    <row r="20">
      <c r="A20" s="35" t="s">
        <v>73</v>
      </c>
      <c r="B20" s="36">
        <f>COUNTIF('Main Sheet'!$H$3:$H$52,A20)</f>
        <v>10</v>
      </c>
    </row>
    <row r="21">
      <c r="A21" s="35" t="s">
        <v>125</v>
      </c>
      <c r="B21" s="36">
        <f>COUNTIF('Main Sheet'!$H$3:$H$52,A21)</f>
        <v>16</v>
      </c>
    </row>
    <row r="23">
      <c r="A23" s="12"/>
      <c r="B23" s="12"/>
    </row>
    <row r="24">
      <c r="A24" s="12"/>
      <c r="B24" s="12"/>
    </row>
    <row r="25">
      <c r="A25" s="12"/>
      <c r="B25" s="12"/>
    </row>
    <row r="26">
      <c r="A26" s="12"/>
      <c r="B26" s="12"/>
    </row>
    <row r="27">
      <c r="A27" s="12"/>
      <c r="B27" s="12"/>
    </row>
    <row r="28">
      <c r="A28" s="12"/>
      <c r="B28" s="12"/>
    </row>
    <row r="29">
      <c r="A29" s="12"/>
      <c r="B29" s="12"/>
    </row>
    <row r="30">
      <c r="A30" s="12"/>
      <c r="B30" s="12"/>
    </row>
    <row r="31">
      <c r="A31" s="12"/>
      <c r="B31" s="12"/>
    </row>
    <row r="32">
      <c r="A32" s="12"/>
      <c r="B32" s="12"/>
    </row>
    <row r="33">
      <c r="A33" s="12"/>
      <c r="B33" s="12"/>
    </row>
    <row r="34">
      <c r="A34" s="12"/>
      <c r="B34" s="12"/>
    </row>
    <row r="35">
      <c r="A35" s="12"/>
      <c r="B35" s="12"/>
    </row>
    <row r="36">
      <c r="A36" s="12"/>
      <c r="B36" s="12"/>
    </row>
    <row r="37">
      <c r="A37" s="12"/>
      <c r="B37" s="12"/>
    </row>
    <row r="38">
      <c r="A38" s="12"/>
      <c r="B38" s="12"/>
    </row>
    <row r="39">
      <c r="A39" s="12"/>
      <c r="B39" s="12"/>
    </row>
    <row r="40">
      <c r="A40" s="12"/>
      <c r="B40" s="12"/>
    </row>
    <row r="41">
      <c r="A41" s="12"/>
      <c r="B41" s="12"/>
    </row>
    <row r="42">
      <c r="A42" s="12"/>
      <c r="B42" s="12"/>
    </row>
    <row r="43">
      <c r="A43" s="12"/>
      <c r="B43" s="12"/>
    </row>
    <row r="44">
      <c r="A44" s="12"/>
      <c r="B44" s="12"/>
    </row>
    <row r="45">
      <c r="A45" s="12"/>
      <c r="B45" s="12"/>
    </row>
    <row r="46">
      <c r="A46" s="12"/>
      <c r="B46" s="12"/>
    </row>
    <row r="47">
      <c r="A47" s="12"/>
      <c r="B47" s="12"/>
    </row>
    <row r="48">
      <c r="A48" s="12"/>
      <c r="B48" s="12"/>
    </row>
    <row r="49">
      <c r="A49" s="12"/>
      <c r="B49" s="12"/>
    </row>
    <row r="50">
      <c r="A50" s="12"/>
      <c r="B50" s="12"/>
    </row>
    <row r="51">
      <c r="A51" s="12"/>
      <c r="B51" s="12"/>
    </row>
    <row r="52">
      <c r="A52" s="12"/>
      <c r="B52" s="12"/>
    </row>
    <row r="53">
      <c r="A53" s="12"/>
      <c r="B53" s="12"/>
    </row>
    <row r="54">
      <c r="A54" s="12"/>
      <c r="B54" s="12"/>
    </row>
    <row r="55">
      <c r="A55" s="12"/>
      <c r="B55" s="12"/>
    </row>
    <row r="56">
      <c r="A56" s="12"/>
      <c r="B56" s="12"/>
    </row>
    <row r="57">
      <c r="A57" s="12"/>
      <c r="B57" s="12"/>
    </row>
    <row r="58">
      <c r="A58" s="12"/>
      <c r="B58" s="12"/>
    </row>
    <row r="59">
      <c r="A59" s="12"/>
      <c r="B59" s="12"/>
    </row>
    <row r="60">
      <c r="A60" s="12"/>
      <c r="B60" s="12"/>
    </row>
    <row r="61">
      <c r="A61" s="12"/>
      <c r="B61" s="12"/>
    </row>
    <row r="62">
      <c r="A62" s="12"/>
      <c r="B62" s="12"/>
    </row>
    <row r="63">
      <c r="A63" s="12"/>
      <c r="B63" s="12"/>
    </row>
    <row r="64">
      <c r="A64" s="12"/>
      <c r="B64" s="12"/>
    </row>
    <row r="65">
      <c r="A65" s="12"/>
      <c r="B65" s="12"/>
    </row>
    <row r="66">
      <c r="A66" s="12"/>
      <c r="B66" s="12"/>
    </row>
    <row r="67">
      <c r="A67" s="12"/>
      <c r="B67" s="12"/>
    </row>
    <row r="68">
      <c r="A68" s="12"/>
      <c r="B68" s="12"/>
    </row>
    <row r="69">
      <c r="A69" s="12"/>
      <c r="B69" s="12"/>
    </row>
    <row r="70">
      <c r="A70" s="12"/>
      <c r="B70" s="12"/>
    </row>
    <row r="71">
      <c r="A71" s="12"/>
      <c r="B71" s="12"/>
    </row>
    <row r="72">
      <c r="A72" s="12"/>
      <c r="B72" s="12"/>
    </row>
    <row r="73">
      <c r="A73" s="12"/>
      <c r="B73" s="12"/>
    </row>
    <row r="74">
      <c r="A74" s="12"/>
      <c r="B74" s="12"/>
    </row>
    <row r="75">
      <c r="A75" s="12"/>
      <c r="B75" s="12"/>
    </row>
    <row r="76">
      <c r="A76" s="12"/>
      <c r="B76" s="12"/>
    </row>
    <row r="77">
      <c r="A77" s="12"/>
      <c r="B77" s="12"/>
    </row>
    <row r="78">
      <c r="A78" s="12"/>
      <c r="B78" s="12"/>
    </row>
    <row r="79">
      <c r="A79" s="12"/>
      <c r="B79" s="12"/>
    </row>
    <row r="80">
      <c r="A80" s="12"/>
      <c r="B80" s="12"/>
    </row>
    <row r="81">
      <c r="A81" s="12"/>
      <c r="B81" s="12"/>
    </row>
    <row r="82">
      <c r="A82" s="12"/>
      <c r="B82" s="12"/>
    </row>
    <row r="83">
      <c r="A83" s="12"/>
      <c r="B83" s="12"/>
    </row>
    <row r="84">
      <c r="A84" s="12"/>
      <c r="B84" s="12"/>
    </row>
    <row r="85">
      <c r="A85" s="12"/>
      <c r="B85" s="12"/>
    </row>
    <row r="86">
      <c r="A86" s="12"/>
      <c r="B86" s="12"/>
    </row>
    <row r="87">
      <c r="A87" s="12"/>
      <c r="B87" s="12"/>
    </row>
    <row r="88">
      <c r="A88" s="12"/>
      <c r="B88" s="12"/>
    </row>
    <row r="89">
      <c r="A89" s="12"/>
      <c r="B89" s="12"/>
    </row>
    <row r="90">
      <c r="A90" s="12"/>
      <c r="B90" s="12"/>
    </row>
    <row r="91">
      <c r="A91" s="12"/>
      <c r="B91" s="12"/>
    </row>
    <row r="92">
      <c r="A92" s="12"/>
      <c r="B92" s="12"/>
    </row>
    <row r="93">
      <c r="A93" s="12"/>
      <c r="B93" s="12"/>
    </row>
    <row r="94">
      <c r="A94" s="12"/>
      <c r="B94" s="12"/>
    </row>
    <row r="95">
      <c r="A95" s="12"/>
      <c r="B95" s="12"/>
    </row>
    <row r="96">
      <c r="A96" s="12"/>
      <c r="B96" s="12"/>
    </row>
    <row r="97">
      <c r="A97" s="12"/>
      <c r="B97" s="12"/>
    </row>
    <row r="98">
      <c r="A98" s="12"/>
      <c r="B98" s="12"/>
    </row>
    <row r="99">
      <c r="A99" s="12"/>
      <c r="B99" s="12"/>
    </row>
    <row r="100">
      <c r="A100" s="12"/>
      <c r="B100" s="12"/>
    </row>
    <row r="101">
      <c r="A101" s="12"/>
      <c r="B101" s="12"/>
    </row>
    <row r="102">
      <c r="A102" s="12"/>
      <c r="B102" s="12"/>
    </row>
    <row r="103">
      <c r="A103" s="12"/>
      <c r="B103" s="12"/>
    </row>
    <row r="104">
      <c r="A104" s="12"/>
      <c r="B104" s="12"/>
    </row>
    <row r="105">
      <c r="A105" s="12"/>
      <c r="B105" s="12"/>
    </row>
    <row r="106">
      <c r="A106" s="12"/>
      <c r="B106" s="12"/>
    </row>
    <row r="107">
      <c r="A107" s="12"/>
      <c r="B107" s="12"/>
    </row>
    <row r="108">
      <c r="A108" s="12"/>
      <c r="B108" s="12"/>
    </row>
    <row r="109">
      <c r="A109" s="12"/>
      <c r="B109" s="12"/>
    </row>
    <row r="110">
      <c r="A110" s="12"/>
      <c r="B110" s="12"/>
    </row>
    <row r="111">
      <c r="A111" s="12"/>
      <c r="B111" s="12"/>
    </row>
    <row r="112">
      <c r="A112" s="12"/>
      <c r="B112" s="12"/>
    </row>
    <row r="113">
      <c r="A113" s="12"/>
      <c r="B113" s="12"/>
    </row>
    <row r="114">
      <c r="A114" s="12"/>
      <c r="B114" s="12"/>
    </row>
    <row r="115">
      <c r="A115" s="12"/>
      <c r="B115" s="12"/>
    </row>
    <row r="116">
      <c r="A116" s="12"/>
      <c r="B116" s="12"/>
    </row>
    <row r="117">
      <c r="A117" s="12"/>
      <c r="B117" s="12"/>
    </row>
    <row r="118">
      <c r="A118" s="12"/>
      <c r="B118" s="12"/>
    </row>
    <row r="119">
      <c r="A119" s="12"/>
      <c r="B119" s="12"/>
    </row>
    <row r="120">
      <c r="A120" s="12"/>
      <c r="B120" s="12"/>
    </row>
    <row r="121">
      <c r="A121" s="12"/>
      <c r="B121" s="12"/>
    </row>
    <row r="122">
      <c r="A122" s="12"/>
      <c r="B122" s="12"/>
    </row>
    <row r="123">
      <c r="A123" s="12"/>
      <c r="B123" s="12"/>
    </row>
    <row r="124">
      <c r="A124" s="12"/>
      <c r="B124" s="12"/>
    </row>
    <row r="125">
      <c r="A125" s="12"/>
      <c r="B125" s="12"/>
    </row>
    <row r="126">
      <c r="A126" s="12"/>
      <c r="B126" s="12"/>
    </row>
    <row r="127">
      <c r="A127" s="12"/>
      <c r="B127" s="12"/>
    </row>
    <row r="128">
      <c r="A128" s="12"/>
      <c r="B128" s="12"/>
    </row>
    <row r="129">
      <c r="A129" s="12"/>
      <c r="B129" s="12"/>
    </row>
    <row r="130">
      <c r="A130" s="12"/>
      <c r="B130" s="12"/>
    </row>
    <row r="131">
      <c r="A131" s="12"/>
      <c r="B131" s="12"/>
    </row>
    <row r="132">
      <c r="A132" s="12"/>
      <c r="B132" s="12"/>
    </row>
    <row r="133">
      <c r="A133" s="12"/>
      <c r="B133" s="12"/>
    </row>
    <row r="134">
      <c r="A134" s="12"/>
      <c r="B134" s="12"/>
    </row>
    <row r="135">
      <c r="A135" s="12"/>
      <c r="B135" s="12"/>
    </row>
    <row r="136">
      <c r="A136" s="12"/>
      <c r="B136" s="12"/>
    </row>
    <row r="137">
      <c r="A137" s="12"/>
      <c r="B137" s="12"/>
    </row>
    <row r="138">
      <c r="A138" s="12"/>
      <c r="B138" s="12"/>
    </row>
    <row r="139">
      <c r="A139" s="12"/>
      <c r="B139" s="12"/>
    </row>
    <row r="140">
      <c r="A140" s="12"/>
      <c r="B140" s="12"/>
    </row>
    <row r="141">
      <c r="A141" s="12"/>
      <c r="B141" s="12"/>
    </row>
    <row r="142">
      <c r="A142" s="12"/>
      <c r="B142" s="12"/>
    </row>
    <row r="143">
      <c r="A143" s="12"/>
      <c r="B143" s="12"/>
    </row>
    <row r="144">
      <c r="A144" s="12"/>
      <c r="B144" s="12"/>
    </row>
    <row r="145">
      <c r="A145" s="12"/>
      <c r="B145" s="12"/>
    </row>
    <row r="146">
      <c r="A146" s="12"/>
      <c r="B146" s="12"/>
    </row>
    <row r="147">
      <c r="A147" s="12"/>
      <c r="B147" s="12"/>
    </row>
    <row r="148">
      <c r="A148" s="12"/>
      <c r="B148" s="12"/>
    </row>
    <row r="149">
      <c r="A149" s="12"/>
      <c r="B149" s="12"/>
    </row>
    <row r="150">
      <c r="A150" s="12"/>
      <c r="B150" s="12"/>
    </row>
    <row r="151">
      <c r="A151" s="12"/>
      <c r="B151" s="12"/>
    </row>
    <row r="152">
      <c r="A152" s="12"/>
      <c r="B152" s="12"/>
    </row>
    <row r="153">
      <c r="A153" s="12"/>
      <c r="B153" s="12"/>
    </row>
    <row r="154">
      <c r="A154" s="12"/>
      <c r="B154" s="12"/>
    </row>
    <row r="155">
      <c r="A155" s="12"/>
      <c r="B155" s="12"/>
    </row>
    <row r="156">
      <c r="A156" s="12"/>
      <c r="B156" s="12"/>
    </row>
    <row r="157">
      <c r="A157" s="12"/>
      <c r="B157" s="12"/>
    </row>
    <row r="158">
      <c r="A158" s="12"/>
      <c r="B158" s="12"/>
    </row>
    <row r="159">
      <c r="A159" s="12"/>
      <c r="B159" s="12"/>
    </row>
    <row r="160">
      <c r="A160" s="12"/>
      <c r="B160" s="12"/>
    </row>
    <row r="161">
      <c r="A161" s="12"/>
      <c r="B161" s="12"/>
    </row>
    <row r="162">
      <c r="A162" s="12"/>
      <c r="B162" s="12"/>
    </row>
    <row r="163">
      <c r="A163" s="12"/>
      <c r="B163" s="12"/>
    </row>
    <row r="164">
      <c r="A164" s="12"/>
      <c r="B164" s="12"/>
    </row>
    <row r="165">
      <c r="A165" s="12"/>
      <c r="B165" s="12"/>
    </row>
    <row r="166">
      <c r="A166" s="12"/>
      <c r="B166" s="12"/>
    </row>
    <row r="167">
      <c r="A167" s="12"/>
      <c r="B167" s="12"/>
    </row>
    <row r="168">
      <c r="A168" s="12"/>
      <c r="B168" s="12"/>
    </row>
    <row r="169">
      <c r="A169" s="12"/>
      <c r="B169" s="12"/>
    </row>
    <row r="170">
      <c r="A170" s="12"/>
      <c r="B170" s="12"/>
    </row>
    <row r="171">
      <c r="A171" s="12"/>
      <c r="B171" s="12"/>
    </row>
    <row r="172">
      <c r="A172" s="12"/>
      <c r="B172" s="12"/>
    </row>
    <row r="173">
      <c r="A173" s="12"/>
      <c r="B173" s="12"/>
    </row>
    <row r="174">
      <c r="A174" s="12"/>
      <c r="B174" s="12"/>
    </row>
    <row r="175">
      <c r="A175" s="12"/>
      <c r="B175" s="12"/>
    </row>
    <row r="176">
      <c r="A176" s="12"/>
      <c r="B176" s="12"/>
    </row>
    <row r="177">
      <c r="A177" s="12"/>
      <c r="B177" s="12"/>
    </row>
    <row r="178">
      <c r="A178" s="12"/>
      <c r="B178" s="12"/>
    </row>
    <row r="179">
      <c r="A179" s="12"/>
      <c r="B179" s="12"/>
    </row>
    <row r="180">
      <c r="A180" s="12"/>
      <c r="B180" s="12"/>
    </row>
    <row r="181">
      <c r="A181" s="12"/>
      <c r="B181" s="12"/>
    </row>
    <row r="182">
      <c r="A182" s="12"/>
      <c r="B182" s="12"/>
    </row>
    <row r="183">
      <c r="A183" s="12"/>
      <c r="B183" s="12"/>
    </row>
    <row r="184">
      <c r="A184" s="12"/>
      <c r="B184" s="12"/>
    </row>
    <row r="185">
      <c r="A185" s="12"/>
      <c r="B185" s="12"/>
    </row>
    <row r="186">
      <c r="A186" s="12"/>
      <c r="B186" s="12"/>
    </row>
    <row r="187">
      <c r="A187" s="12"/>
      <c r="B187" s="12"/>
    </row>
    <row r="188">
      <c r="A188" s="12"/>
      <c r="B188" s="12"/>
    </row>
    <row r="189">
      <c r="A189" s="12"/>
      <c r="B189" s="12"/>
    </row>
    <row r="190">
      <c r="A190" s="12"/>
      <c r="B190" s="12"/>
    </row>
    <row r="191">
      <c r="A191" s="12"/>
      <c r="B191" s="12"/>
    </row>
    <row r="192">
      <c r="A192" s="12"/>
      <c r="B192" s="12"/>
    </row>
    <row r="193">
      <c r="A193" s="12"/>
      <c r="B193" s="12"/>
    </row>
    <row r="194">
      <c r="A194" s="12"/>
      <c r="B194" s="12"/>
    </row>
    <row r="195">
      <c r="A195" s="12"/>
      <c r="B195" s="12"/>
    </row>
    <row r="196">
      <c r="A196" s="12"/>
      <c r="B196" s="12"/>
    </row>
    <row r="197">
      <c r="A197" s="12"/>
      <c r="B197" s="12"/>
    </row>
    <row r="198">
      <c r="A198" s="12"/>
      <c r="B198" s="12"/>
    </row>
    <row r="199">
      <c r="A199" s="12"/>
      <c r="B199" s="12"/>
    </row>
    <row r="200">
      <c r="A200" s="12"/>
      <c r="B200" s="12"/>
    </row>
    <row r="201">
      <c r="A201" s="12"/>
      <c r="B201" s="12"/>
    </row>
    <row r="202">
      <c r="A202" s="12"/>
      <c r="B202" s="12"/>
    </row>
    <row r="203">
      <c r="A203" s="12"/>
      <c r="B203" s="12"/>
    </row>
    <row r="204">
      <c r="A204" s="12"/>
      <c r="B204" s="12"/>
    </row>
    <row r="205">
      <c r="A205" s="12"/>
      <c r="B205" s="12"/>
    </row>
    <row r="206">
      <c r="A206" s="12"/>
      <c r="B206" s="12"/>
    </row>
    <row r="207">
      <c r="A207" s="12"/>
      <c r="B207" s="12"/>
    </row>
    <row r="208">
      <c r="A208" s="12"/>
      <c r="B208" s="12"/>
    </row>
    <row r="209">
      <c r="A209" s="12"/>
      <c r="B209" s="12"/>
    </row>
    <row r="210">
      <c r="A210" s="12"/>
      <c r="B210" s="12"/>
    </row>
    <row r="211">
      <c r="A211" s="12"/>
      <c r="B211" s="12"/>
    </row>
    <row r="212">
      <c r="A212" s="12"/>
      <c r="B212" s="12"/>
    </row>
    <row r="213">
      <c r="A213" s="12"/>
      <c r="B213" s="12"/>
    </row>
    <row r="214">
      <c r="A214" s="12"/>
      <c r="B214" s="12"/>
    </row>
    <row r="215">
      <c r="A215" s="12"/>
      <c r="B215" s="12"/>
    </row>
    <row r="216">
      <c r="A216" s="12"/>
      <c r="B216" s="12"/>
    </row>
    <row r="217">
      <c r="A217" s="12"/>
      <c r="B217" s="12"/>
    </row>
    <row r="218">
      <c r="A218" s="12"/>
      <c r="B218" s="12"/>
    </row>
    <row r="219">
      <c r="A219" s="12"/>
      <c r="B219" s="12"/>
    </row>
    <row r="220">
      <c r="A220" s="12"/>
      <c r="B220" s="12"/>
    </row>
    <row r="221">
      <c r="A221" s="12"/>
      <c r="B221" s="12"/>
    </row>
    <row r="222">
      <c r="A222" s="12"/>
      <c r="B222" s="12"/>
    </row>
    <row r="223">
      <c r="A223" s="12"/>
      <c r="B223" s="12"/>
    </row>
    <row r="224">
      <c r="A224" s="12"/>
      <c r="B224" s="12"/>
    </row>
    <row r="225">
      <c r="A225" s="12"/>
      <c r="B225" s="12"/>
    </row>
    <row r="226">
      <c r="A226" s="12"/>
      <c r="B226" s="12"/>
    </row>
    <row r="227">
      <c r="A227" s="12"/>
      <c r="B227" s="12"/>
    </row>
    <row r="228">
      <c r="A228" s="12"/>
      <c r="B228" s="12"/>
    </row>
    <row r="229">
      <c r="A229" s="12"/>
      <c r="B229" s="12"/>
    </row>
    <row r="230">
      <c r="A230" s="12"/>
      <c r="B230" s="12"/>
    </row>
    <row r="231">
      <c r="A231" s="12"/>
      <c r="B231" s="12"/>
    </row>
    <row r="232">
      <c r="A232" s="12"/>
      <c r="B232" s="12"/>
    </row>
    <row r="233">
      <c r="A233" s="12"/>
      <c r="B233" s="12"/>
    </row>
    <row r="234">
      <c r="A234" s="12"/>
      <c r="B234" s="12"/>
    </row>
    <row r="235">
      <c r="A235" s="12"/>
      <c r="B235" s="12"/>
    </row>
    <row r="236">
      <c r="A236" s="12"/>
      <c r="B236" s="12"/>
    </row>
    <row r="237">
      <c r="A237" s="12"/>
      <c r="B237" s="12"/>
    </row>
    <row r="238">
      <c r="A238" s="12"/>
      <c r="B238" s="12"/>
    </row>
    <row r="239">
      <c r="A239" s="12"/>
      <c r="B239" s="12"/>
    </row>
    <row r="240">
      <c r="A240" s="12"/>
      <c r="B240" s="12"/>
    </row>
    <row r="241">
      <c r="A241" s="12"/>
      <c r="B241" s="12"/>
    </row>
    <row r="242">
      <c r="A242" s="12"/>
      <c r="B242" s="12"/>
    </row>
    <row r="243">
      <c r="A243" s="12"/>
      <c r="B243" s="12"/>
    </row>
    <row r="244">
      <c r="A244" s="12"/>
      <c r="B244" s="12"/>
    </row>
    <row r="245">
      <c r="A245" s="12"/>
      <c r="B245" s="12"/>
    </row>
    <row r="246">
      <c r="A246" s="12"/>
      <c r="B246" s="12"/>
    </row>
    <row r="247">
      <c r="A247" s="12"/>
      <c r="B247" s="12"/>
    </row>
    <row r="248">
      <c r="A248" s="12"/>
      <c r="B248" s="12"/>
    </row>
    <row r="249">
      <c r="A249" s="12"/>
      <c r="B249" s="12"/>
    </row>
    <row r="250">
      <c r="A250" s="12"/>
      <c r="B250" s="12"/>
    </row>
    <row r="251">
      <c r="A251" s="12"/>
      <c r="B251" s="12"/>
    </row>
    <row r="252">
      <c r="A252" s="12"/>
      <c r="B252" s="12"/>
    </row>
    <row r="253">
      <c r="A253" s="12"/>
      <c r="B253" s="12"/>
    </row>
    <row r="254">
      <c r="A254" s="12"/>
      <c r="B254" s="12"/>
    </row>
    <row r="255">
      <c r="A255" s="12"/>
      <c r="B255" s="12"/>
    </row>
    <row r="256">
      <c r="A256" s="12"/>
      <c r="B256" s="12"/>
    </row>
    <row r="257">
      <c r="A257" s="12"/>
      <c r="B257" s="12"/>
    </row>
    <row r="258">
      <c r="A258" s="12"/>
      <c r="B258" s="12"/>
    </row>
    <row r="259">
      <c r="A259" s="12"/>
      <c r="B259" s="12"/>
    </row>
    <row r="260">
      <c r="A260" s="12"/>
      <c r="B260" s="12"/>
    </row>
    <row r="261">
      <c r="A261" s="12"/>
      <c r="B261" s="12"/>
    </row>
    <row r="262">
      <c r="A262" s="12"/>
      <c r="B262" s="12"/>
    </row>
    <row r="263">
      <c r="A263" s="12"/>
      <c r="B263" s="12"/>
    </row>
    <row r="264">
      <c r="A264" s="12"/>
      <c r="B264" s="12"/>
    </row>
    <row r="265">
      <c r="A265" s="12"/>
      <c r="B265" s="12"/>
    </row>
    <row r="266">
      <c r="A266" s="12"/>
      <c r="B266" s="12"/>
    </row>
    <row r="267">
      <c r="A267" s="12"/>
      <c r="B267" s="12"/>
    </row>
    <row r="268">
      <c r="A268" s="12"/>
      <c r="B268" s="12"/>
    </row>
    <row r="269">
      <c r="A269" s="12"/>
      <c r="B269" s="12"/>
    </row>
    <row r="270">
      <c r="A270" s="12"/>
      <c r="B270" s="12"/>
    </row>
    <row r="271">
      <c r="A271" s="12"/>
      <c r="B271" s="12"/>
    </row>
    <row r="272">
      <c r="A272" s="12"/>
      <c r="B272" s="12"/>
    </row>
    <row r="273">
      <c r="A273" s="12"/>
      <c r="B273" s="12"/>
    </row>
  </sheetData>
  <mergeCells count="3">
    <mergeCell ref="A17:B17"/>
    <mergeCell ref="A2:B2"/>
    <mergeCell ref="A9:C9"/>
  </mergeCells>
  <drawing r:id="rId1"/>
</worksheet>
</file>