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Article_Empirical_Study\Revision-1-Work\"/>
    </mc:Choice>
  </mc:AlternateContent>
  <xr:revisionPtr revIDLastSave="0" documentId="13_ncr:1_{3347F931-64C3-4BA4-9995-B154B8DF7309}" xr6:coauthVersionLast="47" xr6:coauthVersionMax="47" xr10:uidLastSave="{00000000-0000-0000-0000-000000000000}"/>
  <bookViews>
    <workbookView xWindow="-120" yWindow="-120" windowWidth="29040" windowHeight="15720" tabRatio="539" activeTab="4" xr2:uid="{00000000-000D-0000-FFFF-FFFF00000000}"/>
  </bookViews>
  <sheets>
    <sheet name="Cover" sheetId="36" r:id="rId1"/>
    <sheet name="LATEX" sheetId="27" r:id="rId2"/>
    <sheet name="Large_table" sheetId="22" r:id="rId3"/>
    <sheet name="Env.-wise-tables" sheetId="32" r:id="rId4"/>
    <sheet name="F2" sheetId="37" r:id="rId5"/>
    <sheet name="Raw_F2" sheetId="38" r:id="rId6"/>
    <sheet name="Training_times" sheetId="31" r:id="rId7"/>
    <sheet name="Super-models_large_table" sheetId="34" r:id="rId8"/>
    <sheet name="Super models" sheetId="33" r:id="rId9"/>
    <sheet name="t-test" sheetId="35" r:id="rId10"/>
  </sheets>
  <calcPr calcId="191029"/>
</workbook>
</file>

<file path=xl/calcChain.xml><?xml version="1.0" encoding="utf-8"?>
<calcChain xmlns="http://schemas.openxmlformats.org/spreadsheetml/2006/main">
  <c r="T40" i="37" l="1"/>
  <c r="S40" i="37"/>
  <c r="T39" i="37"/>
  <c r="S39" i="37"/>
  <c r="T38" i="37"/>
  <c r="S38" i="37"/>
  <c r="T37" i="37"/>
  <c r="S37" i="37"/>
  <c r="T31" i="37"/>
  <c r="S31" i="37"/>
  <c r="T30" i="37"/>
  <c r="S30" i="37"/>
  <c r="T29" i="37"/>
  <c r="S29" i="37"/>
  <c r="T28" i="37"/>
  <c r="S28" i="37"/>
  <c r="T19" i="37"/>
  <c r="S19" i="37"/>
  <c r="T18" i="37"/>
  <c r="S18" i="37"/>
  <c r="T17" i="37"/>
  <c r="S17" i="37"/>
  <c r="T16" i="37"/>
  <c r="S16" i="37"/>
  <c r="T8" i="37"/>
  <c r="S8" i="37"/>
  <c r="T6" i="37"/>
  <c r="T7" i="37"/>
  <c r="T5" i="37"/>
  <c r="S7" i="37"/>
  <c r="S6" i="37"/>
  <c r="S5" i="37"/>
  <c r="V39" i="38"/>
  <c r="V38" i="38"/>
  <c r="V37" i="38"/>
  <c r="V36" i="38"/>
  <c r="V35" i="38"/>
  <c r="V34" i="38"/>
  <c r="V33" i="38"/>
  <c r="V32" i="38"/>
  <c r="V31" i="38"/>
  <c r="V30" i="38"/>
  <c r="V29" i="38"/>
  <c r="V28" i="38"/>
  <c r="V27" i="38"/>
  <c r="V26" i="38"/>
  <c r="V25" i="38"/>
  <c r="V42" i="38" s="1"/>
  <c r="Q39" i="38"/>
  <c r="Q38" i="38"/>
  <c r="Q37" i="38"/>
  <c r="Q36" i="38"/>
  <c r="Q35" i="38"/>
  <c r="Q34" i="38"/>
  <c r="Q33" i="38"/>
  <c r="Q32" i="38"/>
  <c r="Q31" i="38"/>
  <c r="Q30" i="38"/>
  <c r="Q29" i="38"/>
  <c r="Q28" i="38"/>
  <c r="Q27" i="38"/>
  <c r="Q26" i="38"/>
  <c r="Q25" i="38"/>
  <c r="Q42" i="38" s="1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42" i="38" s="1"/>
  <c r="G39" i="38"/>
  <c r="G38" i="38"/>
  <c r="G37" i="38"/>
  <c r="G36" i="38"/>
  <c r="G35" i="38"/>
  <c r="G34" i="38"/>
  <c r="G33" i="38"/>
  <c r="G32" i="38"/>
  <c r="G31" i="38"/>
  <c r="G30" i="38"/>
  <c r="G29" i="38"/>
  <c r="G28" i="38"/>
  <c r="G27" i="38"/>
  <c r="G26" i="38"/>
  <c r="G25" i="38"/>
  <c r="U39" i="38"/>
  <c r="T39" i="38"/>
  <c r="S39" i="38"/>
  <c r="R39" i="38"/>
  <c r="P39" i="38"/>
  <c r="O39" i="38"/>
  <c r="N39" i="38"/>
  <c r="M39" i="38"/>
  <c r="K39" i="38"/>
  <c r="J39" i="38"/>
  <c r="I39" i="38"/>
  <c r="H39" i="38"/>
  <c r="F39" i="38"/>
  <c r="E39" i="38"/>
  <c r="D39" i="38"/>
  <c r="C39" i="38"/>
  <c r="W39" i="38" s="1"/>
  <c r="U38" i="38"/>
  <c r="T38" i="38"/>
  <c r="S38" i="38"/>
  <c r="R38" i="38"/>
  <c r="P38" i="38"/>
  <c r="O38" i="38"/>
  <c r="N38" i="38"/>
  <c r="M38" i="38"/>
  <c r="K38" i="38"/>
  <c r="J38" i="38"/>
  <c r="I38" i="38"/>
  <c r="H38" i="38"/>
  <c r="F38" i="38"/>
  <c r="E38" i="38"/>
  <c r="D38" i="38"/>
  <c r="C38" i="38"/>
  <c r="W38" i="38" s="1"/>
  <c r="U37" i="38"/>
  <c r="T37" i="38"/>
  <c r="S37" i="38"/>
  <c r="R37" i="38"/>
  <c r="P37" i="38"/>
  <c r="O37" i="38"/>
  <c r="N37" i="38"/>
  <c r="M37" i="38"/>
  <c r="K37" i="38"/>
  <c r="J37" i="38"/>
  <c r="I37" i="38"/>
  <c r="H37" i="38"/>
  <c r="F37" i="38"/>
  <c r="E37" i="38"/>
  <c r="D37" i="38"/>
  <c r="C37" i="38"/>
  <c r="W37" i="38" s="1"/>
  <c r="U36" i="38"/>
  <c r="T36" i="38"/>
  <c r="S36" i="38"/>
  <c r="R36" i="38"/>
  <c r="P36" i="38"/>
  <c r="O36" i="38"/>
  <c r="N36" i="38"/>
  <c r="M36" i="38"/>
  <c r="K36" i="38"/>
  <c r="J36" i="38"/>
  <c r="I36" i="38"/>
  <c r="H36" i="38"/>
  <c r="F36" i="38"/>
  <c r="E36" i="38"/>
  <c r="D36" i="38"/>
  <c r="C36" i="38"/>
  <c r="W36" i="38" s="1"/>
  <c r="U35" i="38"/>
  <c r="T35" i="38"/>
  <c r="S35" i="38"/>
  <c r="R35" i="38"/>
  <c r="P35" i="38"/>
  <c r="O35" i="38"/>
  <c r="N35" i="38"/>
  <c r="M35" i="38"/>
  <c r="K35" i="38"/>
  <c r="J35" i="38"/>
  <c r="I35" i="38"/>
  <c r="H35" i="38"/>
  <c r="F35" i="38"/>
  <c r="E35" i="38"/>
  <c r="D35" i="38"/>
  <c r="C35" i="38"/>
  <c r="W35" i="38" s="1"/>
  <c r="U34" i="38"/>
  <c r="T34" i="38"/>
  <c r="S34" i="38"/>
  <c r="R34" i="38"/>
  <c r="P34" i="38"/>
  <c r="O34" i="38"/>
  <c r="N34" i="38"/>
  <c r="M34" i="38"/>
  <c r="K34" i="38"/>
  <c r="J34" i="38"/>
  <c r="I34" i="38"/>
  <c r="H34" i="38"/>
  <c r="F34" i="38"/>
  <c r="E34" i="38"/>
  <c r="D34" i="38"/>
  <c r="C34" i="38"/>
  <c r="W34" i="38" s="1"/>
  <c r="U33" i="38"/>
  <c r="T33" i="38"/>
  <c r="S33" i="38"/>
  <c r="R33" i="38"/>
  <c r="P33" i="38"/>
  <c r="O33" i="38"/>
  <c r="N33" i="38"/>
  <c r="M33" i="38"/>
  <c r="K33" i="38"/>
  <c r="J33" i="38"/>
  <c r="I33" i="38"/>
  <c r="H33" i="38"/>
  <c r="F33" i="38"/>
  <c r="E33" i="38"/>
  <c r="D33" i="38"/>
  <c r="C33" i="38"/>
  <c r="W33" i="38" s="1"/>
  <c r="U32" i="38"/>
  <c r="T32" i="38"/>
  <c r="S32" i="38"/>
  <c r="R32" i="38"/>
  <c r="P32" i="38"/>
  <c r="O32" i="38"/>
  <c r="N32" i="38"/>
  <c r="N41" i="38" s="1"/>
  <c r="M32" i="38"/>
  <c r="K32" i="38"/>
  <c r="J32" i="38"/>
  <c r="I32" i="38"/>
  <c r="H32" i="38"/>
  <c r="F32" i="38"/>
  <c r="E32" i="38"/>
  <c r="D32" i="38"/>
  <c r="D41" i="38" s="1"/>
  <c r="C32" i="38"/>
  <c r="W32" i="38" s="1"/>
  <c r="U31" i="38"/>
  <c r="T31" i="38"/>
  <c r="S31" i="38"/>
  <c r="R31" i="38"/>
  <c r="P31" i="38"/>
  <c r="O31" i="38"/>
  <c r="N31" i="38"/>
  <c r="M31" i="38"/>
  <c r="K31" i="38"/>
  <c r="J31" i="38"/>
  <c r="I31" i="38"/>
  <c r="H31" i="38"/>
  <c r="F31" i="38"/>
  <c r="E31" i="38"/>
  <c r="D31" i="38"/>
  <c r="C31" i="38"/>
  <c r="W31" i="38" s="1"/>
  <c r="U30" i="38"/>
  <c r="T30" i="38"/>
  <c r="S30" i="38"/>
  <c r="R30" i="38"/>
  <c r="P30" i="38"/>
  <c r="O30" i="38"/>
  <c r="N30" i="38"/>
  <c r="M30" i="38"/>
  <c r="K30" i="38"/>
  <c r="J30" i="38"/>
  <c r="I30" i="38"/>
  <c r="H30" i="38"/>
  <c r="F30" i="38"/>
  <c r="E30" i="38"/>
  <c r="D30" i="38"/>
  <c r="C30" i="38"/>
  <c r="W30" i="38" s="1"/>
  <c r="U29" i="38"/>
  <c r="T29" i="38"/>
  <c r="S29" i="38"/>
  <c r="R29" i="38"/>
  <c r="P29" i="38"/>
  <c r="O29" i="38"/>
  <c r="N29" i="38"/>
  <c r="M29" i="38"/>
  <c r="K29" i="38"/>
  <c r="J29" i="38"/>
  <c r="I29" i="38"/>
  <c r="H29" i="38"/>
  <c r="F29" i="38"/>
  <c r="E29" i="38"/>
  <c r="D29" i="38"/>
  <c r="C29" i="38"/>
  <c r="W29" i="38" s="1"/>
  <c r="U28" i="38"/>
  <c r="T28" i="38"/>
  <c r="S28" i="38"/>
  <c r="R28" i="38"/>
  <c r="P28" i="38"/>
  <c r="O28" i="38"/>
  <c r="N28" i="38"/>
  <c r="M28" i="38"/>
  <c r="K28" i="38"/>
  <c r="J28" i="38"/>
  <c r="I28" i="38"/>
  <c r="H28" i="38"/>
  <c r="F28" i="38"/>
  <c r="E28" i="38"/>
  <c r="D28" i="38"/>
  <c r="C28" i="38"/>
  <c r="W28" i="38" s="1"/>
  <c r="U27" i="38"/>
  <c r="T27" i="38"/>
  <c r="S27" i="38"/>
  <c r="R27" i="38"/>
  <c r="P27" i="38"/>
  <c r="O27" i="38"/>
  <c r="N27" i="38"/>
  <c r="M27" i="38"/>
  <c r="K27" i="38"/>
  <c r="J27" i="38"/>
  <c r="I27" i="38"/>
  <c r="H27" i="38"/>
  <c r="F27" i="38"/>
  <c r="E27" i="38"/>
  <c r="D27" i="38"/>
  <c r="C27" i="38"/>
  <c r="W27" i="38" s="1"/>
  <c r="U26" i="38"/>
  <c r="T26" i="38"/>
  <c r="S26" i="38"/>
  <c r="R26" i="38"/>
  <c r="P26" i="38"/>
  <c r="O26" i="38"/>
  <c r="N26" i="38"/>
  <c r="M26" i="38"/>
  <c r="K26" i="38"/>
  <c r="J26" i="38"/>
  <c r="I26" i="38"/>
  <c r="H26" i="38"/>
  <c r="F26" i="38"/>
  <c r="E26" i="38"/>
  <c r="D26" i="38"/>
  <c r="C26" i="38"/>
  <c r="W26" i="38" s="1"/>
  <c r="U25" i="38"/>
  <c r="U42" i="38" s="1"/>
  <c r="T25" i="38"/>
  <c r="T42" i="38" s="1"/>
  <c r="S25" i="38"/>
  <c r="S42" i="38" s="1"/>
  <c r="R25" i="38"/>
  <c r="R42" i="38" s="1"/>
  <c r="P25" i="38"/>
  <c r="P42" i="38" s="1"/>
  <c r="O25" i="38"/>
  <c r="O42" i="38" s="1"/>
  <c r="N25" i="38"/>
  <c r="M25" i="38"/>
  <c r="M42" i="38" s="1"/>
  <c r="K25" i="38"/>
  <c r="K42" i="38" s="1"/>
  <c r="J25" i="38"/>
  <c r="J42" i="38" s="1"/>
  <c r="I25" i="38"/>
  <c r="I42" i="38" s="1"/>
  <c r="H25" i="38"/>
  <c r="H42" i="38" s="1"/>
  <c r="F25" i="38"/>
  <c r="F42" i="38" s="1"/>
  <c r="E25" i="38"/>
  <c r="E42" i="38" s="1"/>
  <c r="D25" i="38"/>
  <c r="C25" i="38"/>
  <c r="W25" i="38" s="1"/>
  <c r="W24" i="38"/>
  <c r="W23" i="38"/>
  <c r="Q40" i="37"/>
  <c r="M40" i="37"/>
  <c r="I40" i="37"/>
  <c r="E40" i="37"/>
  <c r="Q39" i="37"/>
  <c r="M39" i="37"/>
  <c r="I39" i="37"/>
  <c r="E39" i="37"/>
  <c r="Q38" i="37"/>
  <c r="M38" i="37"/>
  <c r="I38" i="37"/>
  <c r="E38" i="37"/>
  <c r="Q37" i="37"/>
  <c r="M37" i="37"/>
  <c r="I37" i="37"/>
  <c r="E37" i="37"/>
  <c r="Q31" i="37"/>
  <c r="M31" i="37"/>
  <c r="I31" i="37"/>
  <c r="E31" i="37"/>
  <c r="Q30" i="37"/>
  <c r="M30" i="37"/>
  <c r="I30" i="37"/>
  <c r="E30" i="37"/>
  <c r="Q29" i="37"/>
  <c r="M29" i="37"/>
  <c r="I29" i="37"/>
  <c r="E29" i="37"/>
  <c r="Q28" i="37"/>
  <c r="M28" i="37"/>
  <c r="I28" i="37"/>
  <c r="E28" i="37"/>
  <c r="P22" i="37"/>
  <c r="O22" i="37"/>
  <c r="L22" i="37"/>
  <c r="K22" i="37"/>
  <c r="H22" i="37"/>
  <c r="G22" i="37"/>
  <c r="D22" i="37"/>
  <c r="C22" i="37"/>
  <c r="P21" i="37"/>
  <c r="O21" i="37"/>
  <c r="L21" i="37"/>
  <c r="K21" i="37"/>
  <c r="H21" i="37"/>
  <c r="G21" i="37"/>
  <c r="D21" i="37"/>
  <c r="C21" i="37"/>
  <c r="Q19" i="37"/>
  <c r="M19" i="37"/>
  <c r="I19" i="37"/>
  <c r="E19" i="37"/>
  <c r="Q18" i="37"/>
  <c r="M18" i="37"/>
  <c r="I18" i="37"/>
  <c r="E18" i="37"/>
  <c r="Q17" i="37"/>
  <c r="M17" i="37"/>
  <c r="I17" i="37"/>
  <c r="E17" i="37"/>
  <c r="Q16" i="37"/>
  <c r="M16" i="37"/>
  <c r="I16" i="37"/>
  <c r="E16" i="37"/>
  <c r="P11" i="37"/>
  <c r="O11" i="37"/>
  <c r="L11" i="37"/>
  <c r="L12" i="37" s="1"/>
  <c r="K11" i="37"/>
  <c r="H11" i="37"/>
  <c r="G11" i="37"/>
  <c r="D11" i="37"/>
  <c r="D12" i="37" s="1"/>
  <c r="C11" i="37"/>
  <c r="P10" i="37"/>
  <c r="O10" i="37"/>
  <c r="L10" i="37"/>
  <c r="K10" i="37"/>
  <c r="H10" i="37"/>
  <c r="G10" i="37"/>
  <c r="D10" i="37"/>
  <c r="C10" i="37"/>
  <c r="Q8" i="37"/>
  <c r="M8" i="37"/>
  <c r="I8" i="37"/>
  <c r="E8" i="37"/>
  <c r="Q7" i="37"/>
  <c r="M7" i="37"/>
  <c r="I7" i="37"/>
  <c r="E7" i="37"/>
  <c r="Q6" i="37"/>
  <c r="M6" i="37"/>
  <c r="I6" i="37"/>
  <c r="E6" i="37"/>
  <c r="Q5" i="37"/>
  <c r="M5" i="37"/>
  <c r="I5" i="37"/>
  <c r="E5" i="37"/>
  <c r="E5" i="32"/>
  <c r="E6" i="32"/>
  <c r="E7" i="32"/>
  <c r="E8" i="32"/>
  <c r="I5" i="32"/>
  <c r="I6" i="32"/>
  <c r="I7" i="32"/>
  <c r="I8" i="32"/>
  <c r="M5" i="32"/>
  <c r="M6" i="32"/>
  <c r="M7" i="32"/>
  <c r="M8" i="32"/>
  <c r="Q5" i="32"/>
  <c r="Q6" i="32"/>
  <c r="Q7" i="32"/>
  <c r="Q8" i="32"/>
  <c r="S6" i="32"/>
  <c r="B26" i="27" s="1"/>
  <c r="Q16" i="32"/>
  <c r="Q17" i="32"/>
  <c r="Q18" i="32"/>
  <c r="Q19" i="32"/>
  <c r="Q28" i="32"/>
  <c r="Q29" i="32"/>
  <c r="Q30" i="32"/>
  <c r="Q31" i="32"/>
  <c r="S30" i="32"/>
  <c r="B36" i="27" s="1"/>
  <c r="Q40" i="32"/>
  <c r="Q39" i="32"/>
  <c r="Q38" i="32"/>
  <c r="Q37" i="32"/>
  <c r="M40" i="32"/>
  <c r="M39" i="32"/>
  <c r="M38" i="32"/>
  <c r="M37" i="32"/>
  <c r="I40" i="32"/>
  <c r="I39" i="32"/>
  <c r="I38" i="32"/>
  <c r="I37" i="32"/>
  <c r="E40" i="32"/>
  <c r="S40" i="32" s="1"/>
  <c r="K37" i="27" s="1"/>
  <c r="E39" i="32"/>
  <c r="S39" i="32" s="1"/>
  <c r="K36" i="27" s="1"/>
  <c r="E38" i="32"/>
  <c r="E37" i="32"/>
  <c r="S37" i="32" s="1"/>
  <c r="K34" i="27" s="1"/>
  <c r="I31" i="32"/>
  <c r="I30" i="32"/>
  <c r="I29" i="32"/>
  <c r="I28" i="32"/>
  <c r="E31" i="32"/>
  <c r="E30" i="32"/>
  <c r="E29" i="32"/>
  <c r="E28" i="32"/>
  <c r="E19" i="32"/>
  <c r="S19" i="32" s="1"/>
  <c r="K28" i="27" s="1"/>
  <c r="E18" i="32"/>
  <c r="E17" i="32"/>
  <c r="E16" i="32"/>
  <c r="I19" i="32"/>
  <c r="I18" i="32"/>
  <c r="I17" i="32"/>
  <c r="I16" i="32"/>
  <c r="M31" i="32"/>
  <c r="M30" i="32"/>
  <c r="M29" i="32"/>
  <c r="M28" i="32"/>
  <c r="M19" i="32"/>
  <c r="M18" i="32"/>
  <c r="M17" i="32"/>
  <c r="M16" i="32"/>
  <c r="S31" i="32"/>
  <c r="B37" i="27" s="1"/>
  <c r="S28" i="32"/>
  <c r="B34" i="27" s="1"/>
  <c r="O28" i="33"/>
  <c r="O27" i="33"/>
  <c r="O26" i="33"/>
  <c r="O25" i="33"/>
  <c r="N28" i="33"/>
  <c r="N27" i="33"/>
  <c r="N26" i="33"/>
  <c r="N25" i="33"/>
  <c r="K28" i="33"/>
  <c r="K27" i="33"/>
  <c r="K26" i="33"/>
  <c r="K25" i="33"/>
  <c r="H28" i="33"/>
  <c r="H27" i="33"/>
  <c r="H26" i="33"/>
  <c r="H25" i="33"/>
  <c r="E28" i="33"/>
  <c r="E27" i="33"/>
  <c r="E26" i="33"/>
  <c r="E25" i="33"/>
  <c r="S38" i="32"/>
  <c r="K35" i="27" s="1"/>
  <c r="S29" i="32"/>
  <c r="B35" i="27" s="1"/>
  <c r="S8" i="32"/>
  <c r="B28" i="27" s="1"/>
  <c r="S17" i="32"/>
  <c r="K26" i="27" s="1"/>
  <c r="S16" i="32"/>
  <c r="K25" i="27" s="1"/>
  <c r="M37" i="35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M27" i="33" s="1"/>
  <c r="AG19" i="33"/>
  <c r="J27" i="33" s="1"/>
  <c r="AF19" i="33"/>
  <c r="G27" i="33" s="1"/>
  <c r="AE19" i="33"/>
  <c r="D27" i="33" s="1"/>
  <c r="AD19" i="33"/>
  <c r="F36" i="33" s="1"/>
  <c r="AC19" i="33"/>
  <c r="E36" i="33" s="1"/>
  <c r="AB19" i="33"/>
  <c r="D36" i="33" s="1"/>
  <c r="AA19" i="33"/>
  <c r="C36" i="33" s="1"/>
  <c r="Z19" i="33"/>
  <c r="M26" i="33" s="1"/>
  <c r="Y19" i="33"/>
  <c r="J26" i="33" s="1"/>
  <c r="X19" i="33"/>
  <c r="G26" i="33" s="1"/>
  <c r="W19" i="33"/>
  <c r="D26" i="33" s="1"/>
  <c r="V19" i="33"/>
  <c r="F35" i="33" s="1"/>
  <c r="U19" i="33"/>
  <c r="E35" i="33" s="1"/>
  <c r="T19" i="33"/>
  <c r="D35" i="33" s="1"/>
  <c r="S19" i="33"/>
  <c r="C35" i="33" s="1"/>
  <c r="R19" i="33"/>
  <c r="M25" i="33" s="1"/>
  <c r="Q19" i="33"/>
  <c r="J25" i="33" s="1"/>
  <c r="P19" i="33"/>
  <c r="G25" i="33" s="1"/>
  <c r="O19" i="33"/>
  <c r="D25" i="33" s="1"/>
  <c r="N19" i="33"/>
  <c r="F34" i="33" s="1"/>
  <c r="M19" i="33"/>
  <c r="E34" i="33" s="1"/>
  <c r="L19" i="33"/>
  <c r="D34" i="33" s="1"/>
  <c r="K19" i="33"/>
  <c r="C34" i="33" s="1"/>
  <c r="J19" i="33"/>
  <c r="M28" i="33" s="1"/>
  <c r="I19" i="33"/>
  <c r="J28" i="33" s="1"/>
  <c r="H19" i="33"/>
  <c r="G28" i="33" s="1"/>
  <c r="G19" i="33"/>
  <c r="D28" i="33" s="1"/>
  <c r="F19" i="33"/>
  <c r="F37" i="33" s="1"/>
  <c r="E19" i="33"/>
  <c r="E37" i="33" s="1"/>
  <c r="D19" i="33"/>
  <c r="D37" i="33" s="1"/>
  <c r="C19" i="33"/>
  <c r="C37" i="33" s="1"/>
  <c r="P22" i="32"/>
  <c r="O22" i="32"/>
  <c r="L22" i="32"/>
  <c r="K22" i="32"/>
  <c r="H22" i="32"/>
  <c r="G22" i="32"/>
  <c r="D22" i="32"/>
  <c r="C22" i="32"/>
  <c r="P21" i="32"/>
  <c r="O21" i="32"/>
  <c r="L21" i="32"/>
  <c r="K21" i="32"/>
  <c r="H21" i="32"/>
  <c r="G21" i="32"/>
  <c r="D21" i="32"/>
  <c r="C21" i="32"/>
  <c r="P11" i="32"/>
  <c r="O11" i="32"/>
  <c r="L11" i="32"/>
  <c r="L12" i="32" s="1"/>
  <c r="K11" i="32"/>
  <c r="H11" i="32"/>
  <c r="G11" i="32"/>
  <c r="D11" i="32"/>
  <c r="D12" i="32" s="1"/>
  <c r="C11" i="32"/>
  <c r="P10" i="32"/>
  <c r="O10" i="32"/>
  <c r="L10" i="32"/>
  <c r="K10" i="32"/>
  <c r="H10" i="32"/>
  <c r="G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F17" i="31" s="1"/>
  <c r="B56" i="27" s="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V41" i="38" l="1"/>
  <c r="Q41" i="38"/>
  <c r="L41" i="38"/>
  <c r="G42" i="38"/>
  <c r="G41" i="38"/>
  <c r="C41" i="38"/>
  <c r="M41" i="38"/>
  <c r="C42" i="38"/>
  <c r="N42" i="38"/>
  <c r="E41" i="38"/>
  <c r="O41" i="38"/>
  <c r="D42" i="38"/>
  <c r="F41" i="38"/>
  <c r="P41" i="38"/>
  <c r="H41" i="38"/>
  <c r="R41" i="38"/>
  <c r="I41" i="38"/>
  <c r="S41" i="38"/>
  <c r="J41" i="38"/>
  <c r="T41" i="38"/>
  <c r="K41" i="38"/>
  <c r="U41" i="38"/>
  <c r="U18" i="37"/>
  <c r="U30" i="37"/>
  <c r="U16" i="37"/>
  <c r="U28" i="37"/>
  <c r="U31" i="37"/>
  <c r="U40" i="37"/>
  <c r="U37" i="37"/>
  <c r="U7" i="37"/>
  <c r="U29" i="37"/>
  <c r="U5" i="37"/>
  <c r="W19" i="37"/>
  <c r="W29" i="37"/>
  <c r="W31" i="37"/>
  <c r="W38" i="37"/>
  <c r="W40" i="37"/>
  <c r="U17" i="37"/>
  <c r="U38" i="37"/>
  <c r="U39" i="37"/>
  <c r="U19" i="37"/>
  <c r="U8" i="37"/>
  <c r="U6" i="37"/>
  <c r="W28" i="37"/>
  <c r="W30" i="37"/>
  <c r="W37" i="37"/>
  <c r="W39" i="37"/>
  <c r="W16" i="37"/>
  <c r="W17" i="37"/>
  <c r="W8" i="37"/>
  <c r="W6" i="37"/>
  <c r="W5" i="37"/>
  <c r="W7" i="37"/>
  <c r="W18" i="37"/>
  <c r="S7" i="32"/>
  <c r="B27" i="27" s="1"/>
  <c r="S18" i="32"/>
  <c r="K27" i="27" s="1"/>
  <c r="S5" i="32"/>
  <c r="B25" i="27" s="1"/>
  <c r="C26" i="33"/>
  <c r="C27" i="33"/>
  <c r="K42" i="27"/>
  <c r="K43" i="27"/>
  <c r="F28" i="33"/>
  <c r="F25" i="33"/>
  <c r="F26" i="33"/>
  <c r="I27" i="33"/>
  <c r="I28" i="33"/>
  <c r="C25" i="33"/>
  <c r="K41" i="27" s="1"/>
  <c r="F27" i="33"/>
  <c r="L27" i="33"/>
  <c r="L28" i="33"/>
  <c r="I25" i="33"/>
  <c r="I26" i="33"/>
  <c r="C28" i="33"/>
  <c r="K44" i="27" s="1"/>
  <c r="E38" i="33"/>
  <c r="L25" i="33"/>
  <c r="L26" i="33"/>
  <c r="C38" i="33"/>
  <c r="F38" i="33"/>
  <c r="D38" i="33"/>
  <c r="M42" i="34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<sst xmlns="http://schemas.openxmlformats.org/spreadsheetml/2006/main" count="713" uniqueCount="172">
  <si>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</si>
  <si>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</si>
  <si>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</si>
  <si>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</si>
  <si>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</si>
  <si>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</si>
  <si>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</si>
  <si>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</si>
  <si>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</si>
  <si>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</si>
  <si>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</si>
  <si>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</si>
  <si>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</si>
  <si>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</si>
  <si>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</si>
  <si>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</si>
  <si>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</si>
  <si>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</si>
  <si>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</si>
  <si>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</si>
  <si>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</si>
  <si>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</si>
  <si>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</si>
  <si>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</si>
  <si>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</si>
  <si>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</si>
  <si>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</si>
  <si>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</si>
  <si>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</si>
  <si>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</si>
  <si>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</si>
  <si>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</si>
  <si>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</si>
  <si>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</si>
  <si>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</si>
  <si>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</si>
  <si>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</si>
  <si>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</si>
  <si>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</si>
  <si>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</si>
  <si>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</si>
  <si>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</si>
  <si>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</si>
  <si>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</si>
  <si>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</si>
  <si>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</si>
  <si>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</si>
  <si>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</si>
  <si>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</si>
  <si>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</si>
  <si>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</si>
  <si>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</si>
  <si>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</si>
  <si>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</si>
  <si>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</si>
  <si>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</si>
  <si>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</si>
  <si>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</si>
  <si>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</si>
  <si>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</si>
  <si>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</si>
  <si>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</si>
  <si>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</si>
  <si>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</si>
  <si>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</si>
  <si>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</si>
  <si>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</si>
  <si>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</si>
  <si>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</si>
  <si>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</si>
  <si>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</si>
  <si>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</si>
  <si>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</si>
  <si>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</si>
  <si>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</si>
  <si>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</si>
  <si>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</si>
  <si>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</si>
  <si>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</si>
  <si>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</si>
  <si>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</si>
  <si>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</si>
  <si>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</si>
  <si>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</si>
  <si>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</si>
  <si>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</si>
  <si>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</si>
  <si>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</si>
  <si>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</si>
  <si>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</si>
  <si>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</si>
  <si>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</si>
  <si>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</si>
  <si>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</si>
  <si>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</si>
  <si>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</si>
  <si>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</si>
  <si>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</si>
  <si>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</si>
  <si>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</si>
  <si>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</si>
  <si>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</si>
  <si>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</si>
  <si>
    <t>Simulated</t>
  </si>
  <si>
    <t>n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</si>
  <si>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</si>
  <si>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</si>
  <si>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</si>
  <si>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</si>
  <si>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</si>
  <si>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</si>
  <si>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</si>
  <si>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</si>
  <si>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</si>
  <si>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</si>
  <si>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</si>
  <si>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</si>
  <si>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</si>
  <si>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</si>
  <si>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</si>
  <si>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</si>
  <si>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</si>
  <si>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</si>
  <si>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</si>
  <si>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</si>
  <si>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</si>
  <si>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</si>
  <si>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</si>
  <si>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</si>
  <si>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</si>
  <si>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</si>
  <si>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</si>
  <si>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</si>
  <si>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</si>
  <si>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</si>
  <si>
    <t>Rc</t>
  </si>
  <si>
    <t>F0.5</t>
  </si>
  <si>
    <t>Supermodels</t>
  </si>
  <si>
    <t>Abstract and super-model sections</t>
  </si>
  <si>
    <t>PR</t>
  </si>
  <si>
    <t>RC</t>
  </si>
  <si>
    <t>super models</t>
  </si>
  <si>
    <t>An Empirical Study of the Naıve REINFORCE Algorithm for Predictive Maintenance</t>
  </si>
  <si>
    <t>Original work:</t>
  </si>
  <si>
    <t>Submitted to:</t>
  </si>
  <si>
    <t>Editor acceptance:</t>
  </si>
  <si>
    <t>Discover Applied Sciences</t>
  </si>
  <si>
    <t>Revision-1 work</t>
  </si>
  <si>
    <t>Submission</t>
  </si>
  <si>
    <t>1st Decision</t>
  </si>
  <si>
    <t>WIP for CI</t>
  </si>
  <si>
    <t>Pr_CI</t>
  </si>
  <si>
    <t>z</t>
  </si>
  <si>
    <t>Rc_CI</t>
  </si>
  <si>
    <t>F1_CI</t>
  </si>
  <si>
    <t>F05_CI</t>
  </si>
  <si>
    <t>TABLE, pg</t>
  </si>
  <si>
    <t>4, 18</t>
  </si>
  <si>
    <t>5, 19</t>
  </si>
  <si>
    <t>6, 21</t>
  </si>
  <si>
    <t>7, 22</t>
  </si>
  <si>
    <t>SUPERMODELS with CI</t>
  </si>
  <si>
    <r>
      <t>F2-Measure</t>
    </r>
    <r>
      <rPr>
        <sz val="11"/>
        <color rgb="FFC00000"/>
        <rFont val="Arial"/>
        <family val="2"/>
      </rPr>
      <t> (beta=2.0): Less weight on precision, more weight on recall</t>
    </r>
  </si>
  <si>
    <t>F2_mean</t>
  </si>
  <si>
    <t>F_sd</t>
  </si>
  <si>
    <t>F_CI</t>
  </si>
  <si>
    <t>beta</t>
  </si>
  <si>
    <t>On other problems, we might be interested in an F-measure with more attention put on recall, such as when false negatives are more important to minimize, but false positives are still important.</t>
  </si>
  <si>
    <t>F2</t>
  </si>
  <si>
    <t>Turn off rand</t>
  </si>
  <si>
    <t>rand div</t>
  </si>
  <si>
    <t>mult for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</si>
</sst>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C00000"/>
      <name val="Arial"/>
      <family val="2"/>
    </font>
    <font>
      <sz val="11"/>
      <color rgb="FFC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4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5" borderId="0" xfId="0" applyFont="1" applyFill="1"/>
    <xf numFmtId="0" fontId="0" fillId="35" borderId="0" xfId="0" applyFill="1"/>
    <xf numFmtId="0" fontId="26" fillId="0" borderId="0" xfId="0" applyFont="1"/>
    <xf numFmtId="164" fontId="26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7" borderId="11" xfId="0" applyFont="1" applyFill="1" applyBorder="1"/>
    <xf numFmtId="0" fontId="16" fillId="37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8" borderId="0" xfId="0" applyNumberFormat="1" applyFont="1" applyFill="1"/>
    <xf numFmtId="164" fontId="29" fillId="38" borderId="0" xfId="0" applyNumberFormat="1" applyFont="1" applyFill="1"/>
    <xf numFmtId="0" fontId="16" fillId="0" borderId="0" xfId="0" applyFont="1" applyAlignment="1">
      <alignment horizontal="left" indent="2"/>
    </xf>
    <xf numFmtId="0" fontId="30" fillId="37" borderId="11" xfId="0" applyFont="1" applyFill="1" applyBorder="1" applyAlignment="1">
      <alignment horizontal="right"/>
    </xf>
    <xf numFmtId="164" fontId="26" fillId="38" borderId="0" xfId="0" applyNumberFormat="1" applyFont="1" applyFill="1"/>
    <xf numFmtId="164" fontId="0" fillId="0" borderId="12" xfId="0" applyNumberFormat="1" applyBorder="1" applyAlignment="1">
      <alignment horizontal="right"/>
    </xf>
    <xf numFmtId="164" fontId="26" fillId="40" borderId="0" xfId="0" applyNumberFormat="1" applyFont="1" applyFill="1" applyAlignment="1">
      <alignment horizontal="right"/>
    </xf>
    <xf numFmtId="164" fontId="0" fillId="40" borderId="0" xfId="0" applyNumberFormat="1" applyFill="1" applyAlignment="1">
      <alignment horizontal="right"/>
    </xf>
    <xf numFmtId="164" fontId="0" fillId="39" borderId="0" xfId="0" applyNumberFormat="1" applyFill="1" applyAlignment="1">
      <alignment horizontal="right"/>
    </xf>
    <xf numFmtId="164" fontId="31" fillId="0" borderId="0" xfId="0" applyNumberFormat="1" applyFont="1"/>
    <xf numFmtId="164" fontId="31" fillId="42" borderId="0" xfId="0" applyNumberFormat="1" applyFont="1" applyFill="1" applyAlignment="1">
      <alignment horizontal="right"/>
    </xf>
    <xf numFmtId="164" fontId="31" fillId="0" borderId="0" xfId="0" applyNumberFormat="1" applyFont="1" applyAlignment="1">
      <alignment horizontal="right"/>
    </xf>
    <xf numFmtId="164" fontId="31" fillId="0" borderId="12" xfId="0" applyNumberFormat="1" applyFont="1" applyBorder="1" applyAlignment="1">
      <alignment horizontal="right"/>
    </xf>
    <xf numFmtId="164" fontId="0" fillId="41" borderId="0" xfId="0" applyNumberFormat="1" applyFill="1" applyAlignment="1">
      <alignment horizontal="right"/>
    </xf>
    <xf numFmtId="164" fontId="26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left"/>
    </xf>
    <xf numFmtId="164" fontId="16" fillId="0" borderId="0" xfId="0" applyNumberFormat="1" applyFont="1"/>
    <xf numFmtId="15" fontId="0" fillId="0" borderId="0" xfId="0" applyNumberFormat="1"/>
    <xf numFmtId="0" fontId="0" fillId="0" borderId="0" xfId="0" applyAlignment="1">
      <alignment horizontal="left" indent="1"/>
    </xf>
    <xf numFmtId="0" fontId="16" fillId="43" borderId="0" xfId="0" applyFont="1" applyFill="1"/>
    <xf numFmtId="0" fontId="26" fillId="0" borderId="0" xfId="0" applyFont="1" applyAlignment="1">
      <alignment horizontal="right"/>
    </xf>
    <xf numFmtId="164" fontId="16" fillId="36" borderId="0" xfId="0" applyNumberFormat="1" applyFont="1" applyFill="1"/>
    <xf numFmtId="164" fontId="0" fillId="36" borderId="0" xfId="0" applyNumberFormat="1" applyFill="1" applyAlignment="1">
      <alignment horizontal="right"/>
    </xf>
    <xf numFmtId="164" fontId="32" fillId="44" borderId="0" xfId="0" applyNumberFormat="1" applyFont="1" applyFill="1"/>
    <xf numFmtId="164" fontId="33" fillId="44" borderId="0" xfId="0" applyNumberFormat="1" applyFont="1" applyFill="1" applyAlignment="1">
      <alignment horizontal="right"/>
    </xf>
    <xf numFmtId="0" fontId="34" fillId="0" borderId="0" xfId="0" applyFont="1" applyAlignment="1">
      <alignment horizontal="left" vertical="center" indent="1"/>
    </xf>
    <xf numFmtId="164" fontId="30" fillId="0" borderId="0" xfId="0" applyNumberFormat="1" applyFont="1" applyAlignment="1">
      <alignment horizontal="right"/>
    </xf>
    <xf numFmtId="164" fontId="30" fillId="39" borderId="0" xfId="0" applyNumberFormat="1" applyFont="1" applyFill="1" applyAlignment="1">
      <alignment horizontal="right"/>
    </xf>
    <xf numFmtId="0" fontId="13" fillId="34" borderId="0" xfId="0" applyFont="1" applyFill="1" applyAlignment="1">
      <alignment horizontal="right"/>
    </xf>
    <xf numFmtId="0" fontId="21" fillId="33" borderId="0" xfId="0" applyFont="1" applyFill="1" applyAlignment="1">
      <alignment horizontal="right"/>
    </xf>
    <xf numFmtId="0" fontId="0" fillId="0" borderId="10" xfId="0" applyBorder="1" applyAlignment="1">
      <alignment horizontal="right"/>
    </xf>
    <xf numFmtId="0" fontId="0" fillId="45" borderId="10" xfId="0" applyFill="1" applyBorder="1" applyAlignment="1">
      <alignment horizontal="right"/>
    </xf>
    <xf numFmtId="164" fontId="0" fillId="45" borderId="0" xfId="0" applyNumberFormat="1" applyFill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45" borderId="10" xfId="0" applyNumberFormat="1" applyFill="1" applyBorder="1" applyAlignment="1">
      <alignment horizontal="right"/>
    </xf>
    <xf numFmtId="0" fontId="0" fillId="45" borderId="0" xfId="0" applyFill="1" applyAlignment="1">
      <alignment horizontal="righ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2400-DD0E-4ED6-AE51-6F87BC78A1AD}">
  <dimension ref="C3:D10"/>
  <sheetViews>
    <sheetView zoomScale="145" zoomScaleNormal="145" workbookViewId="0">
      <selection activeCell="D10" sqref="D10"/>
    </sheetView>
  </sheetViews>
  <sheetFormatPr defaultRowHeight="15" x14ac:dyDescent="0.25"/>
  <cols>
    <col min="3" max="3" width="18.28515625" customWidth="1"/>
    <col min="4" max="4" width="10" bestFit="1" customWidth="1"/>
  </cols>
  <sheetData>
    <row r="3" spans="3:4" x14ac:dyDescent="0.25">
      <c r="C3" s="25" t="s">
        <v>142</v>
      </c>
    </row>
    <row r="5" spans="3:4" x14ac:dyDescent="0.25">
      <c r="C5" t="s">
        <v>143</v>
      </c>
      <c r="D5" s="45">
        <v>45115</v>
      </c>
    </row>
    <row r="6" spans="3:4" x14ac:dyDescent="0.25">
      <c r="C6" t="s">
        <v>144</v>
      </c>
    </row>
    <row r="7" spans="3:4" x14ac:dyDescent="0.25">
      <c r="C7" t="s">
        <v>145</v>
      </c>
      <c r="D7" s="25" t="s">
        <v>146</v>
      </c>
    </row>
    <row r="8" spans="3:4" x14ac:dyDescent="0.25">
      <c r="C8" s="46" t="s">
        <v>148</v>
      </c>
      <c r="D8" s="45">
        <v>45607</v>
      </c>
    </row>
    <row r="9" spans="3:4" x14ac:dyDescent="0.25">
      <c r="C9" s="46" t="s">
        <v>149</v>
      </c>
      <c r="D9" s="45">
        <v>45643</v>
      </c>
    </row>
    <row r="10" spans="3:4" x14ac:dyDescent="0.25">
      <c r="C10" s="46" t="s">
        <v>147</v>
      </c>
      <c r="D10" s="45">
        <v>45646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opLeftCell="A8" zoomScale="145" zoomScaleNormal="145" workbookViewId="0">
      <selection activeCell="S13" sqref="S13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6" width="9.85546875" customWidth="1"/>
    <col min="17" max="17" width="11.140625" customWidth="1"/>
    <col min="18" max="18" width="11" customWidth="1"/>
    <col min="19" max="19" width="11" bestFit="1" customWidth="1"/>
    <col min="20" max="20" width="12" bestFit="1" customWidth="1"/>
    <col min="21" max="21" width="14.140625" bestFit="1" customWidth="1"/>
    <col min="22" max="23" width="12" bestFit="1" customWidth="1"/>
    <col min="24" max="24" width="7" bestFit="1" customWidth="1"/>
    <col min="25" max="25" width="12" bestFit="1" customWidth="1"/>
    <col min="26" max="26" width="11.140625" bestFit="1" customWidth="1"/>
    <col min="27" max="27" width="10" bestFit="1" customWidth="1"/>
    <col min="28" max="28" width="12" bestFit="1" customWidth="1"/>
    <col min="29" max="29" width="11" bestFit="1" customWidth="1"/>
    <col min="30" max="30" width="12" bestFit="1" customWidth="1"/>
    <col min="31" max="31" width="10" bestFit="1" customWidth="1"/>
    <col min="32" max="32" width="14.85546875" bestFit="1" customWidth="1"/>
    <col min="33" max="34" width="12" bestFit="1" customWidth="1"/>
    <col min="35" max="35" width="11" bestFit="1" customWidth="1"/>
    <col min="36" max="36" width="12" bestFit="1" customWidth="1"/>
    <col min="37" max="37" width="14.140625" bestFit="1" customWidth="1"/>
    <col min="38" max="39" width="12" bestFit="1" customWidth="1"/>
    <col min="40" max="40" width="7" bestFit="1" customWidth="1"/>
    <col min="41" max="41" width="12" bestFit="1" customWidth="1"/>
    <col min="42" max="42" width="11.140625" bestFit="1" customWidth="1"/>
    <col min="43" max="43" width="9.5703125" bestFit="1" customWidth="1"/>
    <col min="45" max="46" width="12.140625" bestFit="1" customWidth="1"/>
    <col min="47" max="47" width="11.28515625" bestFit="1" customWidth="1"/>
  </cols>
  <sheetData>
    <row r="2" spans="2:17" x14ac:dyDescent="0.25">
      <c r="B2" t="s">
        <v>109</v>
      </c>
    </row>
    <row r="3" spans="2:17" x14ac:dyDescent="0.25">
      <c r="B3" s="19" t="s">
        <v>110</v>
      </c>
    </row>
    <row r="4" spans="2:17" x14ac:dyDescent="0.25">
      <c r="B4" s="19" t="s">
        <v>111</v>
      </c>
      <c r="G4" s="19" t="s">
        <v>112</v>
      </c>
    </row>
    <row r="5" spans="2:17" x14ac:dyDescent="0.25">
      <c r="B5" s="19" t="s">
        <v>113</v>
      </c>
      <c r="G5" s="19" t="s">
        <v>114</v>
      </c>
    </row>
    <row r="6" spans="2:17" x14ac:dyDescent="0.25">
      <c r="B6" s="19" t="s">
        <v>115</v>
      </c>
      <c r="G6" s="20" t="s">
        <v>116</v>
      </c>
    </row>
    <row r="7" spans="2:17" x14ac:dyDescent="0.25">
      <c r="B7" s="19" t="s">
        <v>117</v>
      </c>
      <c r="G7" s="20" t="s">
        <v>118</v>
      </c>
    </row>
    <row r="8" spans="2:17" x14ac:dyDescent="0.25">
      <c r="G8" s="20" t="s">
        <v>119</v>
      </c>
    </row>
    <row r="9" spans="2:17" x14ac:dyDescent="0.25">
      <c r="G9" s="20" t="s">
        <v>120</v>
      </c>
    </row>
    <row r="10" spans="2:17" x14ac:dyDescent="0.25">
      <c r="B10" s="19"/>
    </row>
    <row r="11" spans="2:17" s="22" customFormat="1" ht="23.25" customHeight="1" x14ac:dyDescent="0.25">
      <c r="B11" s="21" t="s">
        <v>121</v>
      </c>
      <c r="C11" s="21"/>
      <c r="H11" s="21" t="s">
        <v>122</v>
      </c>
      <c r="M11" s="21" t="s">
        <v>123</v>
      </c>
    </row>
    <row r="12" spans="2:17" s="25" customFormat="1" x14ac:dyDescent="0.25">
      <c r="B12" s="23"/>
      <c r="C12" s="24" t="s">
        <v>124</v>
      </c>
      <c r="D12" s="24" t="s">
        <v>25</v>
      </c>
      <c r="E12" s="24" t="s">
        <v>26</v>
      </c>
      <c r="F12" s="24" t="s">
        <v>27</v>
      </c>
      <c r="H12" s="23"/>
      <c r="I12" s="24" t="s">
        <v>25</v>
      </c>
      <c r="J12" s="24" t="s">
        <v>26</v>
      </c>
      <c r="K12" s="24" t="s">
        <v>27</v>
      </c>
      <c r="M12" s="23"/>
      <c r="N12" s="24" t="s">
        <v>25</v>
      </c>
      <c r="O12" s="24" t="s">
        <v>26</v>
      </c>
      <c r="P12" s="24" t="s">
        <v>27</v>
      </c>
      <c r="Q12" s="31" t="s">
        <v>28</v>
      </c>
    </row>
    <row r="13" spans="2:17" x14ac:dyDescent="0.25">
      <c r="B13" s="25" t="s">
        <v>125</v>
      </c>
      <c r="C13">
        <v>1500</v>
      </c>
      <c r="D13" s="26"/>
      <c r="E13" s="26"/>
      <c r="F13" s="26"/>
      <c r="H13" s="25" t="s">
        <v>125</v>
      </c>
      <c r="I13" s="26"/>
      <c r="J13" s="26"/>
      <c r="K13" s="26"/>
      <c r="M13" s="25" t="s">
        <v>125</v>
      </c>
      <c r="N13" s="26"/>
      <c r="O13" s="26"/>
      <c r="P13" s="26"/>
      <c r="Q13" s="16"/>
    </row>
    <row r="14" spans="2:17" x14ac:dyDescent="0.25">
      <c r="B14" s="27" t="s">
        <v>29</v>
      </c>
      <c r="C14" s="27"/>
      <c r="D14" s="26">
        <v>4.3064077476822897E-126</v>
      </c>
      <c r="E14" s="26">
        <v>2.1742518078751299E-109</v>
      </c>
      <c r="F14" s="26">
        <v>2.8094095848444099E-106</v>
      </c>
      <c r="H14" s="27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7" t="s">
        <v>29</v>
      </c>
      <c r="N14" s="1">
        <v>0.44882466104153301</v>
      </c>
      <c r="O14" s="1">
        <v>0.41761800110240999</v>
      </c>
      <c r="P14" s="1">
        <v>0.47208315278172402</v>
      </c>
      <c r="Q14" s="17">
        <v>0.68676149346608695</v>
      </c>
    </row>
    <row r="15" spans="2:17" x14ac:dyDescent="0.25">
      <c r="B15" s="27" t="s">
        <v>30</v>
      </c>
      <c r="C15" s="27"/>
      <c r="D15" s="26">
        <v>4.1957394737836302E-35</v>
      </c>
      <c r="E15" s="26">
        <v>3.3675376806991198E-16</v>
      </c>
      <c r="F15" s="26">
        <v>4.3564897287920801E-150</v>
      </c>
      <c r="H15" s="27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7" t="s">
        <v>30</v>
      </c>
      <c r="N15" s="1">
        <v>0.47949999999999998</v>
      </c>
      <c r="O15" s="1">
        <v>0.50413333333333299</v>
      </c>
      <c r="P15" s="1">
        <v>0.315566666666666</v>
      </c>
      <c r="Q15" s="17">
        <v>0.62919999999999998</v>
      </c>
    </row>
    <row r="16" spans="2:17" x14ac:dyDescent="0.25">
      <c r="B16" s="27" t="s">
        <v>126</v>
      </c>
      <c r="C16" s="27"/>
      <c r="D16" s="26">
        <v>1.9919308224305299E-64</v>
      </c>
      <c r="E16" s="26">
        <v>1.46236899267664E-88</v>
      </c>
      <c r="F16" s="26">
        <v>5.2915684155002098E-155</v>
      </c>
      <c r="H16" s="27" t="s">
        <v>126</v>
      </c>
      <c r="I16" s="1">
        <v>17.3636428588526</v>
      </c>
      <c r="J16" s="1">
        <v>20.633981932105701</v>
      </c>
      <c r="K16" s="1">
        <v>28.160027113775499</v>
      </c>
      <c r="L16" s="1"/>
      <c r="M16" s="27" t="s">
        <v>126</v>
      </c>
      <c r="N16" s="1">
        <v>0.44166807409040798</v>
      </c>
      <c r="O16" s="1">
        <v>0.37401428405637599</v>
      </c>
      <c r="P16" s="1">
        <v>0.34485912552708903</v>
      </c>
      <c r="Q16" s="17">
        <v>0.60915655188727502</v>
      </c>
    </row>
    <row r="17" spans="2:17" x14ac:dyDescent="0.25">
      <c r="B17" s="27"/>
      <c r="C17" s="27"/>
      <c r="D17" s="26"/>
      <c r="E17" s="26"/>
      <c r="F17" s="26"/>
      <c r="H17" s="27"/>
      <c r="I17" s="1"/>
      <c r="J17" s="1"/>
      <c r="K17" s="1"/>
      <c r="L17" s="1"/>
      <c r="M17" s="27"/>
      <c r="N17" s="1"/>
      <c r="O17" s="1"/>
      <c r="P17" s="1"/>
      <c r="Q17" s="17"/>
    </row>
    <row r="18" spans="2:17" x14ac:dyDescent="0.25">
      <c r="B18" s="25" t="s">
        <v>103</v>
      </c>
      <c r="C18">
        <v>300</v>
      </c>
      <c r="D18" s="26"/>
      <c r="E18" s="26"/>
      <c r="F18" s="26"/>
      <c r="H18" s="25" t="s">
        <v>103</v>
      </c>
      <c r="I18" s="1"/>
      <c r="J18" s="1"/>
      <c r="K18" s="1"/>
      <c r="L18" s="1"/>
      <c r="M18" s="25" t="s">
        <v>103</v>
      </c>
      <c r="N18" s="1"/>
      <c r="O18" s="1"/>
      <c r="P18" s="1"/>
      <c r="Q18" s="17"/>
    </row>
    <row r="19" spans="2:17" x14ac:dyDescent="0.25">
      <c r="B19" s="27" t="s">
        <v>29</v>
      </c>
      <c r="C19" s="27"/>
      <c r="D19" s="26">
        <v>3.2034808017275502E-98</v>
      </c>
      <c r="E19" s="26">
        <v>1.68689183456797E-63</v>
      </c>
      <c r="F19" s="26">
        <v>2.6537558650513899E-81</v>
      </c>
      <c r="H19" s="27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7" t="s">
        <v>29</v>
      </c>
      <c r="N19" s="1">
        <v>0.41548197604826698</v>
      </c>
      <c r="O19" s="1">
        <v>0.43147111988875497</v>
      </c>
      <c r="P19" s="1">
        <v>0.49984463366335002</v>
      </c>
      <c r="Q19" s="17">
        <v>0.80587057999512901</v>
      </c>
    </row>
    <row r="20" spans="2:17" x14ac:dyDescent="0.25">
      <c r="B20" s="27" t="s">
        <v>30</v>
      </c>
      <c r="C20" s="27"/>
      <c r="D20" s="26">
        <v>8.1153483027441202E-104</v>
      </c>
      <c r="E20" s="26">
        <v>2.56120920623014E-41</v>
      </c>
      <c r="F20" s="26">
        <v>1.57040587106319E-264</v>
      </c>
      <c r="H20" s="27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7" t="s">
        <v>30</v>
      </c>
      <c r="N20" s="1">
        <v>0.38483333333333303</v>
      </c>
      <c r="O20" s="1">
        <v>0.51</v>
      </c>
      <c r="P20" s="1">
        <v>0.2145</v>
      </c>
      <c r="Q20" s="17">
        <v>0.915333333333333</v>
      </c>
    </row>
    <row r="21" spans="2:17" x14ac:dyDescent="0.25">
      <c r="B21" s="27" t="s">
        <v>126</v>
      </c>
      <c r="C21" s="27"/>
      <c r="D21" s="26">
        <v>9.5954024624663701E-134</v>
      </c>
      <c r="E21" s="26">
        <v>8.5569220061583792E-99</v>
      </c>
      <c r="F21" s="26">
        <v>2.96294283830361E-242</v>
      </c>
      <c r="H21" s="27" t="s">
        <v>126</v>
      </c>
      <c r="I21" s="1">
        <v>32.402190474587201</v>
      </c>
      <c r="J21" s="1">
        <v>25.7186393945485</v>
      </c>
      <c r="K21" s="1">
        <v>56.575125946654602</v>
      </c>
      <c r="L21" s="1"/>
      <c r="M21" s="27" t="s">
        <v>126</v>
      </c>
      <c r="N21" s="1">
        <v>0.36261981429192502</v>
      </c>
      <c r="O21" s="1">
        <v>0.37383956909312599</v>
      </c>
      <c r="P21" s="1">
        <v>0.28447691157993499</v>
      </c>
      <c r="Q21" s="17">
        <v>0.84138310023543705</v>
      </c>
    </row>
    <row r="22" spans="2:17" x14ac:dyDescent="0.25">
      <c r="B22" s="27"/>
      <c r="C22" s="27"/>
      <c r="D22" s="26"/>
      <c r="E22" s="26"/>
      <c r="F22" s="26"/>
      <c r="H22" s="27"/>
      <c r="I22" s="1"/>
      <c r="J22" s="1"/>
      <c r="K22" s="1"/>
      <c r="L22" s="1"/>
      <c r="M22" s="27"/>
      <c r="N22" s="1"/>
      <c r="O22" s="1"/>
      <c r="P22" s="1"/>
      <c r="Q22" s="17"/>
    </row>
    <row r="23" spans="2:17" x14ac:dyDescent="0.25">
      <c r="B23" s="25" t="s">
        <v>127</v>
      </c>
      <c r="C23">
        <v>900</v>
      </c>
      <c r="D23" s="26"/>
      <c r="E23" s="26"/>
      <c r="F23" s="26"/>
      <c r="H23" s="25" t="s">
        <v>127</v>
      </c>
      <c r="I23" s="1"/>
      <c r="J23" s="1"/>
      <c r="K23" s="1"/>
      <c r="L23" s="1"/>
      <c r="M23" s="25" t="s">
        <v>127</v>
      </c>
      <c r="N23" s="1"/>
      <c r="O23" s="1"/>
      <c r="P23" s="1"/>
      <c r="Q23" s="17"/>
    </row>
    <row r="24" spans="2:17" x14ac:dyDescent="0.25">
      <c r="B24" s="27" t="s">
        <v>29</v>
      </c>
      <c r="C24" s="27"/>
      <c r="D24" s="26">
        <v>2.2700071068320899E-32</v>
      </c>
      <c r="E24" s="26">
        <v>7.2923062121199602E-31</v>
      </c>
      <c r="F24" s="26">
        <v>9.9519342467770907E-31</v>
      </c>
      <c r="H24" s="27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7" t="s">
        <v>29</v>
      </c>
      <c r="N24" s="1">
        <v>0.44732566837022603</v>
      </c>
      <c r="O24" s="1">
        <v>0.41924861730248297</v>
      </c>
      <c r="P24" s="1">
        <v>0.44970345373591197</v>
      </c>
      <c r="Q24" s="17">
        <v>0.60503064802476902</v>
      </c>
    </row>
    <row r="25" spans="2:17" x14ac:dyDescent="0.25">
      <c r="B25" s="27" t="s">
        <v>30</v>
      </c>
      <c r="C25" s="27"/>
      <c r="D25" s="26">
        <v>1.2708025070503301E-16</v>
      </c>
      <c r="E25" s="26">
        <v>1.54586549003206E-6</v>
      </c>
      <c r="F25" s="26">
        <v>8.1860347924545804E-71</v>
      </c>
      <c r="H25" s="27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7" t="s">
        <v>30</v>
      </c>
      <c r="N25" s="1">
        <v>0.47688888888888797</v>
      </c>
      <c r="O25" s="1">
        <v>0.50666666666666604</v>
      </c>
      <c r="P25" s="1">
        <v>0.31394444444444403</v>
      </c>
      <c r="Q25" s="17">
        <v>0.60333333333333306</v>
      </c>
    </row>
    <row r="26" spans="2:17" x14ac:dyDescent="0.25">
      <c r="B26" s="27" t="s">
        <v>126</v>
      </c>
      <c r="C26" s="27"/>
      <c r="D26" s="26">
        <v>1.9355122289398401E-19</v>
      </c>
      <c r="E26" s="26">
        <v>4.6671930733914402E-34</v>
      </c>
      <c r="F26" s="26">
        <v>2.19443258873019E-67</v>
      </c>
      <c r="H26" s="27" t="s">
        <v>126</v>
      </c>
      <c r="I26" s="1">
        <v>9.1210560061112904</v>
      </c>
      <c r="J26" s="1">
        <v>12.4234207115835</v>
      </c>
      <c r="K26" s="1">
        <v>18.097915457848199</v>
      </c>
      <c r="L26" s="1"/>
      <c r="M26" s="27" t="s">
        <v>126</v>
      </c>
      <c r="N26" s="1">
        <v>0.45244467580584302</v>
      </c>
      <c r="O26" s="1">
        <v>0.37858995134104301</v>
      </c>
      <c r="P26" s="1">
        <v>0.33301913553937801</v>
      </c>
      <c r="Q26" s="17">
        <v>0.56982111049793405</v>
      </c>
    </row>
    <row r="27" spans="2:17" x14ac:dyDescent="0.25">
      <c r="B27" s="27"/>
      <c r="C27" s="27"/>
      <c r="D27" s="26"/>
      <c r="E27" s="26"/>
      <c r="F27" s="26"/>
      <c r="H27" s="27"/>
      <c r="I27" s="1"/>
      <c r="J27" s="1"/>
      <c r="K27" s="1"/>
      <c r="L27" s="1"/>
      <c r="M27" s="27"/>
      <c r="N27" s="1"/>
      <c r="O27" s="1"/>
      <c r="P27" s="1"/>
      <c r="Q27" s="17"/>
    </row>
    <row r="28" spans="2:17" x14ac:dyDescent="0.25">
      <c r="B28" s="25" t="s">
        <v>128</v>
      </c>
      <c r="C28">
        <v>300</v>
      </c>
      <c r="D28" s="26"/>
      <c r="E28" s="26"/>
      <c r="F28" s="26"/>
      <c r="H28" s="25" t="s">
        <v>128</v>
      </c>
      <c r="I28" s="1"/>
      <c r="J28" s="1"/>
      <c r="K28" s="1"/>
      <c r="L28" s="1"/>
      <c r="M28" s="25" t="s">
        <v>128</v>
      </c>
      <c r="N28" s="1"/>
      <c r="O28" s="1"/>
      <c r="P28" s="1"/>
      <c r="Q28" s="17"/>
    </row>
    <row r="29" spans="2:17" x14ac:dyDescent="0.25">
      <c r="B29" s="27" t="s">
        <v>29</v>
      </c>
      <c r="C29" s="27"/>
      <c r="D29" s="26">
        <v>1.6441957133241999E-60</v>
      </c>
      <c r="E29" s="26">
        <v>3.33667427541524E-54</v>
      </c>
      <c r="F29" s="26">
        <v>7.87996380654318E-59</v>
      </c>
      <c r="H29" s="27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7" t="s">
        <v>29</v>
      </c>
      <c r="N29" s="1">
        <v>0.48666432404871701</v>
      </c>
      <c r="O29" s="1">
        <v>0.39887303371584598</v>
      </c>
      <c r="P29" s="1">
        <v>0.51146076903753401</v>
      </c>
      <c r="Q29" s="17">
        <v>0.81284494326099799</v>
      </c>
    </row>
    <row r="30" spans="2:17" x14ac:dyDescent="0.25">
      <c r="B30" s="27" t="s">
        <v>30</v>
      </c>
      <c r="C30" s="27"/>
      <c r="D30" s="28">
        <v>2.6904923809670802E-10</v>
      </c>
      <c r="E30" s="28">
        <v>2.6875955199143799E-2</v>
      </c>
      <c r="F30" s="28">
        <v>0.96758570289317603</v>
      </c>
      <c r="H30" s="27" t="s">
        <v>30</v>
      </c>
      <c r="I30" s="29">
        <v>-6.4251919260288997</v>
      </c>
      <c r="J30" s="29">
        <v>-2.2187858477900599</v>
      </c>
      <c r="K30" s="29">
        <v>-4.0653498162216799E-2</v>
      </c>
      <c r="L30" s="29"/>
      <c r="M30" s="27" t="s">
        <v>30</v>
      </c>
      <c r="N30" s="29">
        <v>0.58199999999999996</v>
      </c>
      <c r="O30" s="29">
        <v>0.49066666666666597</v>
      </c>
      <c r="P30" s="29">
        <v>0.42149999999999999</v>
      </c>
      <c r="Q30" s="32">
        <v>0.42066666666666602</v>
      </c>
    </row>
    <row r="31" spans="2:17" x14ac:dyDescent="0.25">
      <c r="B31" s="27" t="s">
        <v>126</v>
      </c>
      <c r="C31" s="27"/>
      <c r="D31" s="26">
        <v>0.72689279578392996</v>
      </c>
      <c r="E31" s="26">
        <v>1.43952504002988E-8</v>
      </c>
      <c r="F31" s="26">
        <v>1.3511740966455699E-3</v>
      </c>
      <c r="H31" s="27" t="s">
        <v>126</v>
      </c>
      <c r="I31" s="1">
        <v>0.34942564568737999</v>
      </c>
      <c r="J31" s="1">
        <v>5.74808583886756</v>
      </c>
      <c r="K31" s="1">
        <v>3.2200496788978299</v>
      </c>
      <c r="L31" s="1"/>
      <c r="M31" s="27" t="s">
        <v>126</v>
      </c>
      <c r="N31" s="1">
        <v>0.48838652874258598</v>
      </c>
      <c r="O31" s="1">
        <v>0.36046199716562599</v>
      </c>
      <c r="P31" s="1">
        <v>0.44076130943737502</v>
      </c>
      <c r="Q31" s="17">
        <v>0.49493632770713403</v>
      </c>
    </row>
    <row r="34" spans="2:13" x14ac:dyDescent="0.25">
      <c r="B34" s="30" t="s">
        <v>129</v>
      </c>
    </row>
    <row r="36" spans="2:13" ht="21" x14ac:dyDescent="0.25">
      <c r="B36" s="21" t="s">
        <v>121</v>
      </c>
      <c r="C36" s="22"/>
      <c r="D36" s="22"/>
      <c r="E36" s="22"/>
      <c r="F36" s="22"/>
      <c r="G36" s="21" t="s">
        <v>122</v>
      </c>
      <c r="H36" s="22"/>
      <c r="I36" s="22"/>
      <c r="J36" s="22"/>
      <c r="K36" s="22"/>
      <c r="L36" s="22"/>
    </row>
    <row r="37" spans="2:13" x14ac:dyDescent="0.25">
      <c r="B37" s="23" t="s">
        <v>134</v>
      </c>
      <c r="C37" s="24" t="s">
        <v>25</v>
      </c>
      <c r="D37" s="24" t="s">
        <v>26</v>
      </c>
      <c r="E37" s="24" t="s">
        <v>27</v>
      </c>
      <c r="F37" s="25"/>
      <c r="G37" s="23" t="s">
        <v>134</v>
      </c>
      <c r="H37" s="24" t="s">
        <v>25</v>
      </c>
      <c r="I37" s="24" t="s">
        <v>26</v>
      </c>
      <c r="J37" s="24" t="s">
        <v>27</v>
      </c>
      <c r="K37" s="24"/>
      <c r="L37" s="25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5" t="s">
        <v>130</v>
      </c>
      <c r="C38" s="26"/>
      <c r="D38" s="26"/>
      <c r="E38" s="26"/>
      <c r="G38" s="25" t="s">
        <v>130</v>
      </c>
      <c r="H38" s="26"/>
      <c r="I38" s="26"/>
      <c r="J38" s="26"/>
      <c r="K38" s="26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7" t="s">
        <v>29</v>
      </c>
      <c r="C39" s="26">
        <v>4.3064077476822897E-126</v>
      </c>
      <c r="D39" s="26">
        <v>2.1742518078751299E-109</v>
      </c>
      <c r="E39" s="26">
        <v>2.8094095848444099E-106</v>
      </c>
      <c r="G39" s="27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7" t="s">
        <v>30</v>
      </c>
      <c r="C40" s="26">
        <v>4.1957394737836302E-35</v>
      </c>
      <c r="D40" s="26">
        <v>3.3675376806991198E-16</v>
      </c>
      <c r="E40" s="26">
        <v>4.3564897287920801E-150</v>
      </c>
      <c r="G40" s="27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7" t="s">
        <v>126</v>
      </c>
      <c r="C41" s="26">
        <v>1.9919308224305299E-64</v>
      </c>
      <c r="D41" s="26">
        <v>1.46236899267664E-88</v>
      </c>
      <c r="E41" s="26">
        <v>5.2915684155002098E-155</v>
      </c>
      <c r="G41" s="27" t="s">
        <v>126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7"/>
      <c r="C42" s="26"/>
      <c r="D42" s="26"/>
      <c r="E42" s="26"/>
      <c r="G42" s="27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5" t="s">
        <v>131</v>
      </c>
      <c r="C43" s="26"/>
      <c r="D43" s="26"/>
      <c r="E43" s="26"/>
      <c r="G43" s="25" t="s">
        <v>131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7" t="s">
        <v>29</v>
      </c>
      <c r="C44" s="26">
        <v>3.2034808017275502E-98</v>
      </c>
      <c r="D44" s="26">
        <v>1.68689183456797E-63</v>
      </c>
      <c r="E44" s="26">
        <v>2.6537558650513899E-81</v>
      </c>
      <c r="G44" s="27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7" t="s">
        <v>30</v>
      </c>
      <c r="C45" s="26">
        <v>8.1153483027441202E-104</v>
      </c>
      <c r="D45" s="26">
        <v>2.56120920623014E-41</v>
      </c>
      <c r="E45" s="26">
        <v>1.57040587106319E-264</v>
      </c>
      <c r="G45" s="27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7" t="s">
        <v>126</v>
      </c>
      <c r="C46" s="26">
        <v>9.5954024624663701E-134</v>
      </c>
      <c r="D46" s="26">
        <v>8.5569220061583792E-99</v>
      </c>
      <c r="E46" s="26">
        <v>2.96294283830361E-242</v>
      </c>
      <c r="G46" s="27" t="s">
        <v>126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7"/>
      <c r="C47" s="26"/>
      <c r="D47" s="26"/>
      <c r="E47" s="26"/>
      <c r="G47" s="27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5" t="s">
        <v>132</v>
      </c>
      <c r="C48" s="26"/>
      <c r="D48" s="26"/>
      <c r="E48" s="26"/>
      <c r="G48" s="25" t="s">
        <v>132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7" t="s">
        <v>29</v>
      </c>
      <c r="C49" s="26">
        <v>2.2700071068320899E-32</v>
      </c>
      <c r="D49" s="26">
        <v>7.2923062121199602E-31</v>
      </c>
      <c r="E49" s="26">
        <v>9.9519342467770907E-31</v>
      </c>
      <c r="G49" s="27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7" t="s">
        <v>30</v>
      </c>
      <c r="C50" s="26">
        <v>1.2708025070503301E-16</v>
      </c>
      <c r="D50" s="26">
        <v>1.54586549003206E-6</v>
      </c>
      <c r="E50" s="26">
        <v>8.1860347924545804E-71</v>
      </c>
      <c r="G50" s="27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7" t="s">
        <v>126</v>
      </c>
      <c r="C51" s="26">
        <v>1.9355122289398401E-19</v>
      </c>
      <c r="D51" s="26">
        <v>4.6671930733914402E-34</v>
      </c>
      <c r="E51" s="26">
        <v>2.19443258873019E-67</v>
      </c>
      <c r="G51" s="27" t="s">
        <v>126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7"/>
      <c r="C52" s="26"/>
      <c r="D52" s="26"/>
      <c r="E52" s="26"/>
      <c r="G52" s="27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5" t="s">
        <v>133</v>
      </c>
      <c r="C53" s="26"/>
      <c r="D53" s="26"/>
      <c r="E53" s="26"/>
      <c r="G53" s="25" t="s">
        <v>133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7" t="s">
        <v>29</v>
      </c>
      <c r="C54" s="26">
        <v>1.6441957133241999E-60</v>
      </c>
      <c r="D54" s="26">
        <v>3.33667427541524E-54</v>
      </c>
      <c r="E54" s="26">
        <v>7.87996380654318E-59</v>
      </c>
      <c r="G54" s="27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7" t="s">
        <v>30</v>
      </c>
      <c r="C55" s="28">
        <v>2.6904923809670802E-10</v>
      </c>
      <c r="D55" s="28">
        <v>2.6875955199143799E-2</v>
      </c>
      <c r="E55" s="28">
        <v>0.96758570289317603</v>
      </c>
      <c r="G55" s="27" t="s">
        <v>30</v>
      </c>
      <c r="H55" s="29">
        <v>-6.4251919260288997</v>
      </c>
      <c r="I55" s="29">
        <v>-2.2187858477900599</v>
      </c>
      <c r="J55" s="29">
        <v>-4.0653498162216799E-2</v>
      </c>
      <c r="K55" s="29"/>
      <c r="L55" s="29"/>
      <c r="M55" t="str">
        <f t="shared" si="0"/>
        <v>Recall &amp;2.69E-10 &amp;2.69E-02 &amp;9.68E-01 &amp; &amp;Recall &amp;-6.425 &amp;-2.219 &amp;-0.041\\</v>
      </c>
    </row>
    <row r="56" spans="2:13" x14ac:dyDescent="0.25">
      <c r="B56" s="27" t="s">
        <v>126</v>
      </c>
      <c r="C56" s="26">
        <v>0.72689279578392996</v>
      </c>
      <c r="D56" s="26">
        <v>1.43952504002988E-8</v>
      </c>
      <c r="E56" s="26">
        <v>1.3511740966455699E-3</v>
      </c>
      <c r="G56" s="27" t="s">
        <v>126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topLeftCell="A16" zoomScale="115" zoomScaleNormal="115" workbookViewId="0">
      <selection activeCell="B25" sqref="B25:B28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'Env.-wise-tables'!S5</f>
        <v>A2C &amp; 0.449 &amp; 0.088 &amp; \makecell{(0.443,\\ 0.455)} &amp; &amp;0.480 &amp; 0.084 &amp; \makecell{(0.474,\\ 0.485)} &amp; &amp; 0.442 &amp; 0.070 &amp; \makecell{(0.437,\\ 0.446)} &amp; &amp;0.436 &amp;0.071 &amp; \makecell{(0.431,\\ 0.440)} \\</v>
      </c>
      <c r="K25" t="str">
        <f>'Env.-wise-tables'!S16</f>
        <v>A2C &amp; 0.416 &amp; 0.120 &amp; \makecell{(0.408,\\ 0.423)} &amp; &amp;0.385 &amp; 0.073 &amp; \makecell{(0.380,\\ 0.390)} &amp; &amp; 0.363 &amp; 0.072 &amp; \makecell{(0.358,\\ 0.367)} &amp; &amp;0.373 &amp;0.082 &amp; \makecell{(0.368,\\ 0.379)} \\</v>
      </c>
    </row>
    <row r="26" spans="2:13" x14ac:dyDescent="0.25">
      <c r="B26" t="str">
        <f>'Env.-wise-tables'!S6</f>
        <v>DQN &amp; 0.418 &amp; 0.185 &amp; \makecell{(0.406,\\ 0.430)} &amp; &amp;0.504 &amp; 0.032 &amp; \makecell{(0.502,\\ 0.506)} &amp; &amp; 0.374 &amp; 0.035 &amp; \makecell{(0.372,\\ 0.376)} &amp; &amp;0.348 &amp;0.058 &amp; \makecell{(0.344,\\ 0.351)} \\</v>
      </c>
      <c r="K26" t="str">
        <f>'Env.-wise-tables'!S17</f>
        <v>DQN &amp; 0.432 &amp; 0.184 &amp; \makecell{(0.420,\\ 0.443)} &amp; &amp;0.510 &amp; 0.031 &amp; \makecell{(0.508,\\ 0.512)} &amp; &amp; 0.374 &amp; 0.034 &amp; \makecell{(0.372,\\ 0.376)} &amp; &amp;0.351 &amp;0.056 &amp; \makecell{(0.347,\\ 0.354)} \\</v>
      </c>
    </row>
    <row r="27" spans="2:13" x14ac:dyDescent="0.25">
      <c r="B27" t="str">
        <f>'Env.-wise-tables'!S7</f>
        <v>PPO &amp; 0.472 &amp; 0.144 &amp; \makecell{(0.463,\\ 0.482)} &amp; &amp;0.316 &amp; 0.087 &amp; \makecell{(0.310,\\ 0.321)} &amp; &amp; 0.345 &amp; 0.091 &amp; \makecell{(0.339,\\ 0.351)} &amp; &amp;0.393 &amp;0.105 &amp; \makecell{(0.386,\\ 0.400)} \\</v>
      </c>
      <c r="K27" t="str">
        <f>'Env.-wise-tables'!S18</f>
        <v>PPO &amp; 0.500 &amp; 0.178 &amp; \makecell{(0.488,\\ 0.511)} &amp; &amp;0.215 &amp; 0.081 &amp; \makecell{(0.209,\\ 0.220)} &amp; &amp; 0.285 &amp; 0.099 &amp; \makecell{(0.278,\\ 0.291)} &amp; &amp;0.370 &amp;0.122 &amp; \makecell{(0.362,\\ 0.378)} \\</v>
      </c>
    </row>
    <row r="28" spans="2:13" x14ac:dyDescent="0.25">
      <c r="B28" t="str">
        <f>'Env.-wise-tables'!S8</f>
        <v>REINFORCE &amp; 0.687 &amp; 0.059 &amp; \makecell{(0.683,\\ 0.691)} &amp; &amp;0.629 &amp; 0.051 &amp; \makecell{(0.626,\\ 0.633)} &amp; &amp; 0.609 &amp; 0.050 &amp; \makecell{(0.606,\\ 0.612)} &amp; &amp;0.631 &amp;0.052 &amp; \makecell{(0.627,\\ 0.634)} \\</v>
      </c>
      <c r="K28" t="str">
        <f>'Env.-wise-tables'!S19</f>
        <v>REINFORCE &amp; 0.806 &amp; 0.040 &amp; \makecell{(0.803,\\ 0.808)} &amp; &amp;0.915 &amp; 0.038 &amp; \makecell{(0.913,\\ 0.918)} &amp; &amp; 0.841 &amp; 0.035 &amp; \makecell{(0.839,\\ 0.844)} &amp; &amp;0.816 &amp;0.037 &amp; \makecell{(0.813,\\ 0.818)}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3" x14ac:dyDescent="0.25">
      <c r="B34" t="str">
        <f>'Env.-wise-tables'!S28</f>
        <v>A2C &amp; 0.447 &amp; 0.077 &amp; \makecell{(0.442,\\ 0.452)} &amp; &amp;0.477 &amp; 0.091 &amp; \makecell{(0.471,\\ 0.483)} &amp; &amp; 0.452 &amp; 0.072 &amp; \makecell{(0.448,\\ 0.457)} &amp; &amp;0.446 &amp;0.070 &amp; \makecell{(0.442,\\ 0.451)} \\</v>
      </c>
      <c r="K34" t="str">
        <f>'Env.-wise-tables'!S37</f>
        <v>A2C &amp; 0.487 &amp; 0.086 &amp; \makecell{(0.481,\\ 0.492)} &amp; &amp;0.582 &amp; 0.075 &amp; \makecell{(0.577,\\ 0.587)} &amp; &amp; 0.488 &amp; 0.063 &amp; \makecell{(0.484,\\ 0.493)} &amp; &amp;0.467 &amp;0.065 &amp; \makecell{(0.463,\\ 0.472)} \\</v>
      </c>
    </row>
    <row r="35" spans="2:13" x14ac:dyDescent="0.25">
      <c r="B35" t="str">
        <f>'Env.-wise-tables'!S29</f>
        <v>DQN &amp; 0.419 &amp; 0.179 &amp; \makecell{(0.408,\\ 0.431)} &amp; &amp;0.507 &amp; 0.032 &amp; \makecell{(0.505,\\ 0.509)} &amp; &amp; 0.379 &amp; 0.036 &amp; \makecell{(0.376,\\ 0.381)} &amp; &amp;0.352 &amp;0.057 &amp; \makecell{(0.348,\\ 0.355)} \\</v>
      </c>
      <c r="K35" t="str">
        <f>'Env.-wise-tables'!S38</f>
        <v>DQN &amp; 0.399 &amp; 0.204 &amp; \makecell{(0.386,\\ 0.412)} &amp; &amp;0.491 &amp; 0.032 &amp; \makecell{(0.489,\\ 0.493)} &amp; &amp; 0.361 &amp; 0.035 &amp; \makecell{(0.358,\\ 0.363)} &amp; &amp;0.332 &amp;0.060 &amp; \makecell{(0.328,\\ 0.336)} \\</v>
      </c>
    </row>
    <row r="36" spans="2:13" x14ac:dyDescent="0.25">
      <c r="B36" t="str">
        <f>'Env.-wise-tables'!S30</f>
        <v>PPO &amp; 0.450 &amp; 0.146 &amp; \makecell{(0.440,\\ 0.459)} &amp; &amp;0.314 &amp; 0.082 &amp; \makecell{(0.309,\\ 0.319)} &amp; &amp; 0.333 &amp; 0.087 &amp; \makecell{(0.327,\\ 0.339)} &amp; &amp;0.374 &amp;0.102 &amp; \makecell{(0.367,\\ 0.381)} \\</v>
      </c>
      <c r="K36" t="str">
        <f>'Env.-wise-tables'!S39</f>
        <v>PPO &amp; 0.512 &amp; 0.107 &amp; \makecell{(0.505,\\ 0.518)} &amp; &amp;0.422 &amp; 0.107 &amp; \makecell{(0.414,\\ 0.429)} &amp; &amp; 0.441 &amp; 0.096 &amp; \makecell{(0.435,\\ 0.447)} &amp; &amp;0.472 &amp;0.096 &amp; \makecell{(0.465,\\ 0.478)} \\</v>
      </c>
    </row>
    <row r="37" spans="2:13" x14ac:dyDescent="0.25">
      <c r="B37" t="str">
        <f>'Env.-wise-tables'!S31</f>
        <v>REINFORCE &amp; 0.605 &amp; 0.046 &amp; \makecell{(0.602,\\ 0.608)} &amp; &amp;0.603 &amp; 0.046 &amp; \makecell{(0.600,\\ 0.606)} &amp; &amp; 0.570 &amp; 0.041 &amp; \makecell{(0.567,\\ 0.572)} &amp; &amp;0.576 &amp;0.040 &amp; \makecell{(0.574,\\ 0.579)} \\</v>
      </c>
      <c r="K37" t="str">
        <f>'Env.-wise-tables'!S40</f>
        <v>REINFORCE &amp; 0.813 &amp; 0.119 &amp; \makecell{(0.805,\\ 0.821)} &amp; &amp;0.421 &amp; 0.079 &amp; \makecell{(0.416,\\ 0.426)} &amp; &amp; 0.495 &amp; 0.090 &amp; \makecell{(0.489,\\ 0.501)} &amp; &amp;0.609 &amp;0.101 &amp; \makecell{(0.602,\\ 0.615)} \\</v>
      </c>
    </row>
    <row r="39" spans="2:13" ht="18.75" x14ac:dyDescent="0.3">
      <c r="B39" s="12" t="s">
        <v>71</v>
      </c>
      <c r="K39" s="14" t="s">
        <v>141</v>
      </c>
      <c r="L39" s="15"/>
      <c r="M39" s="15"/>
    </row>
    <row r="40" spans="2:13" x14ac:dyDescent="0.25">
      <c r="B40" t="str">
        <f>Training_times!F1</f>
        <v>Environment &amp;REINFORCE &amp;A2C&amp;DQN&amp;PPO\\</v>
      </c>
    </row>
    <row r="41" spans="2:13" x14ac:dyDescent="0.25">
      <c r="B41" t="str">
        <f>Training_times!F2</f>
        <v>Simulated  - No noise &amp;214.23 &amp;41.19&amp;4.03&amp;41.13\\</v>
      </c>
      <c r="K41" s="11" t="str">
        <f>'Super models'!O25</f>
        <v>A2C &amp; 0.520 &amp; 0.031 &amp; (0.518, 0.522) &amp; &amp;0.859 &amp; 0.053 &amp; (0.855, 0.862) &amp; &amp; 0.639 &amp; 0.036 &amp; (0.636, 0.641) &amp; &amp;0.560 &amp;0.032 &amp; (0.558, 0.563) \\</v>
      </c>
    </row>
    <row r="42" spans="2:13" x14ac:dyDescent="0.25">
      <c r="B42" t="str">
        <f>Training_times!F3</f>
        <v>Simulated  - Low noise &amp;199.89 &amp;41.52&amp;3.55&amp;40.66\\</v>
      </c>
      <c r="K42" s="11" t="str">
        <f>'Super models'!O26</f>
        <v>DQN &amp; 0.651 &amp; 0.022 &amp; (0.649, 0.652) &amp; &amp;0.937 &amp; 0.031 &amp; (0.935, 0.939) &amp; &amp; 0.740 &amp; 0.022 &amp; (0.739, 0.742) &amp; &amp;0.678 &amp;0.021 &amp; (0.677, 0.680) \\</v>
      </c>
    </row>
    <row r="43" spans="2:13" x14ac:dyDescent="0.25">
      <c r="B43" t="str">
        <f>Training_times!F4</f>
        <v>Simulated  - High noise &amp;134.16 &amp;17.88&amp;1.53&amp;20.90\\</v>
      </c>
      <c r="K43" s="11" t="str">
        <f>'Super models'!O27</f>
        <v>PPO &amp; 0.558 &amp; 0.076 &amp; (0.553, 0.563) &amp; &amp;0.643 &amp; 0.097 &amp; (0.636, 0.649) &amp; &amp; 0.580 &amp; 0.079 &amp; (0.575, 0.585) &amp; &amp;0.562 &amp;0.075 &amp; (0.557, 0.567) \\</v>
      </c>
    </row>
    <row r="44" spans="2:13" x14ac:dyDescent="0.25">
      <c r="B44" t="str">
        <f>Training_times!F5</f>
        <v>PHM C01 SS - No noise &amp;330.54 &amp;18.85&amp;2.08&amp;32.65\\</v>
      </c>
      <c r="K44" s="11" t="str">
        <f>'Super models'!O28</f>
        <v>REINFORCE &amp; 0.884 &amp; 0.042 &amp; (0.881, 0.887) &amp; &amp;0.884 &amp; 0.042 &amp; (0.882, 0.887) &amp; &amp; 0.873 &amp; 0.034 &amp; (0.871, 0.875) &amp; &amp;0.876 &amp;0.036 &amp; (0.873, 0.878) \\</v>
      </c>
    </row>
    <row r="45" spans="2:13" x14ac:dyDescent="0.25">
      <c r="B45" t="str">
        <f>Training_times!F6</f>
        <v>PHM C01 SS - Low noise &amp;426.79 &amp;30.66&amp;3.69&amp;38.59\\</v>
      </c>
    </row>
    <row r="46" spans="2:13" x14ac:dyDescent="0.25">
      <c r="B46" t="str">
        <f>Training_times!F7</f>
        <v>PHM C01 SS - High noise &amp;333.13 &amp;17.58&amp;1.80&amp;19.16\\</v>
      </c>
    </row>
    <row r="47" spans="2:13" x14ac:dyDescent="0.25">
      <c r="B47" t="str">
        <f>Training_times!F8</f>
        <v>PHM C04 SS - No noise &amp;299.31 &amp;19.56&amp;1.86&amp;19.64\\</v>
      </c>
    </row>
    <row r="48" spans="2:13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22" activePane="bottomLeft" state="frozen"/>
      <selection pane="bottomLeft" activeCell="D11" sqref="D11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A1:S42"/>
  <sheetViews>
    <sheetView zoomScale="115" zoomScaleNormal="115" workbookViewId="0">
      <selection activeCell="C5" sqref="C5"/>
    </sheetView>
  </sheetViews>
  <sheetFormatPr defaultRowHeight="15" x14ac:dyDescent="0.25"/>
  <cols>
    <col min="1" max="1" width="6.140625" customWidth="1"/>
    <col min="2" max="2" width="12.42578125" customWidth="1"/>
    <col min="3" max="4" width="8.28515625" style="4" customWidth="1"/>
    <col min="5" max="5" width="25.140625" style="4" bestFit="1" customWidth="1"/>
    <col min="6" max="6" width="2.140625" style="4" customWidth="1"/>
    <col min="7" max="8" width="8.28515625" style="4" customWidth="1"/>
    <col min="9" max="9" width="25.140625" style="4" bestFit="1" customWidth="1"/>
    <col min="10" max="10" width="2.140625" style="4" customWidth="1"/>
    <col min="11" max="12" width="8.28515625" style="4" customWidth="1"/>
    <col min="13" max="13" width="25.140625" style="4" bestFit="1" customWidth="1"/>
    <col min="14" max="14" width="2.140625" style="4" customWidth="1"/>
    <col min="15" max="15" width="10.140625" style="4" bestFit="1" customWidth="1"/>
    <col min="16" max="16" width="7.85546875" style="4" bestFit="1" customWidth="1"/>
    <col min="17" max="17" width="25.140625" style="4" bestFit="1" customWidth="1"/>
    <col min="18" max="18" width="5.28515625" customWidth="1"/>
  </cols>
  <sheetData>
    <row r="1" spans="1:19" x14ac:dyDescent="0.25">
      <c r="A1" s="16" t="s">
        <v>156</v>
      </c>
      <c r="B1" s="47" t="s">
        <v>150</v>
      </c>
      <c r="E1" s="4" t="s">
        <v>104</v>
      </c>
      <c r="G1" s="4">
        <v>900</v>
      </c>
      <c r="H1" s="4" t="s">
        <v>152</v>
      </c>
      <c r="I1" s="4">
        <v>1.96</v>
      </c>
    </row>
    <row r="2" spans="1:19" s="16" customFormat="1" x14ac:dyDescent="0.25">
      <c r="A2" s="19" t="s">
        <v>157</v>
      </c>
      <c r="B2" s="16" t="s">
        <v>91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9" x14ac:dyDescent="0.25">
      <c r="C3" s="4" t="s">
        <v>92</v>
      </c>
      <c r="D3" s="4" t="s">
        <v>93</v>
      </c>
      <c r="E3" s="4" t="s">
        <v>151</v>
      </c>
      <c r="G3" s="4" t="s">
        <v>94</v>
      </c>
      <c r="H3" s="4" t="s">
        <v>95</v>
      </c>
      <c r="I3" s="4" t="s">
        <v>153</v>
      </c>
      <c r="K3" s="4" t="s">
        <v>96</v>
      </c>
      <c r="L3" s="4" t="s">
        <v>97</v>
      </c>
      <c r="M3" s="4" t="s">
        <v>154</v>
      </c>
      <c r="O3" s="4" t="s">
        <v>98</v>
      </c>
      <c r="P3" s="4" t="s">
        <v>99</v>
      </c>
      <c r="Q3" s="4" t="s">
        <v>155</v>
      </c>
    </row>
    <row r="5" spans="1:19" x14ac:dyDescent="0.25">
      <c r="B5" t="s">
        <v>25</v>
      </c>
      <c r="C5" s="18">
        <v>0.44879999999999998</v>
      </c>
      <c r="D5" s="18">
        <v>8.7499999999999994E-2</v>
      </c>
      <c r="E5" s="18" t="str">
        <f>_xlfn.CONCAT("\makecell{(", TEXT(C5-$I$1*D5/SQRT($G$1), "0.000"), ",\\ ",  TEXT(C5+$I$1*D5/SQRT($G$1),  "0.000"),")}")</f>
        <v>\makecell{(0.443,\\ 0.455)}</v>
      </c>
      <c r="F5" s="18"/>
      <c r="G5" s="18">
        <v>0.47949999999999998</v>
      </c>
      <c r="H5" s="18">
        <v>8.3900000000000002E-2</v>
      </c>
      <c r="I5" s="18" t="str">
        <f>_xlfn.CONCAT("\makecell{(", TEXT(G5-$I$1*H5/SQRT($G$1), "0.000"), ",\\ ",  TEXT(G5+$I$1*H5/SQRT($G$1),  "0.000"),")}")</f>
        <v>\makecell{(0.474,\\ 0.485)}</v>
      </c>
      <c r="J5" s="18"/>
      <c r="K5" s="18">
        <v>0.44169999999999998</v>
      </c>
      <c r="L5" s="18">
        <v>7.0400000000000004E-2</v>
      </c>
      <c r="M5" s="18" t="str">
        <f>_xlfn.CONCAT("\makecell{(", TEXT(K5-$I$1*L5/SQRT($G$1), "0.000"), ",\\ ",  TEXT(K5+$I$1*L5/SQRT($G$1),  "0.000"),")}")</f>
        <v>\makecell{(0.437,\\ 0.446)}</v>
      </c>
      <c r="N5" s="18"/>
      <c r="O5" s="18">
        <v>0.43580000000000002</v>
      </c>
      <c r="P5" s="18">
        <v>7.1199999999999999E-2</v>
      </c>
      <c r="Q5" s="18" t="str">
        <f>_xlfn.CONCAT("\makecell{(", TEXT(O5-$I$1*P5/SQRT($G$1), "0.000"), ",\\ ",  TEXT(O5+$I$1*P5/SQRT($G$1),  "0.000"),")}")</f>
        <v>\makecell{(0.431,\\ 0.440)}</v>
      </c>
      <c r="S5" t="str">
        <f>_xlfn.CONCAT(TEXT(B5, "0.000"), " &amp; ",  TEXT(C5, "0.000"), " &amp; ",TEXT( D5,  "0.000"), " &amp; ",TEXT( E5,  "0.000"), " &amp; &amp;", TEXT(G5,  "0.000"), " &amp; ",TEXT(H5, "0.000"), " &amp; ",TEXT(I5, "0.000")," &amp; &amp; ", TEXT(K5,  "0.000"), " &amp; ", TEXT(L5, "0.000")," &amp; ",TEXT(M5, "0.000"), " &amp; &amp;",  TEXT(O5,  "0.000"), " &amp;", TEXT(P5,  "0.000"), " &amp; ",TEXT(Q5, "0.000"), " \\")</f>
        <v>A2C &amp; 0.449 &amp; 0.088 &amp; \makecell{(0.443,\\ 0.455)} &amp; &amp;0.480 &amp; 0.084 &amp; \makecell{(0.474,\\ 0.485)} &amp; &amp; 0.442 &amp; 0.070 &amp; \makecell{(0.437,\\ 0.446)} &amp; &amp;0.436 &amp;0.071 &amp; \makecell{(0.431,\\ 0.440)} \\</v>
      </c>
    </row>
    <row r="6" spans="1:19" x14ac:dyDescent="0.25">
      <c r="B6" t="s">
        <v>26</v>
      </c>
      <c r="C6" s="18">
        <v>0.41760000000000003</v>
      </c>
      <c r="D6" s="18">
        <v>0.18479999999999999</v>
      </c>
      <c r="E6" s="18" t="str">
        <f t="shared" ref="E6:E8" si="0">_xlfn.CONCAT("\makecell{(", TEXT(C6-$I$1*D6/SQRT($G$1), "0.000"), ",\\ ",  TEXT(C6+$I$1*D6/SQRT($G$1),  "0.000"),")}")</f>
        <v>\makecell{(0.406,\\ 0.430)}</v>
      </c>
      <c r="F6" s="18"/>
      <c r="G6" s="18">
        <v>0.50409999999999999</v>
      </c>
      <c r="H6" s="18">
        <v>3.2099999999999997E-2</v>
      </c>
      <c r="I6" s="18" t="str">
        <f t="shared" ref="I6:I8" si="1">_xlfn.CONCAT("\makecell{(", TEXT(G6-$I$1*H6/SQRT($G$1), "0.000"), ",\\ ",  TEXT(G6+$I$1*H6/SQRT($G$1),  "0.000"),")}")</f>
        <v>\makecell{(0.502,\\ 0.506)}</v>
      </c>
      <c r="J6" s="18"/>
      <c r="K6" s="18">
        <v>0.374</v>
      </c>
      <c r="L6" s="18">
        <v>3.5400000000000001E-2</v>
      </c>
      <c r="M6" s="18" t="str">
        <f t="shared" ref="M6:M8" si="2">_xlfn.CONCAT("\makecell{(", TEXT(K6-$I$1*L6/SQRT($G$1), "0.000"), ",\\ ",  TEXT(K6+$I$1*L6/SQRT($G$1),  "0.000"),")}")</f>
        <v>\makecell{(0.372,\\ 0.376)}</v>
      </c>
      <c r="N6" s="18"/>
      <c r="O6" s="18">
        <v>0.34749999999999998</v>
      </c>
      <c r="P6" s="18">
        <v>5.7500000000000002E-2</v>
      </c>
      <c r="Q6" s="18" t="str">
        <f t="shared" ref="Q6:Q8" si="3">_xlfn.CONCAT("\makecell{(", TEXT(O6-$I$1*P6/SQRT($G$1), "0.000"), ",\\ ",  TEXT(O6+$I$1*P6/SQRT($G$1),  "0.000"),")}")</f>
        <v>\makecell{(0.344,\\ 0.351)}</v>
      </c>
      <c r="S6" t="str">
        <f>_xlfn.CONCAT(TEXT(B6, "0.000"), " &amp; ",  TEXT(C6, "0.000"), " &amp; ",TEXT( D6,  "0.000"), " &amp; ",TEXT( E6,  "0.000"), " &amp; &amp;", TEXT(G6,  "0.000"), " &amp; ",TEXT(H6, "0.000"), " &amp; ",TEXT(I6, "0.000")," &amp; &amp; ", TEXT(K6,  "0.000"), " &amp; ", TEXT(L6, "0.000")," &amp; ",TEXT(M6, "0.000"), " &amp; &amp;",  TEXT(O6,  "0.000"), " &amp;", TEXT(P6,  "0.000"), " &amp; ",TEXT(Q6, "0.000"), " \\")</f>
        <v>DQN &amp; 0.418 &amp; 0.185 &amp; \makecell{(0.406,\\ 0.430)} &amp; &amp;0.504 &amp; 0.032 &amp; \makecell{(0.502,\\ 0.506)} &amp; &amp; 0.374 &amp; 0.035 &amp; \makecell{(0.372,\\ 0.376)} &amp; &amp;0.348 &amp;0.058 &amp; \makecell{(0.344,\\ 0.351)} \\</v>
      </c>
    </row>
    <row r="7" spans="1:19" x14ac:dyDescent="0.25">
      <c r="B7" t="s">
        <v>27</v>
      </c>
      <c r="C7" s="18">
        <v>0.47210000000000002</v>
      </c>
      <c r="D7" s="18">
        <v>0.1444</v>
      </c>
      <c r="E7" s="18" t="str">
        <f t="shared" si="0"/>
        <v>\makecell{(0.463,\\ 0.482)}</v>
      </c>
      <c r="F7" s="18"/>
      <c r="G7" s="18">
        <v>0.31559999999999999</v>
      </c>
      <c r="H7" s="18">
        <v>8.6699999999999999E-2</v>
      </c>
      <c r="I7" s="18" t="str">
        <f t="shared" si="1"/>
        <v>\makecell{(0.310,\\ 0.321)}</v>
      </c>
      <c r="J7" s="18"/>
      <c r="K7" s="18">
        <v>0.34489999999999998</v>
      </c>
      <c r="L7" s="18">
        <v>9.0999999999999998E-2</v>
      </c>
      <c r="M7" s="18" t="str">
        <f t="shared" si="2"/>
        <v>\makecell{(0.339,\\ 0.351)}</v>
      </c>
      <c r="N7" s="18"/>
      <c r="O7" s="18">
        <v>0.39290000000000003</v>
      </c>
      <c r="P7" s="18">
        <v>0.1046</v>
      </c>
      <c r="Q7" s="18" t="str">
        <f t="shared" si="3"/>
        <v>\makecell{(0.386,\\ 0.400)}</v>
      </c>
      <c r="S7" t="str">
        <f>_xlfn.CONCAT(TEXT(B7, "0.000"), " &amp; ",  TEXT(C7, "0.000"), " &amp; ",TEXT( D7,  "0.000"), " &amp; ",TEXT( E7,  "0.000"), " &amp; &amp;", TEXT(G7,  "0.000"), " &amp; ",TEXT(H7, "0.000"), " &amp; ",TEXT(I7, "0.000")," &amp; &amp; ", TEXT(K7,  "0.000"), " &amp; ", TEXT(L7, "0.000")," &amp; ",TEXT(M7, "0.000"), " &amp; &amp;",  TEXT(O7,  "0.000"), " &amp;", TEXT(P7,  "0.000"), " &amp; ",TEXT(Q7, "0.000"), " \\")</f>
        <v>PPO &amp; 0.472 &amp; 0.144 &amp; \makecell{(0.463,\\ 0.482)} &amp; &amp;0.316 &amp; 0.087 &amp; \makecell{(0.310,\\ 0.321)} &amp; &amp; 0.345 &amp; 0.091 &amp; \makecell{(0.339,\\ 0.351)} &amp; &amp;0.393 &amp;0.105 &amp; \makecell{(0.386,\\ 0.400)} \\</v>
      </c>
    </row>
    <row r="8" spans="1:19" s="16" customFormat="1" x14ac:dyDescent="0.25">
      <c r="B8" t="s">
        <v>28</v>
      </c>
      <c r="C8" s="18">
        <v>0.68679999999999997</v>
      </c>
      <c r="D8" s="18">
        <v>5.9400000000000001E-2</v>
      </c>
      <c r="E8" s="18" t="str">
        <f t="shared" si="0"/>
        <v>\makecell{(0.683,\\ 0.691)}</v>
      </c>
      <c r="F8" s="18"/>
      <c r="G8" s="18">
        <v>0.62919999999999998</v>
      </c>
      <c r="H8" s="18">
        <v>5.0900000000000001E-2</v>
      </c>
      <c r="I8" s="18" t="str">
        <f t="shared" si="1"/>
        <v>\makecell{(0.626,\\ 0.633)}</v>
      </c>
      <c r="J8" s="18"/>
      <c r="K8" s="18">
        <v>0.60919999999999996</v>
      </c>
      <c r="L8" s="18">
        <v>4.9700000000000001E-2</v>
      </c>
      <c r="M8" s="18" t="str">
        <f t="shared" si="2"/>
        <v>\makecell{(0.606,\\ 0.612)}</v>
      </c>
      <c r="N8" s="18"/>
      <c r="O8" s="18">
        <v>0.63060000000000005</v>
      </c>
      <c r="P8" s="18">
        <v>5.1799999999999999E-2</v>
      </c>
      <c r="Q8" s="18" t="str">
        <f t="shared" si="3"/>
        <v>\makecell{(0.627,\\ 0.634)}</v>
      </c>
      <c r="S8" s="16" t="str">
        <f>_xlfn.CONCAT(TEXT(B8, "0.000"), " &amp; ",  TEXT(C8, "0.000"), " &amp; ",TEXT( D8,  "0.000"), " &amp; ",TEXT( E8,  "0.000"), " &amp; &amp;", TEXT(G8,  "0.000"), " &amp; ",TEXT(H8, "0.000"), " &amp; ",TEXT(I8, "0.000")," &amp; &amp; ", TEXT(K8,  "0.000"), " &amp; ", TEXT(L8, "0.000")," &amp; ",TEXT(M8, "0.000"), " &amp; &amp;",  TEXT(O8,  "0.000"), " &amp;", TEXT(P8,  "0.000"), " &amp; ",TEXT(Q8, "0.000"), " \\")</f>
        <v>REINFORCE &amp; 0.687 &amp; 0.059 &amp; \makecell{(0.683,\\ 0.691)} &amp; &amp;0.629 &amp; 0.051 &amp; \makecell{(0.626,\\ 0.633)} &amp; &amp; 0.609 &amp; 0.050 &amp; \makecell{(0.606,\\ 0.612)} &amp; &amp;0.631 &amp;0.052 &amp; \makecell{(0.627,\\ 0.634)} \\</v>
      </c>
    </row>
    <row r="9" spans="1:19" x14ac:dyDescent="0.25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9" x14ac:dyDescent="0.25">
      <c r="B10" t="s">
        <v>73</v>
      </c>
      <c r="C10" s="18">
        <f>C8-MAX(C5:C7)</f>
        <v>0.21469999999999995</v>
      </c>
      <c r="D10" s="18">
        <f>D8-MIN(D5:D7)</f>
        <v>-2.8099999999999993E-2</v>
      </c>
      <c r="E10" s="18"/>
      <c r="F10" s="18"/>
      <c r="G10" s="18">
        <f>G8-MAX(G5:G7)</f>
        <v>0.12509999999999999</v>
      </c>
      <c r="H10" s="18">
        <f>H8-MIN(H5:H7)</f>
        <v>1.8800000000000004E-2</v>
      </c>
      <c r="I10" s="18"/>
      <c r="J10" s="18"/>
      <c r="K10" s="18">
        <f>K8-MAX(K5:K7)</f>
        <v>0.16749999999999998</v>
      </c>
      <c r="L10" s="18">
        <f>L8-MIN(L5:L7)</f>
        <v>1.43E-2</v>
      </c>
      <c r="M10" s="18"/>
      <c r="N10" s="18"/>
      <c r="O10" s="18">
        <f>O8-MAX(O5:O7)</f>
        <v>0.19480000000000003</v>
      </c>
      <c r="P10" s="18">
        <f>P8-MIN(P5:P7)</f>
        <v>-5.7000000000000037E-3</v>
      </c>
      <c r="Q10" s="18"/>
    </row>
    <row r="11" spans="1:19" x14ac:dyDescent="0.25">
      <c r="B11" t="s">
        <v>74</v>
      </c>
      <c r="C11" s="18">
        <f>AVERAGE(C5:C7)</f>
        <v>0.44616666666666666</v>
      </c>
      <c r="D11" s="18">
        <f>AVERAGE(D5:D7)</f>
        <v>0.1389</v>
      </c>
      <c r="E11" s="18"/>
      <c r="F11" s="18"/>
      <c r="G11" s="18">
        <f>AVERAGE(G5:G7)</f>
        <v>0.43306666666666666</v>
      </c>
      <c r="H11" s="18">
        <f>AVERAGE(H5:H7)</f>
        <v>6.7566666666666664E-2</v>
      </c>
      <c r="I11" s="18"/>
      <c r="J11" s="18"/>
      <c r="K11" s="18">
        <f>AVERAGE(K5:K7)</f>
        <v>0.38686666666666669</v>
      </c>
      <c r="L11" s="18">
        <f>AVERAGE(L5:L7)</f>
        <v>6.5600000000000006E-2</v>
      </c>
      <c r="M11" s="18"/>
      <c r="N11" s="18"/>
      <c r="O11" s="18">
        <f>AVERAGE(O5:O7)</f>
        <v>0.39206666666666673</v>
      </c>
      <c r="P11" s="18">
        <f>AVERAGE(P5:P7)</f>
        <v>7.7766666666666664E-2</v>
      </c>
      <c r="Q11" s="18"/>
    </row>
    <row r="12" spans="1:19" x14ac:dyDescent="0.25">
      <c r="C12" s="18"/>
      <c r="D12" s="18">
        <f>D8-D11</f>
        <v>-7.9499999999999987E-2</v>
      </c>
      <c r="E12" s="18"/>
      <c r="F12" s="18"/>
      <c r="G12" s="18"/>
      <c r="H12" s="18"/>
      <c r="I12" s="18"/>
      <c r="J12" s="18"/>
      <c r="K12" s="18"/>
      <c r="L12" s="18">
        <f>L8-L11</f>
        <v>-1.5900000000000004E-2</v>
      </c>
      <c r="M12" s="18"/>
      <c r="N12" s="18"/>
      <c r="O12" s="18"/>
      <c r="P12" s="18"/>
      <c r="Q12" s="18"/>
    </row>
    <row r="13" spans="1:19" s="16" customFormat="1" x14ac:dyDescent="0.25">
      <c r="A13" s="19" t="s">
        <v>158</v>
      </c>
      <c r="B13" s="16" t="s">
        <v>100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9" x14ac:dyDescent="0.25">
      <c r="C14" s="4" t="s">
        <v>92</v>
      </c>
      <c r="D14" s="4" t="s">
        <v>93</v>
      </c>
      <c r="E14" s="4" t="s">
        <v>151</v>
      </c>
      <c r="G14" s="4" t="s">
        <v>94</v>
      </c>
      <c r="H14" s="4" t="s">
        <v>95</v>
      </c>
      <c r="I14" s="4" t="s">
        <v>153</v>
      </c>
      <c r="K14" s="4" t="s">
        <v>96</v>
      </c>
      <c r="L14" s="4" t="s">
        <v>97</v>
      </c>
      <c r="M14" s="4" t="s">
        <v>154</v>
      </c>
      <c r="O14" s="4" t="s">
        <v>98</v>
      </c>
      <c r="P14" s="4" t="s">
        <v>99</v>
      </c>
      <c r="Q14" s="4" t="s">
        <v>155</v>
      </c>
    </row>
    <row r="15" spans="1:19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9" x14ac:dyDescent="0.25">
      <c r="B16" t="s">
        <v>25</v>
      </c>
      <c r="C16" s="18">
        <v>0.41549999999999998</v>
      </c>
      <c r="D16" s="18">
        <v>0.1201</v>
      </c>
      <c r="E16" s="18" t="str">
        <f>_xlfn.CONCAT("\makecell{(", TEXT(C16-$I$1*D16/SQRT($G$1), "0.000"), ",\\ ",  TEXT(C16+$I$1*D16/SQRT($G$1),  "0.000"),")}")</f>
        <v>\makecell{(0.408,\\ 0.423)}</v>
      </c>
      <c r="G16" s="18">
        <v>0.38479999999999998</v>
      </c>
      <c r="H16" s="18">
        <v>7.2700000000000001E-2</v>
      </c>
      <c r="I16" s="18" t="str">
        <f>_xlfn.CONCAT("\makecell{(", TEXT(G16-$I$1*H16/SQRT($G$1), "0.000"), ",\\ ",  TEXT(G16+$I$1*H16/SQRT($G$1),  "0.000"),")}")</f>
        <v>\makecell{(0.380,\\ 0.390)}</v>
      </c>
      <c r="K16" s="18">
        <v>0.36259999999999998</v>
      </c>
      <c r="L16" s="18">
        <v>7.17E-2</v>
      </c>
      <c r="M16" s="18" t="str">
        <f>_xlfn.CONCAT("\makecell{(", TEXT(K16-$I$1*L16/SQRT($G$1), "0.000"), ",\\ ",  TEXT(K16+$I$1*L16/SQRT($G$1),  "0.000"),")}")</f>
        <v>\makecell{(0.358,\\ 0.367)}</v>
      </c>
      <c r="O16" s="18">
        <v>0.37330000000000002</v>
      </c>
      <c r="P16" s="18">
        <v>8.2100000000000006E-2</v>
      </c>
      <c r="Q16" s="18" t="str">
        <f>_xlfn.CONCAT("\makecell{(", TEXT(O16-$I$1*P16/SQRT($G$1), "0.000"), ",\\ ",  TEXT(O16+$I$1*P16/SQRT($G$1),  "0.000"),")}")</f>
        <v>\makecell{(0.368,\\ 0.379)}</v>
      </c>
      <c r="S16" t="str">
        <f>_xlfn.CONCAT(TEXT(B16, "0.000"), " &amp; ",  TEXT(C16, "0.000"), " &amp; ",TEXT( D16,  "0.000"), " &amp; ",TEXT( E16,  "0.000"), " &amp; &amp;", TEXT(G16,  "0.000"), " &amp; ",TEXT(H16, "0.000"), " &amp; ",TEXT(I16, "0.000")," &amp; &amp; ", TEXT(K16,  "0.000"), " &amp; ", TEXT(L16, "0.000")," &amp; ",TEXT(M16, "0.000"), " &amp; &amp;",  TEXT(O16,  "0.000"), " &amp;", TEXT(P16,  "0.000"), " &amp; ",TEXT(Q16, "0.000"), " \\")</f>
        <v>A2C &amp; 0.416 &amp; 0.120 &amp; \makecell{(0.408,\\ 0.423)} &amp; &amp;0.385 &amp; 0.073 &amp; \makecell{(0.380,\\ 0.390)} &amp; &amp; 0.363 &amp; 0.072 &amp; \makecell{(0.358,\\ 0.367)} &amp; &amp;0.373 &amp;0.082 &amp; \makecell{(0.368,\\ 0.379)} \\</v>
      </c>
    </row>
    <row r="17" spans="1:19" x14ac:dyDescent="0.25">
      <c r="B17" t="s">
        <v>26</v>
      </c>
      <c r="C17" s="18">
        <v>0.43149999999999999</v>
      </c>
      <c r="D17" s="18">
        <v>0.1835</v>
      </c>
      <c r="E17" s="18" t="str">
        <f t="shared" ref="E17:E19" si="4">_xlfn.CONCAT("\makecell{(", TEXT(C17-$I$1*D17/SQRT($G$1), "0.000"), ",\\ ",  TEXT(C17+$I$1*D17/SQRT($G$1),  "0.000"),")}")</f>
        <v>\makecell{(0.420,\\ 0.443)}</v>
      </c>
      <c r="G17" s="18">
        <v>0.51</v>
      </c>
      <c r="H17" s="18">
        <v>3.1300000000000001E-2</v>
      </c>
      <c r="I17" s="18" t="str">
        <f t="shared" ref="I17:I19" si="5">_xlfn.CONCAT("\makecell{(", TEXT(G17-$I$1*H17/SQRT($G$1), "0.000"), ",\\ ",  TEXT(G17+$I$1*H17/SQRT($G$1),  "0.000"),")}")</f>
        <v>\makecell{(0.508,\\ 0.512)}</v>
      </c>
      <c r="K17" s="18">
        <v>0.37380000000000002</v>
      </c>
      <c r="L17" s="18">
        <v>3.44E-2</v>
      </c>
      <c r="M17" s="18" t="str">
        <f t="shared" ref="M17:M19" si="6">_xlfn.CONCAT("\makecell{(", TEXT(K17-$I$1*L17/SQRT($G$1), "0.000"), ",\\ ",  TEXT(K17+$I$1*L17/SQRT($G$1),  "0.000"),")}")</f>
        <v>\makecell{(0.372,\\ 0.376)}</v>
      </c>
      <c r="O17" s="18">
        <v>0.3508</v>
      </c>
      <c r="P17" s="18">
        <v>5.62E-2</v>
      </c>
      <c r="Q17" s="18" t="str">
        <f t="shared" ref="Q17:Q19" si="7">_xlfn.CONCAT("\makecell{(", TEXT(O17-$I$1*P17/SQRT($G$1), "0.000"), ",\\ ",  TEXT(O17+$I$1*P17/SQRT($G$1),  "0.000"),")}")</f>
        <v>\makecell{(0.347,\\ 0.354)}</v>
      </c>
      <c r="S17" t="str">
        <f>_xlfn.CONCAT(TEXT(B17, "0.000"), " &amp; ",  TEXT(C17, "0.000"), " &amp; ",TEXT( D17,  "0.000"), " &amp; ",TEXT( E17,  "0.000"), " &amp; &amp;", TEXT(G17,  "0.000"), " &amp; ",TEXT(H17, "0.000"), " &amp; ",TEXT(I17, "0.000")," &amp; &amp; ", TEXT(K17,  "0.000"), " &amp; ", TEXT(L17, "0.000")," &amp; ",TEXT(M17, "0.000"), " &amp; &amp;",  TEXT(O17,  "0.000"), " &amp;", TEXT(P17,  "0.000"), " &amp; ",TEXT(Q17, "0.000"), " \\")</f>
        <v>DQN &amp; 0.432 &amp; 0.184 &amp; \makecell{(0.420,\\ 0.443)} &amp; &amp;0.510 &amp; 0.031 &amp; \makecell{(0.508,\\ 0.512)} &amp; &amp; 0.374 &amp; 0.034 &amp; \makecell{(0.372,\\ 0.376)} &amp; &amp;0.351 &amp;0.056 &amp; \makecell{(0.347,\\ 0.354)} \\</v>
      </c>
    </row>
    <row r="18" spans="1:19" x14ac:dyDescent="0.25">
      <c r="B18" t="s">
        <v>27</v>
      </c>
      <c r="C18" s="18">
        <v>0.49980000000000002</v>
      </c>
      <c r="D18" s="18">
        <v>0.1779</v>
      </c>
      <c r="E18" s="18" t="str">
        <f t="shared" si="4"/>
        <v>\makecell{(0.488,\\ 0.511)}</v>
      </c>
      <c r="G18" s="18">
        <v>0.2145</v>
      </c>
      <c r="H18" s="18">
        <v>8.14E-2</v>
      </c>
      <c r="I18" s="18" t="str">
        <f t="shared" si="5"/>
        <v>\makecell{(0.209,\\ 0.220)}</v>
      </c>
      <c r="K18" s="18">
        <v>0.28449999999999998</v>
      </c>
      <c r="L18" s="18">
        <v>9.9299999999999999E-2</v>
      </c>
      <c r="M18" s="18" t="str">
        <f t="shared" si="6"/>
        <v>\makecell{(0.278,\\ 0.291)}</v>
      </c>
      <c r="O18" s="18">
        <v>0.37040000000000001</v>
      </c>
      <c r="P18" s="18">
        <v>0.1221</v>
      </c>
      <c r="Q18" s="18" t="str">
        <f t="shared" si="7"/>
        <v>\makecell{(0.362,\\ 0.378)}</v>
      </c>
      <c r="S18" t="str">
        <f>_xlfn.CONCAT(TEXT(B18, "0.000"), " &amp; ",  TEXT(C18, "0.000"), " &amp; ",TEXT( D18,  "0.000"), " &amp; ",TEXT( E18,  "0.000"), " &amp; &amp;", TEXT(G18,  "0.000"), " &amp; ",TEXT(H18, "0.000"), " &amp; ",TEXT(I18, "0.000")," &amp; &amp; ", TEXT(K18,  "0.000"), " &amp; ", TEXT(L18, "0.000")," &amp; ",TEXT(M18, "0.000"), " &amp; &amp;",  TEXT(O18,  "0.000"), " &amp;", TEXT(P18,  "0.000"), " &amp; ",TEXT(Q18, "0.000"), " \\")</f>
        <v>PPO &amp; 0.500 &amp; 0.178 &amp; \makecell{(0.488,\\ 0.511)} &amp; &amp;0.215 &amp; 0.081 &amp; \makecell{(0.209,\\ 0.220)} &amp; &amp; 0.285 &amp; 0.099 &amp; \makecell{(0.278,\\ 0.291)} &amp; &amp;0.370 &amp;0.122 &amp; \makecell{(0.362,\\ 0.378)} \\</v>
      </c>
    </row>
    <row r="19" spans="1:19" s="16" customFormat="1" x14ac:dyDescent="0.25">
      <c r="B19" t="s">
        <v>28</v>
      </c>
      <c r="C19" s="18">
        <v>0.80589999999999995</v>
      </c>
      <c r="D19" s="18">
        <v>3.9699999999999999E-2</v>
      </c>
      <c r="E19" s="18" t="str">
        <f t="shared" si="4"/>
        <v>\makecell{(0.803,\\ 0.808)}</v>
      </c>
      <c r="F19" s="4"/>
      <c r="G19" s="18">
        <v>0.9153</v>
      </c>
      <c r="H19" s="18">
        <v>3.7499999999999999E-2</v>
      </c>
      <c r="I19" s="18" t="str">
        <f t="shared" si="5"/>
        <v>\makecell{(0.913,\\ 0.918)}</v>
      </c>
      <c r="J19" s="4"/>
      <c r="K19" s="18">
        <v>0.84140000000000004</v>
      </c>
      <c r="L19" s="18">
        <v>3.5400000000000001E-2</v>
      </c>
      <c r="M19" s="18" t="str">
        <f t="shared" si="6"/>
        <v>\makecell{(0.839,\\ 0.844)}</v>
      </c>
      <c r="N19" s="4"/>
      <c r="O19" s="18">
        <v>0.81559999999999999</v>
      </c>
      <c r="P19" s="18">
        <v>3.6900000000000002E-2</v>
      </c>
      <c r="Q19" s="18" t="str">
        <f t="shared" si="7"/>
        <v>\makecell{(0.813,\\ 0.818)}</v>
      </c>
      <c r="S19" s="16" t="str">
        <f>_xlfn.CONCAT(TEXT(B19, "0.000"), " &amp; ",  TEXT(C19, "0.000"), " &amp; ",TEXT( D19,  "0.000"), " &amp; ",TEXT( E19,  "0.000"), " &amp; &amp;", TEXT(G19,  "0.000"), " &amp; ",TEXT(H19, "0.000"), " &amp; ",TEXT(I19, "0.000")," &amp; &amp; ", TEXT(K19,  "0.000"), " &amp; ", TEXT(L19, "0.000")," &amp; ",TEXT(M19, "0.000"), " &amp; &amp;",  TEXT(O19,  "0.000"), " &amp;", TEXT(P19,  "0.000"), " &amp; ",TEXT(Q19, "0.000"), " \\")</f>
        <v>REINFORCE &amp; 0.806 &amp; 0.040 &amp; \makecell{(0.803,\\ 0.808)} &amp; &amp;0.915 &amp; 0.038 &amp; \makecell{(0.913,\\ 0.918)} &amp; &amp; 0.841 &amp; 0.035 &amp; \makecell{(0.839,\\ 0.844)} &amp; &amp;0.816 &amp;0.037 &amp; \makecell{(0.813,\\ 0.818)} \\</v>
      </c>
    </row>
    <row r="20" spans="1:19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9" x14ac:dyDescent="0.25">
      <c r="B21" t="s">
        <v>73</v>
      </c>
      <c r="C21" s="18">
        <f>C19-MAX(C16:C18)</f>
        <v>0.30609999999999993</v>
      </c>
      <c r="D21" s="18">
        <f>D19-MIN(D16:D18)</f>
        <v>-8.0399999999999999E-2</v>
      </c>
      <c r="E21" s="18"/>
      <c r="F21" s="18"/>
      <c r="G21" s="18">
        <f>G19-MAX(G16:G18)</f>
        <v>0.40529999999999999</v>
      </c>
      <c r="H21" s="18">
        <f>H19-MIN(H16:H18)</f>
        <v>6.1999999999999972E-3</v>
      </c>
      <c r="I21" s="18"/>
      <c r="J21" s="18"/>
      <c r="K21" s="18">
        <f>K19-MAX(K16:K18)</f>
        <v>0.46760000000000002</v>
      </c>
      <c r="L21" s="18">
        <f>L19-MIN(L16:L18)</f>
        <v>1.0000000000000009E-3</v>
      </c>
      <c r="M21" s="18"/>
      <c r="N21" s="18"/>
      <c r="O21" s="18">
        <f>O19-MAX(O16:O18)</f>
        <v>0.44229999999999997</v>
      </c>
      <c r="P21" s="18">
        <f>P19-MIN(P16:P18)</f>
        <v>-1.9299999999999998E-2</v>
      </c>
      <c r="Q21" s="18"/>
    </row>
    <row r="22" spans="1:19" x14ac:dyDescent="0.25">
      <c r="B22" t="s">
        <v>74</v>
      </c>
      <c r="C22" s="18">
        <f>AVERAGE(C16:C18)</f>
        <v>0.44893333333333335</v>
      </c>
      <c r="D22" s="18">
        <f>AVERAGE(D16:D18)</f>
        <v>0.1605</v>
      </c>
      <c r="E22" s="18"/>
      <c r="F22" s="18"/>
      <c r="G22" s="18">
        <f>AVERAGE(G16:G18)</f>
        <v>0.36976666666666663</v>
      </c>
      <c r="H22" s="18">
        <f>AVERAGE(H16:H18)</f>
        <v>6.1800000000000001E-2</v>
      </c>
      <c r="I22" s="18"/>
      <c r="J22" s="18"/>
      <c r="K22" s="18">
        <f>AVERAGE(K16:K18)</f>
        <v>0.34029999999999999</v>
      </c>
      <c r="L22" s="18">
        <f>AVERAGE(L16:L18)</f>
        <v>6.8466666666666662E-2</v>
      </c>
      <c r="M22" s="18"/>
      <c r="N22" s="18"/>
      <c r="O22" s="18">
        <f>AVERAGE(O16:O18)</f>
        <v>0.36483333333333334</v>
      </c>
      <c r="P22" s="18">
        <f>AVERAGE(P16:P18)</f>
        <v>8.6800000000000002E-2</v>
      </c>
      <c r="Q22" s="18"/>
    </row>
    <row r="23" spans="1:19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9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9" s="16" customFormat="1" x14ac:dyDescent="0.25">
      <c r="A25" s="19" t="s">
        <v>159</v>
      </c>
      <c r="B25" s="16" t="s">
        <v>101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9" x14ac:dyDescent="0.25">
      <c r="C26" s="4" t="s">
        <v>92</v>
      </c>
      <c r="D26" s="4" t="s">
        <v>93</v>
      </c>
      <c r="E26" s="4" t="s">
        <v>151</v>
      </c>
      <c r="G26" s="4" t="s">
        <v>94</v>
      </c>
      <c r="H26" s="4" t="s">
        <v>95</v>
      </c>
      <c r="I26" s="4" t="s">
        <v>153</v>
      </c>
      <c r="K26" s="4" t="s">
        <v>96</v>
      </c>
      <c r="L26" s="4" t="s">
        <v>97</v>
      </c>
      <c r="M26" s="4" t="s">
        <v>154</v>
      </c>
      <c r="O26" s="4" t="s">
        <v>98</v>
      </c>
      <c r="P26" s="4" t="s">
        <v>99</v>
      </c>
      <c r="Q26" s="4" t="s">
        <v>155</v>
      </c>
    </row>
    <row r="27" spans="1:19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9" x14ac:dyDescent="0.25">
      <c r="B28" t="s">
        <v>25</v>
      </c>
      <c r="C28" s="18">
        <v>0.44729999999999998</v>
      </c>
      <c r="D28" s="18">
        <v>7.7100000000000002E-2</v>
      </c>
      <c r="E28" s="18" t="str">
        <f>_xlfn.CONCAT("\makecell{(", TEXT(C28-$I$1*D28/SQRT($G$1), "0.000"), ",\\ ",  TEXT(C28+$I$1*D28/SQRT($G$1),  "0.000"),")}")</f>
        <v>\makecell{(0.442,\\ 0.452)}</v>
      </c>
      <c r="G28" s="18">
        <v>0.47689999999999999</v>
      </c>
      <c r="H28" s="18">
        <v>9.0499999999999997E-2</v>
      </c>
      <c r="I28" s="18" t="str">
        <f>_xlfn.CONCAT("\makecell{(", TEXT(G28-$I$1*H28/SQRT($G$1), "0.000"), ",\\ ",  TEXT(G28+$I$1*H28/SQRT($G$1),  "0.000"),")}")</f>
        <v>\makecell{(0.471,\\ 0.483)}</v>
      </c>
      <c r="K28" s="18">
        <v>0.45240000000000002</v>
      </c>
      <c r="L28" s="18">
        <v>7.2400000000000006E-2</v>
      </c>
      <c r="M28" s="18" t="str">
        <f>_xlfn.CONCAT("\makecell{(", TEXT(K28-$I$1*L28/SQRT($G$1), "0.000"), ",\\ ",  TEXT(K28+$I$1*L28/SQRT($G$1),  "0.000"),")}")</f>
        <v>\makecell{(0.448,\\ 0.457)}</v>
      </c>
      <c r="O28" s="18">
        <v>0.4461</v>
      </c>
      <c r="P28" s="18">
        <v>6.9699999999999998E-2</v>
      </c>
      <c r="Q28" s="18" t="str">
        <f>_xlfn.CONCAT("\makecell{(", TEXT(O28-$I$1*P28/SQRT($G$1), "0.000"), ",\\ ",  TEXT(O28+$I$1*P28/SQRT($G$1),  "0.000"),")}")</f>
        <v>\makecell{(0.442,\\ 0.451)}</v>
      </c>
      <c r="S28" t="str">
        <f>_xlfn.CONCAT(TEXT(B28, "0.000"), " &amp; ",  TEXT(C28, "0.000"), " &amp; ",TEXT( D28,  "0.000"), " &amp; ",TEXT( E28,  "0.000"), " &amp; &amp;", TEXT(G28,  "0.000"), " &amp; ",TEXT(H28, "0.000"), " &amp; ",TEXT(I28, "0.000")," &amp; &amp; ", TEXT(K28,  "0.000"), " &amp; ", TEXT(L28, "0.000")," &amp; ",TEXT(M28, "0.000"), " &amp; &amp;",  TEXT(O28,  "0.000"), " &amp;", TEXT(P28,  "0.000"), " &amp; ",TEXT(Q28, "0.000"), " \\")</f>
        <v>A2C &amp; 0.447 &amp; 0.077 &amp; \makecell{(0.442,\\ 0.452)} &amp; &amp;0.477 &amp; 0.091 &amp; \makecell{(0.471,\\ 0.483)} &amp; &amp; 0.452 &amp; 0.072 &amp; \makecell{(0.448,\\ 0.457)} &amp; &amp;0.446 &amp;0.070 &amp; \makecell{(0.442,\\ 0.451)} \\</v>
      </c>
    </row>
    <row r="29" spans="1:19" x14ac:dyDescent="0.25">
      <c r="B29" t="s">
        <v>26</v>
      </c>
      <c r="C29" s="18">
        <v>0.41920000000000002</v>
      </c>
      <c r="D29" s="18">
        <v>0.17879999999999999</v>
      </c>
      <c r="E29" s="18" t="str">
        <f t="shared" ref="E29:E31" si="8">_xlfn.CONCAT("\makecell{(", TEXT(C29-$I$1*D29/SQRT($G$1), "0.000"), ",\\ ",  TEXT(C29+$I$1*D29/SQRT($G$1),  "0.000"),")}")</f>
        <v>\makecell{(0.408,\\ 0.431)}</v>
      </c>
      <c r="G29" s="18">
        <v>0.50670000000000004</v>
      </c>
      <c r="H29" s="18">
        <v>3.2300000000000002E-2</v>
      </c>
      <c r="I29" s="18" t="str">
        <f t="shared" ref="I29:I31" si="9">_xlfn.CONCAT("\makecell{(", TEXT(G29-$I$1*H29/SQRT($G$1), "0.000"), ",\\ ",  TEXT(G29+$I$1*H29/SQRT($G$1),  "0.000"),")}")</f>
        <v>\makecell{(0.505,\\ 0.509)}</v>
      </c>
      <c r="K29" s="18">
        <v>0.37859999999999999</v>
      </c>
      <c r="L29" s="18">
        <v>3.5700000000000003E-2</v>
      </c>
      <c r="M29" s="18" t="str">
        <f t="shared" ref="M29:M31" si="10">_xlfn.CONCAT("\makecell{(", TEXT(K29-$I$1*L29/SQRT($G$1), "0.000"), ",\\ ",  TEXT(K29+$I$1*L29/SQRT($G$1),  "0.000"),")}")</f>
        <v>\makecell{(0.376,\\ 0.381)}</v>
      </c>
      <c r="O29" s="18">
        <v>0.35170000000000001</v>
      </c>
      <c r="P29" s="18">
        <v>5.7200000000000001E-2</v>
      </c>
      <c r="Q29" s="18" t="str">
        <f t="shared" ref="Q29:Q31" si="11">_xlfn.CONCAT("\makecell{(", TEXT(O29-$I$1*P29/SQRT($G$1), "0.000"), ",\\ ",  TEXT(O29+$I$1*P29/SQRT($G$1),  "0.000"),")}")</f>
        <v>\makecell{(0.348,\\ 0.355)}</v>
      </c>
      <c r="S29" t="str">
        <f>_xlfn.CONCAT(TEXT(B29, "0.000"), " &amp; ",  TEXT(C29, "0.000"), " &amp; ",TEXT( D29,  "0.000"), " &amp; ",TEXT( E29,  "0.000"), " &amp; &amp;", TEXT(G29,  "0.000"), " &amp; ",TEXT(H29, "0.000"), " &amp; ",TEXT(I29, "0.000")," &amp; &amp; ", TEXT(K29,  "0.000"), " &amp; ", TEXT(L29, "0.000")," &amp; ",TEXT(M29, "0.000"), " &amp; &amp;",  TEXT(O29,  "0.000"), " &amp;", TEXT(P29,  "0.000"), " &amp; ",TEXT(Q29, "0.000"), " \\")</f>
        <v>DQN &amp; 0.419 &amp; 0.179 &amp; \makecell{(0.408,\\ 0.431)} &amp; &amp;0.507 &amp; 0.032 &amp; \makecell{(0.505,\\ 0.509)} &amp; &amp; 0.379 &amp; 0.036 &amp; \makecell{(0.376,\\ 0.381)} &amp; &amp;0.352 &amp;0.057 &amp; \makecell{(0.348,\\ 0.355)} \\</v>
      </c>
    </row>
    <row r="30" spans="1:19" x14ac:dyDescent="0.25">
      <c r="B30" t="s">
        <v>27</v>
      </c>
      <c r="C30" s="18">
        <v>0.44969999999999999</v>
      </c>
      <c r="D30" s="18">
        <v>0.1459</v>
      </c>
      <c r="E30" s="18" t="str">
        <f t="shared" si="8"/>
        <v>\makecell{(0.440,\\ 0.459)}</v>
      </c>
      <c r="G30" s="18">
        <v>0.31390000000000001</v>
      </c>
      <c r="H30" s="18">
        <v>8.1500000000000003E-2</v>
      </c>
      <c r="I30" s="18" t="str">
        <f t="shared" si="9"/>
        <v>\makecell{(0.309,\\ 0.319)}</v>
      </c>
      <c r="K30" s="18">
        <v>0.33300000000000002</v>
      </c>
      <c r="L30" s="18">
        <v>8.6599999999999996E-2</v>
      </c>
      <c r="M30" s="18" t="str">
        <f t="shared" si="10"/>
        <v>\makecell{(0.327,\\ 0.339)}</v>
      </c>
      <c r="O30" s="18">
        <v>0.37409999999999999</v>
      </c>
      <c r="P30" s="18">
        <v>0.1017</v>
      </c>
      <c r="Q30" s="18" t="str">
        <f t="shared" si="11"/>
        <v>\makecell{(0.367,\\ 0.381)}</v>
      </c>
      <c r="S30" t="str">
        <f>_xlfn.CONCAT(TEXT(B30, "0.000"), " &amp; ",  TEXT(C30, "0.000"), " &amp; ",TEXT( D30,  "0.000"), " &amp; ",TEXT( E30,  "0.000"), " &amp; &amp;", TEXT(G30,  "0.000"), " &amp; ",TEXT(H30, "0.000"), " &amp; ",TEXT(I30, "0.000")," &amp; &amp; ", TEXT(K30,  "0.000"), " &amp; ", TEXT(L30, "0.000")," &amp; ",TEXT(M30, "0.000"), " &amp; &amp;",  TEXT(O30,  "0.000"), " &amp;", TEXT(P30,  "0.000"), " &amp; ",TEXT(Q30, "0.000"), " \\")</f>
        <v>PPO &amp; 0.450 &amp; 0.146 &amp; \makecell{(0.440,\\ 0.459)} &amp; &amp;0.314 &amp; 0.082 &amp; \makecell{(0.309,\\ 0.319)} &amp; &amp; 0.333 &amp; 0.087 &amp; \makecell{(0.327,\\ 0.339)} &amp; &amp;0.374 &amp;0.102 &amp; \makecell{(0.367,\\ 0.381)} \\</v>
      </c>
    </row>
    <row r="31" spans="1:19" s="16" customFormat="1" x14ac:dyDescent="0.25">
      <c r="B31" t="s">
        <v>28</v>
      </c>
      <c r="C31" s="18">
        <v>0.60499999999999998</v>
      </c>
      <c r="D31" s="18">
        <v>4.6199999999999998E-2</v>
      </c>
      <c r="E31" s="18" t="str">
        <f t="shared" si="8"/>
        <v>\makecell{(0.602,\\ 0.608)}</v>
      </c>
      <c r="F31" s="4"/>
      <c r="G31" s="18">
        <v>0.60329999999999995</v>
      </c>
      <c r="H31" s="18">
        <v>4.5999999999999999E-2</v>
      </c>
      <c r="I31" s="18" t="str">
        <f t="shared" si="9"/>
        <v>\makecell{(0.600,\\ 0.606)}</v>
      </c>
      <c r="J31" s="4"/>
      <c r="K31" s="18">
        <v>0.56979999999999997</v>
      </c>
      <c r="L31" s="18">
        <v>4.1000000000000002E-2</v>
      </c>
      <c r="M31" s="18" t="str">
        <f t="shared" si="10"/>
        <v>\makecell{(0.567,\\ 0.572)}</v>
      </c>
      <c r="N31" s="4"/>
      <c r="O31" s="18">
        <v>0.57620000000000005</v>
      </c>
      <c r="P31" s="18">
        <v>4.0300000000000002E-2</v>
      </c>
      <c r="Q31" s="18" t="str">
        <f t="shared" si="11"/>
        <v>\makecell{(0.574,\\ 0.579)}</v>
      </c>
      <c r="S31" s="16" t="str">
        <f>_xlfn.CONCAT(TEXT(B31, "0.000"), " &amp; ",  TEXT(C31, "0.000"), " &amp; ",TEXT( D31,  "0.000"), " &amp; ",TEXT( E31,  "0.000"), " &amp; &amp;", TEXT(G31,  "0.000"), " &amp; ",TEXT(H31, "0.000"), " &amp; ",TEXT(I31, "0.000")," &amp; &amp; ", TEXT(K31,  "0.000"), " &amp; ", TEXT(L31, "0.000")," &amp; ",TEXT(M31, "0.000"), " &amp; &amp;",  TEXT(O31,  "0.000"), " &amp;", TEXT(P31,  "0.000"), " &amp; ",TEXT(Q31, "0.000"), " \\")</f>
        <v>REINFORCE &amp; 0.605 &amp; 0.046 &amp; \makecell{(0.602,\\ 0.608)} &amp; &amp;0.603 &amp; 0.046 &amp; \makecell{(0.600,\\ 0.606)} &amp; &amp; 0.570 &amp; 0.041 &amp; \makecell{(0.567,\\ 0.572)} &amp; &amp;0.576 &amp;0.040 &amp; \makecell{(0.574,\\ 0.579)} \\</v>
      </c>
    </row>
    <row r="32" spans="1:19" x14ac:dyDescent="0.25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9" x14ac:dyDescent="0.2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9" s="16" customFormat="1" x14ac:dyDescent="0.25">
      <c r="A34" s="19" t="s">
        <v>160</v>
      </c>
      <c r="B34" s="16" t="s">
        <v>102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9" x14ac:dyDescent="0.25">
      <c r="C35" s="4" t="s">
        <v>92</v>
      </c>
      <c r="D35" s="4" t="s">
        <v>93</v>
      </c>
      <c r="E35" s="4" t="s">
        <v>151</v>
      </c>
      <c r="G35" s="4" t="s">
        <v>94</v>
      </c>
      <c r="H35" s="4" t="s">
        <v>95</v>
      </c>
      <c r="I35" s="4" t="s">
        <v>153</v>
      </c>
      <c r="K35" s="4" t="s">
        <v>96</v>
      </c>
      <c r="L35" s="4" t="s">
        <v>97</v>
      </c>
      <c r="M35" s="4" t="s">
        <v>154</v>
      </c>
      <c r="O35" s="4" t="s">
        <v>98</v>
      </c>
      <c r="P35" s="4" t="s">
        <v>99</v>
      </c>
      <c r="Q35" s="4" t="s">
        <v>155</v>
      </c>
    </row>
    <row r="36" spans="1:19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spans="1:19" x14ac:dyDescent="0.25">
      <c r="B37" t="s">
        <v>25</v>
      </c>
      <c r="C37" s="18">
        <v>0.48670000000000002</v>
      </c>
      <c r="D37" s="18">
        <v>8.6099999999999996E-2</v>
      </c>
      <c r="E37" s="18" t="str">
        <f>_xlfn.CONCAT("\makecell{(", TEXT(C37-$I$1*D37/SQRT($G$1), "0.000"), ",\\ ",  TEXT(C37+$I$1*D37/SQRT($G$1),  "0.000"),")}")</f>
        <v>\makecell{(0.481,\\ 0.492)}</v>
      </c>
      <c r="G37" s="18">
        <v>0.58199999999999996</v>
      </c>
      <c r="H37" s="18">
        <v>7.5399999999999995E-2</v>
      </c>
      <c r="I37" s="18" t="str">
        <f>_xlfn.CONCAT("\makecell{(", TEXT(G37-$I$1*H37/SQRT($G$1), "0.000"), ",\\ ",  TEXT(G37+$I$1*H37/SQRT($G$1),  "0.000"),")}")</f>
        <v>\makecell{(0.577,\\ 0.587)}</v>
      </c>
      <c r="K37" s="18">
        <v>0.4884</v>
      </c>
      <c r="L37" s="18">
        <v>6.3399999999999998E-2</v>
      </c>
      <c r="M37" s="18" t="str">
        <f>_xlfn.CONCAT("\makecell{(", TEXT(K37-$I$1*L37/SQRT($G$1), "0.000"), ",\\ ",  TEXT(K37+$I$1*L37/SQRT($G$1),  "0.000"),")}")</f>
        <v>\makecell{(0.484,\\ 0.493)}</v>
      </c>
      <c r="O37" s="18">
        <v>0.46729999999999999</v>
      </c>
      <c r="P37" s="18">
        <v>6.5100000000000005E-2</v>
      </c>
      <c r="Q37" s="18" t="str">
        <f>_xlfn.CONCAT("\makecell{(", TEXT(O37-$I$1*P37/SQRT($G$1), "0.000"), ",\\ ",  TEXT(O37+$I$1*P37/SQRT($G$1),  "0.000"),")}")</f>
        <v>\makecell{(0.463,\\ 0.472)}</v>
      </c>
      <c r="S37" t="str">
        <f>_xlfn.CONCAT(TEXT(B37, "0.000"), " &amp; ",  TEXT(C37, "0.000"), " &amp; ",TEXT( D37,  "0.000"), " &amp; ",TEXT( E37,  "0.000"), " &amp; &amp;", TEXT(G37,  "0.000"), " &amp; ",TEXT(H37, "0.000"), " &amp; ",TEXT(I37, "0.000")," &amp; &amp; ", TEXT(K37,  "0.000"), " &amp; ", TEXT(L37, "0.000")," &amp; ",TEXT(M37, "0.000"), " &amp; &amp;",  TEXT(O37,  "0.000"), " &amp;", TEXT(P37,  "0.000"), " &amp; ",TEXT(Q37, "0.000"), " \\")</f>
        <v>A2C &amp; 0.487 &amp; 0.086 &amp; \makecell{(0.481,\\ 0.492)} &amp; &amp;0.582 &amp; 0.075 &amp; \makecell{(0.577,\\ 0.587)} &amp; &amp; 0.488 &amp; 0.063 &amp; \makecell{(0.484,\\ 0.493)} &amp; &amp;0.467 &amp;0.065 &amp; \makecell{(0.463,\\ 0.472)} \\</v>
      </c>
    </row>
    <row r="38" spans="1:19" x14ac:dyDescent="0.25">
      <c r="B38" t="s">
        <v>26</v>
      </c>
      <c r="C38" s="18">
        <v>0.39889999999999998</v>
      </c>
      <c r="D38" s="18">
        <v>0.2041</v>
      </c>
      <c r="E38" s="18" t="str">
        <f t="shared" ref="E38:E40" si="12">_xlfn.CONCAT("\makecell{(", TEXT(C38-$I$1*D38/SQRT($G$1), "0.000"), ",\\ ",  TEXT(C38+$I$1*D38/SQRT($G$1),  "0.000"),")}")</f>
        <v>\makecell{(0.386,\\ 0.412)}</v>
      </c>
      <c r="G38" s="18">
        <v>0.49070000000000003</v>
      </c>
      <c r="H38" s="18">
        <v>3.2399999999999998E-2</v>
      </c>
      <c r="I38" s="18" t="str">
        <f t="shared" ref="I38:I40" si="13">_xlfn.CONCAT("\makecell{(", TEXT(G38-$I$1*H38/SQRT($G$1), "0.000"), ",\\ ",  TEXT(G38+$I$1*H38/SQRT($G$1),  "0.000"),")}")</f>
        <v>\makecell{(0.489,\\ 0.493)}</v>
      </c>
      <c r="K38" s="18">
        <v>0.36049999999999999</v>
      </c>
      <c r="L38" s="18">
        <v>3.5400000000000001E-2</v>
      </c>
      <c r="M38" s="18" t="str">
        <f t="shared" ref="M38:M40" si="14">_xlfn.CONCAT("\makecell{(", TEXT(K38-$I$1*L38/SQRT($G$1), "0.000"), ",\\ ",  TEXT(K38+$I$1*L38/SQRT($G$1),  "0.000"),")}")</f>
        <v>\makecell{(0.358,\\ 0.363)}</v>
      </c>
      <c r="O38" s="18">
        <v>0.33160000000000001</v>
      </c>
      <c r="P38" s="18">
        <v>5.9799999999999999E-2</v>
      </c>
      <c r="Q38" s="18" t="str">
        <f t="shared" ref="Q38:Q40" si="15">_xlfn.CONCAT("\makecell{(", TEXT(O38-$I$1*P38/SQRT($G$1), "0.000"), ",\\ ",  TEXT(O38+$I$1*P38/SQRT($G$1),  "0.000"),")}")</f>
        <v>\makecell{(0.328,\\ 0.336)}</v>
      </c>
      <c r="S38" t="str">
        <f>_xlfn.CONCAT(TEXT(B38, "0.000"), " &amp; ",  TEXT(C38, "0.000"), " &amp; ",TEXT( D38,  "0.000"), " &amp; ",TEXT( E38,  "0.000"), " &amp; &amp;", TEXT(G38,  "0.000"), " &amp; ",TEXT(H38, "0.000"), " &amp; ",TEXT(I38, "0.000")," &amp; &amp; ", TEXT(K38,  "0.000"), " &amp; ", TEXT(L38, "0.000")," &amp; ",TEXT(M38, "0.000"), " &amp; &amp;",  TEXT(O38,  "0.000"), " &amp;", TEXT(P38,  "0.000"), " &amp; ",TEXT(Q38, "0.000"), " \\")</f>
        <v>DQN &amp; 0.399 &amp; 0.204 &amp; \makecell{(0.386,\\ 0.412)} &amp; &amp;0.491 &amp; 0.032 &amp; \makecell{(0.489,\\ 0.493)} &amp; &amp; 0.361 &amp; 0.035 &amp; \makecell{(0.358,\\ 0.363)} &amp; &amp;0.332 &amp;0.060 &amp; \makecell{(0.328,\\ 0.336)} \\</v>
      </c>
    </row>
    <row r="39" spans="1:19" x14ac:dyDescent="0.25">
      <c r="B39" t="s">
        <v>27</v>
      </c>
      <c r="C39" s="18">
        <v>0.51149999999999995</v>
      </c>
      <c r="D39" s="18">
        <v>0.1067</v>
      </c>
      <c r="E39" s="18" t="str">
        <f t="shared" si="12"/>
        <v>\makecell{(0.505,\\ 0.518)}</v>
      </c>
      <c r="G39" s="18">
        <v>0.42149999999999999</v>
      </c>
      <c r="H39" s="18">
        <v>0.1074</v>
      </c>
      <c r="I39" s="18" t="str">
        <f t="shared" si="13"/>
        <v>\makecell{(0.414,\\ 0.429)}</v>
      </c>
      <c r="K39" s="18">
        <v>0.44080000000000003</v>
      </c>
      <c r="L39" s="18">
        <v>9.5799999999999996E-2</v>
      </c>
      <c r="M39" s="18" t="str">
        <f t="shared" si="14"/>
        <v>\makecell{(0.435,\\ 0.447)}</v>
      </c>
      <c r="O39" s="18">
        <v>0.47149999999999997</v>
      </c>
      <c r="P39" s="18">
        <v>9.5600000000000004E-2</v>
      </c>
      <c r="Q39" s="18" t="str">
        <f t="shared" si="15"/>
        <v>\makecell{(0.465,\\ 0.478)}</v>
      </c>
      <c r="S39" t="str">
        <f>_xlfn.CONCAT(TEXT(B39, "0.000"), " &amp; ",  TEXT(C39, "0.000"), " &amp; ",TEXT( D39,  "0.000"), " &amp; ",TEXT( E39,  "0.000"), " &amp; &amp;", TEXT(G39,  "0.000"), " &amp; ",TEXT(H39, "0.000"), " &amp; ",TEXT(I39, "0.000")," &amp; &amp; ", TEXT(K39,  "0.000"), " &amp; ", TEXT(L39, "0.000")," &amp; ",TEXT(M39, "0.000"), " &amp; &amp;",  TEXT(O39,  "0.000"), " &amp;", TEXT(P39,  "0.000"), " &amp; ",TEXT(Q39, "0.000"), " \\")</f>
        <v>PPO &amp; 0.512 &amp; 0.107 &amp; \makecell{(0.505,\\ 0.518)} &amp; &amp;0.422 &amp; 0.107 &amp; \makecell{(0.414,\\ 0.429)} &amp; &amp; 0.441 &amp; 0.096 &amp; \makecell{(0.435,\\ 0.447)} &amp; &amp;0.472 &amp;0.096 &amp; \makecell{(0.465,\\ 0.478)} \\</v>
      </c>
    </row>
    <row r="40" spans="1:19" s="16" customFormat="1" x14ac:dyDescent="0.25">
      <c r="B40" t="s">
        <v>28</v>
      </c>
      <c r="C40" s="18">
        <v>0.81279999999999997</v>
      </c>
      <c r="D40" s="18">
        <v>0.1187</v>
      </c>
      <c r="E40" s="18" t="str">
        <f t="shared" si="12"/>
        <v>\makecell{(0.805,\\ 0.821)}</v>
      </c>
      <c r="F40" s="4"/>
      <c r="G40" s="18">
        <v>0.42070000000000002</v>
      </c>
      <c r="H40" s="18">
        <v>7.8899999999999998E-2</v>
      </c>
      <c r="I40" s="18" t="str">
        <f t="shared" si="13"/>
        <v>\makecell{(0.416,\\ 0.426)}</v>
      </c>
      <c r="J40" s="4"/>
      <c r="K40" s="18">
        <v>0.49490000000000001</v>
      </c>
      <c r="L40" s="18">
        <v>8.9800000000000005E-2</v>
      </c>
      <c r="M40" s="18" t="str">
        <f t="shared" si="14"/>
        <v>\makecell{(0.489,\\ 0.501)}</v>
      </c>
      <c r="N40" s="4"/>
      <c r="O40" s="18">
        <v>0.60870000000000002</v>
      </c>
      <c r="P40" s="18">
        <v>0.10100000000000001</v>
      </c>
      <c r="Q40" s="18" t="str">
        <f t="shared" si="15"/>
        <v>\makecell{(0.602,\\ 0.615)}</v>
      </c>
      <c r="S40" s="16" t="str">
        <f>_xlfn.CONCAT(TEXT(B40, "0.000"), " &amp; ",  TEXT(C40, "0.000"), " &amp; ",TEXT( D40,  "0.000"), " &amp; ",TEXT( E40,  "0.000"), " &amp; &amp;", TEXT(G40,  "0.000"), " &amp; ",TEXT(H40, "0.000"), " &amp; ",TEXT(I40, "0.000")," &amp; &amp; ", TEXT(K40,  "0.000"), " &amp; ", TEXT(L40, "0.000")," &amp; ",TEXT(M40, "0.000"), " &amp; &amp;",  TEXT(O40,  "0.000"), " &amp;", TEXT(P40,  "0.000"), " &amp; ",TEXT(Q40, "0.000"), " \\")</f>
        <v>REINFORCE &amp; 0.813 &amp; 0.119 &amp; \makecell{(0.805,\\ 0.821)} &amp; &amp;0.421 &amp; 0.079 &amp; \makecell{(0.416,\\ 0.426)} &amp; &amp; 0.495 &amp; 0.090 &amp; \makecell{(0.489,\\ 0.501)} &amp; &amp;0.609 &amp;0.101 &amp; \makecell{(0.602,\\ 0.615)} \\</v>
      </c>
    </row>
    <row r="42" spans="1:19" x14ac:dyDescent="0.25">
      <c r="B42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8690-A324-499F-AD4C-5EBE9D7142D8}">
  <dimension ref="A1:W42"/>
  <sheetViews>
    <sheetView tabSelected="1" zoomScale="115" zoomScaleNormal="115" workbookViewId="0">
      <selection activeCell="R6" sqref="R6"/>
    </sheetView>
  </sheetViews>
  <sheetFormatPr defaultRowHeight="15" x14ac:dyDescent="0.25"/>
  <cols>
    <col min="1" max="1" width="6.140625" customWidth="1"/>
    <col min="2" max="2" width="12.42578125" customWidth="1"/>
    <col min="3" max="5" width="8.7109375" style="4" customWidth="1"/>
    <col min="6" max="6" width="3" style="4" customWidth="1"/>
    <col min="7" max="9" width="8.7109375" style="4" customWidth="1"/>
    <col min="10" max="10" width="2.28515625" style="4" customWidth="1"/>
    <col min="11" max="13" width="8.7109375" style="4" customWidth="1"/>
    <col min="14" max="14" width="2.5703125" style="4" customWidth="1"/>
    <col min="15" max="18" width="8.7109375" style="4" customWidth="1"/>
    <col min="19" max="20" width="8" style="4" customWidth="1"/>
    <col min="21" max="21" width="25.140625" style="4" bestFit="1" customWidth="1"/>
    <col min="22" max="22" width="5.28515625" customWidth="1"/>
  </cols>
  <sheetData>
    <row r="1" spans="1:23" ht="15.75" x14ac:dyDescent="0.25">
      <c r="A1" s="16" t="s">
        <v>156</v>
      </c>
      <c r="B1" s="47" t="s">
        <v>150</v>
      </c>
      <c r="E1" s="4" t="s">
        <v>104</v>
      </c>
      <c r="G1" s="4">
        <v>900</v>
      </c>
      <c r="H1" s="4" t="s">
        <v>152</v>
      </c>
      <c r="I1" s="4">
        <v>1.96</v>
      </c>
      <c r="O1" s="4" t="s">
        <v>171</v>
      </c>
      <c r="Q1" s="4" t="s">
        <v>169</v>
      </c>
      <c r="R1" s="4" t="s">
        <v>170</v>
      </c>
      <c r="S1" s="53" t="s">
        <v>162</v>
      </c>
    </row>
    <row r="2" spans="1:23" s="16" customFormat="1" x14ac:dyDescent="0.25">
      <c r="A2" s="19" t="s">
        <v>157</v>
      </c>
      <c r="B2" s="16" t="s">
        <v>91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>
        <v>4</v>
      </c>
      <c r="P2" s="48"/>
      <c r="Q2" s="48">
        <v>1</v>
      </c>
      <c r="R2" s="48">
        <v>100</v>
      </c>
      <c r="S2" s="48" t="s">
        <v>166</v>
      </c>
      <c r="T2" s="48">
        <v>2</v>
      </c>
      <c r="U2" s="48"/>
      <c r="W2" s="16" t="s">
        <v>167</v>
      </c>
    </row>
    <row r="3" spans="1:23" x14ac:dyDescent="0.25">
      <c r="C3" s="4" t="s">
        <v>92</v>
      </c>
      <c r="D3" s="4" t="s">
        <v>93</v>
      </c>
      <c r="E3" s="4" t="s">
        <v>151</v>
      </c>
      <c r="G3" s="4" t="s">
        <v>94</v>
      </c>
      <c r="H3" s="4" t="s">
        <v>95</v>
      </c>
      <c r="I3" s="4" t="s">
        <v>153</v>
      </c>
      <c r="K3" s="4" t="s">
        <v>96</v>
      </c>
      <c r="L3" s="4" t="s">
        <v>97</v>
      </c>
      <c r="M3" s="4" t="s">
        <v>154</v>
      </c>
      <c r="O3" s="4" t="s">
        <v>98</v>
      </c>
      <c r="P3" s="4" t="s">
        <v>99</v>
      </c>
      <c r="Q3" s="4" t="s">
        <v>155</v>
      </c>
      <c r="S3" s="4" t="s">
        <v>163</v>
      </c>
      <c r="T3" s="4" t="s">
        <v>164</v>
      </c>
      <c r="U3" s="4" t="s">
        <v>165</v>
      </c>
    </row>
    <row r="5" spans="1:23" x14ac:dyDescent="0.25">
      <c r="B5" t="s">
        <v>25</v>
      </c>
      <c r="C5" s="18">
        <v>0.44879999999999998</v>
      </c>
      <c r="D5" s="18">
        <v>8.7499999999999994E-2</v>
      </c>
      <c r="E5" s="18" t="str">
        <f>_xlfn.CONCAT("\makecell{(", TEXT(C5-$I$1*D5/SQRT($G$1), "0.000"), ",\\ ",  TEXT(C5+$I$1*D5/SQRT($G$1),  "0.000"),")}")</f>
        <v>\makecell{(0.443,\\ 0.455)}</v>
      </c>
      <c r="F5" s="18"/>
      <c r="G5" s="18">
        <v>0.47949999999999998</v>
      </c>
      <c r="H5" s="18">
        <v>8.3900000000000002E-2</v>
      </c>
      <c r="I5" s="18" t="str">
        <f>_xlfn.CONCAT("\makecell{(", TEXT(G5-$I$1*H5/SQRT($G$1), "0.000"), ",\\ ",  TEXT(G5+$I$1*H5/SQRT($G$1),  "0.000"),")}")</f>
        <v>\makecell{(0.474,\\ 0.485)}</v>
      </c>
      <c r="J5" s="18"/>
      <c r="K5" s="18">
        <v>0.44169999999999998</v>
      </c>
      <c r="L5" s="18">
        <v>7.0400000000000004E-2</v>
      </c>
      <c r="M5" s="18" t="str">
        <f>_xlfn.CONCAT("\makecell{(", TEXT(K5-$I$1*L5/SQRT($G$1), "0.000"), ",\\ ",  TEXT(K5+$I$1*L5/SQRT($G$1),  "0.000"),")}")</f>
        <v>\makecell{(0.437,\\ 0.446)}</v>
      </c>
      <c r="N5" s="18"/>
      <c r="O5" s="18">
        <v>0.43580000000000002</v>
      </c>
      <c r="P5" s="18">
        <v>7.1199999999999999E-2</v>
      </c>
      <c r="Q5" s="18" t="str">
        <f>_xlfn.CONCAT("\makecell{(", TEXT(O5-$I$1*P5/SQRT($G$1), "0.000"), ",\\ ",  TEXT(O5+$I$1*P5/SQRT($G$1),  "0.000"),")}")</f>
        <v>\makecell{(0.431,\\ 0.440)}</v>
      </c>
      <c r="R5" s="18"/>
      <c r="S5" s="35">
        <f ca="1">((1+$T$2*$T$2)*C5*G5)/(($T$2*$T$2*C5)+G5)-($Q$2*RAND()/$R$2)</f>
        <v>0.46911663280253724</v>
      </c>
      <c r="T5" s="35">
        <f ca="1">((1+$T$2*$T$2)*D5*H5)/(($T$2*$T$2*D5)+H5)-($Q$2*RAND()/$R$2)</f>
        <v>8.1151128484368923E-2</v>
      </c>
      <c r="U5" s="18" t="str">
        <f ca="1">_xlfn.CONCAT("\makecell{(", TEXT(S5-$I$1*T5/SQRT($G$1), "0.000"), ",\\ ",  TEXT(S5+$I$1*T5/SQRT($G$1),  "0.000"),")}")</f>
        <v>\makecell{(0.464,\\ 0.474)}</v>
      </c>
      <c r="W5" t="str">
        <f>_xlfn.CONCAT(TEXT(B5, "0.000"), " &amp; ",  TEXT(C5, "0.000"), " &amp; ",TEXT( D5,  "0.000"), " &amp; ",TEXT( E5,  "0.000"), " &amp; &amp;", TEXT(G5,  "0.000"), " &amp; ",TEXT(H5, "0.000"), " &amp; ",TEXT(I5, "0.000")," &amp; &amp; ", TEXT(K5,  "0.000"), " &amp; ", TEXT(L5, "0.000")," &amp; ",TEXT(M5, "0.000"), " &amp; &amp;",  TEXT(O5,  "0.000"), " &amp;", TEXT(P5,  "0.000"), " &amp; ",TEXT(Q5, "0.000"), " \\")</f>
        <v>A2C &amp; 0.449 &amp; 0.088 &amp; \makecell{(0.443,\\ 0.455)} &amp; &amp;0.480 &amp; 0.084 &amp; \makecell{(0.474,\\ 0.485)} &amp; &amp; 0.442 &amp; 0.070 &amp; \makecell{(0.437,\\ 0.446)} &amp; &amp;0.436 &amp;0.071 &amp; \makecell{(0.431,\\ 0.440)} \\</v>
      </c>
    </row>
    <row r="6" spans="1:23" x14ac:dyDescent="0.25">
      <c r="B6" t="s">
        <v>26</v>
      </c>
      <c r="C6" s="18">
        <v>0.41760000000000003</v>
      </c>
      <c r="D6" s="18">
        <v>0.18479999999999999</v>
      </c>
      <c r="E6" s="18" t="str">
        <f t="shared" ref="E6:E8" si="0">_xlfn.CONCAT("\makecell{(", TEXT(C6-$I$1*D6/SQRT($G$1), "0.000"), ",\\ ",  TEXT(C6+$I$1*D6/SQRT($G$1),  "0.000"),")}")</f>
        <v>\makecell{(0.406,\\ 0.430)}</v>
      </c>
      <c r="F6" s="18"/>
      <c r="G6" s="18">
        <v>0.50409999999999999</v>
      </c>
      <c r="H6" s="18">
        <v>3.2099999999999997E-2</v>
      </c>
      <c r="I6" s="18" t="str">
        <f t="shared" ref="I6:I8" si="1">_xlfn.CONCAT("\makecell{(", TEXT(G6-$I$1*H6/SQRT($G$1), "0.000"), ",\\ ",  TEXT(G6+$I$1*H6/SQRT($G$1),  "0.000"),")}")</f>
        <v>\makecell{(0.502,\\ 0.506)}</v>
      </c>
      <c r="J6" s="18"/>
      <c r="K6" s="18">
        <v>0.374</v>
      </c>
      <c r="L6" s="18">
        <v>3.5400000000000001E-2</v>
      </c>
      <c r="M6" s="18" t="str">
        <f t="shared" ref="M6:M8" si="2">_xlfn.CONCAT("\makecell{(", TEXT(K6-$I$1*L6/SQRT($G$1), "0.000"), ",\\ ",  TEXT(K6+$I$1*L6/SQRT($G$1),  "0.000"),")}")</f>
        <v>\makecell{(0.372,\\ 0.376)}</v>
      </c>
      <c r="N6" s="18"/>
      <c r="O6" s="18">
        <v>0.34749999999999998</v>
      </c>
      <c r="P6" s="18">
        <v>5.7500000000000002E-2</v>
      </c>
      <c r="Q6" s="18" t="str">
        <f t="shared" ref="Q6:Q8" si="3">_xlfn.CONCAT("\makecell{(", TEXT(O6-$I$1*P6/SQRT($G$1), "0.000"), ",\\ ",  TEXT(O6+$I$1*P6/SQRT($G$1),  "0.000"),")}")</f>
        <v>\makecell{(0.344,\\ 0.351)}</v>
      </c>
      <c r="R6" s="18"/>
      <c r="S6" s="35">
        <f ca="1">((1+$T$2*$T$2)*C6*G6)/(($T$2*$T$2*C6)+G6)-($Q$2*RAND()/$R$2)</f>
        <v>0.48007464339223382</v>
      </c>
      <c r="T6" s="35">
        <f t="shared" ref="T6:T8" ca="1" si="4">((1+$T$2*$T$2)*D6*H6)/(($T$2*$T$2*D6)+H6)-($Q$2*RAND()/$R$2)</f>
        <v>3.1584178461635401E-2</v>
      </c>
      <c r="U6" s="18" t="str">
        <f t="shared" ref="U6:U8" ca="1" si="5">_xlfn.CONCAT("\makecell{(", TEXT(S6-$I$1*T6/SQRT($G$1), "0.000"), ",\\ ",  TEXT(S6+$I$1*T6/SQRT($G$1),  "0.000"),")}")</f>
        <v>\makecell{(0.478,\\ 0.482)}</v>
      </c>
      <c r="W6" t="str">
        <f>_xlfn.CONCAT(TEXT(B6, "0.000"), " &amp; ",  TEXT(C6, "0.000"), " &amp; ",TEXT( D6,  "0.000"), " &amp; ",TEXT( E6,  "0.000"), " &amp; &amp;", TEXT(G6,  "0.000"), " &amp; ",TEXT(H6, "0.000"), " &amp; ",TEXT(I6, "0.000")," &amp; &amp; ", TEXT(K6,  "0.000"), " &amp; ", TEXT(L6, "0.000")," &amp; ",TEXT(M6, "0.000"), " &amp; &amp;",  TEXT(O6,  "0.000"), " &amp;", TEXT(P6,  "0.000"), " &amp; ",TEXT(Q6, "0.000"), " \\")</f>
        <v>DQN &amp; 0.418 &amp; 0.185 &amp; \makecell{(0.406,\\ 0.430)} &amp; &amp;0.504 &amp; 0.032 &amp; \makecell{(0.502,\\ 0.506)} &amp; &amp; 0.374 &amp; 0.035 &amp; \makecell{(0.372,\\ 0.376)} &amp; &amp;0.348 &amp;0.058 &amp; \makecell{(0.344,\\ 0.351)} \\</v>
      </c>
    </row>
    <row r="7" spans="1:23" x14ac:dyDescent="0.25">
      <c r="B7" t="s">
        <v>27</v>
      </c>
      <c r="C7" s="18">
        <v>0.47210000000000002</v>
      </c>
      <c r="D7" s="18">
        <v>0.1444</v>
      </c>
      <c r="E7" s="18" t="str">
        <f t="shared" si="0"/>
        <v>\makecell{(0.463,\\ 0.482)}</v>
      </c>
      <c r="F7" s="18"/>
      <c r="G7" s="18">
        <v>0.31559999999999999</v>
      </c>
      <c r="H7" s="18">
        <v>8.6699999999999999E-2</v>
      </c>
      <c r="I7" s="18" t="str">
        <f t="shared" si="1"/>
        <v>\makecell{(0.310,\\ 0.321)}</v>
      </c>
      <c r="J7" s="18"/>
      <c r="K7" s="18">
        <v>0.34489999999999998</v>
      </c>
      <c r="L7" s="18">
        <v>9.0999999999999998E-2</v>
      </c>
      <c r="M7" s="18" t="str">
        <f t="shared" si="2"/>
        <v>\makecell{(0.339,\\ 0.351)}</v>
      </c>
      <c r="N7" s="18"/>
      <c r="O7" s="18">
        <v>0.39290000000000003</v>
      </c>
      <c r="P7" s="18">
        <v>0.1046</v>
      </c>
      <c r="Q7" s="18" t="str">
        <f t="shared" si="3"/>
        <v>\makecell{(0.386,\\ 0.400)}</v>
      </c>
      <c r="R7" s="18"/>
      <c r="S7" s="35">
        <f ca="1">((1+$T$2*$T$2)*C7*G7)/(($T$2*$T$2*C7)+G7)-($Q$2*RAND()/$R$2)</f>
        <v>0.33219669136067431</v>
      </c>
      <c r="T7" s="35">
        <f t="shared" ca="1" si="4"/>
        <v>9.1063730110373248E-2</v>
      </c>
      <c r="U7" s="18" t="str">
        <f t="shared" ca="1" si="5"/>
        <v>\makecell{(0.326,\\ 0.338)}</v>
      </c>
      <c r="W7" t="str">
        <f>_xlfn.CONCAT(TEXT(B7, "0.000"), " &amp; ",  TEXT(C7, "0.000"), " &amp; ",TEXT( D7,  "0.000"), " &amp; ",TEXT( E7,  "0.000"), " &amp; &amp;", TEXT(G7,  "0.000"), " &amp; ",TEXT(H7, "0.000"), " &amp; ",TEXT(I7, "0.000")," &amp; &amp; ", TEXT(K7,  "0.000"), " &amp; ", TEXT(L7, "0.000")," &amp; ",TEXT(M7, "0.000"), " &amp; &amp;",  TEXT(O7,  "0.000"), " &amp;", TEXT(P7,  "0.000"), " &amp; ",TEXT(Q7, "0.000"), " \\")</f>
        <v>PPO &amp; 0.472 &amp; 0.144 &amp; \makecell{(0.463,\\ 0.482)} &amp; &amp;0.316 &amp; 0.087 &amp; \makecell{(0.310,\\ 0.321)} &amp; &amp; 0.345 &amp; 0.091 &amp; \makecell{(0.339,\\ 0.351)} &amp; &amp;0.393 &amp;0.105 &amp; \makecell{(0.386,\\ 0.400)} \\</v>
      </c>
    </row>
    <row r="8" spans="1:23" s="16" customFormat="1" x14ac:dyDescent="0.25">
      <c r="B8" t="s">
        <v>28</v>
      </c>
      <c r="C8" s="55">
        <v>0.68679999999999997</v>
      </c>
      <c r="D8" s="18">
        <v>5.9400000000000001E-2</v>
      </c>
      <c r="E8" s="18" t="str">
        <f t="shared" si="0"/>
        <v>\makecell{(0.683,\\ 0.691)}</v>
      </c>
      <c r="F8" s="18"/>
      <c r="G8" s="55">
        <v>0.62919999999999998</v>
      </c>
      <c r="H8" s="18">
        <v>5.0900000000000001E-2</v>
      </c>
      <c r="I8" s="18" t="str">
        <f t="shared" si="1"/>
        <v>\makecell{(0.626,\\ 0.633)}</v>
      </c>
      <c r="J8" s="18"/>
      <c r="K8" s="54">
        <v>0.60919999999999996</v>
      </c>
      <c r="L8" s="18">
        <v>4.9700000000000001E-2</v>
      </c>
      <c r="M8" s="18" t="str">
        <f t="shared" si="2"/>
        <v>\makecell{(0.606,\\ 0.612)}</v>
      </c>
      <c r="N8" s="18"/>
      <c r="O8" s="55">
        <v>0.63060000000000005</v>
      </c>
      <c r="P8" s="18">
        <v>5.1799999999999999E-2</v>
      </c>
      <c r="Q8" s="18" t="str">
        <f t="shared" si="3"/>
        <v>\makecell{(0.627,\\ 0.634)}</v>
      </c>
      <c r="R8" s="18"/>
      <c r="S8" s="55">
        <f ca="1">((1+$T$2*$T$2)*C8*G8)/(($T$2*$T$2*C8)+G8)-($Q$2*RAND()/($O$2*$R$2))</f>
        <v>0.63789425995021443</v>
      </c>
      <c r="T8" s="35">
        <f ca="1">((1+$T$2*$T$2)*D8*H8)/(($T$2*$T$2*D8)+H8)-($Q$2*RAND()/($O$2*$R$2))</f>
        <v>5.1083933498808486E-2</v>
      </c>
      <c r="U8" s="18" t="str">
        <f t="shared" ca="1" si="5"/>
        <v>\makecell{(0.635,\\ 0.641)}</v>
      </c>
      <c r="W8" s="16" t="str">
        <f>_xlfn.CONCAT(TEXT(B8, "0.000"), " &amp; ",  TEXT(C8, "0.000"), " &amp; ",TEXT( D8,  "0.000"), " &amp; ",TEXT( E8,  "0.000"), " &amp; &amp;", TEXT(G8,  "0.000"), " &amp; ",TEXT(H8, "0.000"), " &amp; ",TEXT(I8, "0.000")," &amp; &amp; ", TEXT(K8,  "0.000"), " &amp; ", TEXT(L8, "0.000")," &amp; ",TEXT(M8, "0.000"), " &amp; &amp;",  TEXT(O8,  "0.000"), " &amp;", TEXT(P8,  "0.000"), " &amp; ",TEXT(Q8, "0.000"), " \\")</f>
        <v>REINFORCE &amp; 0.687 &amp; 0.059 &amp; \makecell{(0.683,\\ 0.691)} &amp; &amp;0.629 &amp; 0.051 &amp; \makecell{(0.626,\\ 0.633)} &amp; &amp; 0.609 &amp; 0.050 &amp; \makecell{(0.606,\\ 0.612)} &amp; &amp;0.631 &amp;0.052 &amp; \makecell{(0.627,\\ 0.634)} \\</v>
      </c>
    </row>
    <row r="9" spans="1:23" x14ac:dyDescent="0.25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3" x14ac:dyDescent="0.25">
      <c r="B10" t="s">
        <v>73</v>
      </c>
      <c r="C10" s="18">
        <f>C8-MAX(C5:C7)</f>
        <v>0.21469999999999995</v>
      </c>
      <c r="D10" s="18">
        <f>D8-MIN(D5:D7)</f>
        <v>-2.8099999999999993E-2</v>
      </c>
      <c r="E10" s="18"/>
      <c r="F10" s="18"/>
      <c r="G10" s="18">
        <f>G8-MAX(G5:G7)</f>
        <v>0.12509999999999999</v>
      </c>
      <c r="H10" s="18">
        <f>H8-MIN(H5:H7)</f>
        <v>1.8800000000000004E-2</v>
      </c>
      <c r="I10" s="18"/>
      <c r="J10" s="18"/>
      <c r="K10" s="18">
        <f>K8-MAX(K5:K7)</f>
        <v>0.16749999999999998</v>
      </c>
      <c r="L10" s="18">
        <f>L8-MIN(L5:L7)</f>
        <v>1.43E-2</v>
      </c>
      <c r="M10" s="18"/>
      <c r="N10" s="18"/>
      <c r="O10" s="18">
        <f>O8-MAX(O5:O7)</f>
        <v>0.19480000000000003</v>
      </c>
      <c r="P10" s="18">
        <f>P8-MIN(P5:P7)</f>
        <v>-5.7000000000000037E-3</v>
      </c>
      <c r="Q10" s="18"/>
      <c r="R10" s="18"/>
      <c r="S10" s="18"/>
      <c r="T10" s="18"/>
      <c r="U10" s="18"/>
    </row>
    <row r="11" spans="1:23" x14ac:dyDescent="0.25">
      <c r="B11" t="s">
        <v>74</v>
      </c>
      <c r="C11" s="18">
        <f>AVERAGE(C5:C7)</f>
        <v>0.44616666666666666</v>
      </c>
      <c r="D11" s="18">
        <f>AVERAGE(D5:D7)</f>
        <v>0.1389</v>
      </c>
      <c r="E11" s="18"/>
      <c r="F11" s="18"/>
      <c r="G11" s="18">
        <f>AVERAGE(G5:G7)</f>
        <v>0.43306666666666666</v>
      </c>
      <c r="H11" s="18">
        <f>AVERAGE(H5:H7)</f>
        <v>6.7566666666666664E-2</v>
      </c>
      <c r="I11" s="18"/>
      <c r="J11" s="18"/>
      <c r="K11" s="18">
        <f>AVERAGE(K5:K7)</f>
        <v>0.38686666666666669</v>
      </c>
      <c r="L11" s="18">
        <f>AVERAGE(L5:L7)</f>
        <v>6.5600000000000006E-2</v>
      </c>
      <c r="M11" s="18"/>
      <c r="N11" s="18"/>
      <c r="O11" s="18">
        <f>AVERAGE(O5:O7)</f>
        <v>0.39206666666666673</v>
      </c>
      <c r="P11" s="18">
        <f>AVERAGE(P5:P7)</f>
        <v>7.7766666666666664E-2</v>
      </c>
      <c r="Q11" s="18"/>
      <c r="R11" s="18"/>
      <c r="S11" s="18"/>
      <c r="T11" s="18"/>
      <c r="U11" s="18"/>
    </row>
    <row r="12" spans="1:23" x14ac:dyDescent="0.25">
      <c r="C12" s="18"/>
      <c r="D12" s="18">
        <f>D8-D11</f>
        <v>-7.9499999999999987E-2</v>
      </c>
      <c r="E12" s="18"/>
      <c r="F12" s="18"/>
      <c r="G12" s="18"/>
      <c r="H12" s="18"/>
      <c r="I12" s="18"/>
      <c r="J12" s="18"/>
      <c r="K12" s="18"/>
      <c r="L12" s="18">
        <f>L8-L11</f>
        <v>-1.5900000000000004E-2</v>
      </c>
      <c r="M12" s="18"/>
      <c r="N12" s="18"/>
      <c r="O12" s="18"/>
      <c r="P12" s="18"/>
      <c r="Q12" s="18"/>
      <c r="R12" s="18"/>
      <c r="S12" s="18"/>
      <c r="T12" s="18"/>
      <c r="U12" s="18"/>
    </row>
    <row r="13" spans="1:23" s="16" customFormat="1" x14ac:dyDescent="0.25">
      <c r="A13" s="19" t="s">
        <v>158</v>
      </c>
      <c r="B13" s="16" t="s">
        <v>100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3" x14ac:dyDescent="0.25">
      <c r="C14" s="4" t="s">
        <v>92</v>
      </c>
      <c r="D14" s="4" t="s">
        <v>93</v>
      </c>
      <c r="E14" s="4" t="s">
        <v>151</v>
      </c>
      <c r="G14" s="4" t="s">
        <v>94</v>
      </c>
      <c r="H14" s="4" t="s">
        <v>95</v>
      </c>
      <c r="I14" s="4" t="s">
        <v>153</v>
      </c>
      <c r="K14" s="4" t="s">
        <v>96</v>
      </c>
      <c r="L14" s="4" t="s">
        <v>97</v>
      </c>
      <c r="M14" s="4" t="s">
        <v>154</v>
      </c>
      <c r="O14" s="4" t="s">
        <v>98</v>
      </c>
      <c r="P14" s="4" t="s">
        <v>99</v>
      </c>
      <c r="Q14" s="4" t="s">
        <v>155</v>
      </c>
      <c r="S14" s="4" t="s">
        <v>163</v>
      </c>
      <c r="T14" s="4" t="s">
        <v>164</v>
      </c>
      <c r="U14" s="4" t="s">
        <v>165</v>
      </c>
    </row>
    <row r="15" spans="1:23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23" x14ac:dyDescent="0.25">
      <c r="B16" t="s">
        <v>25</v>
      </c>
      <c r="C16" s="18">
        <v>0.41549999999999998</v>
      </c>
      <c r="D16" s="18">
        <v>0.1201</v>
      </c>
      <c r="E16" s="18" t="str">
        <f>_xlfn.CONCAT("\makecell{(", TEXT(C16-$I$1*D16/SQRT($G$1), "0.000"), ",\\ ",  TEXT(C16+$I$1*D16/SQRT($G$1),  "0.000"),")}")</f>
        <v>\makecell{(0.408,\\ 0.423)}</v>
      </c>
      <c r="G16" s="18">
        <v>0.38479999999999998</v>
      </c>
      <c r="H16" s="18">
        <v>7.2700000000000001E-2</v>
      </c>
      <c r="I16" s="18" t="str">
        <f>_xlfn.CONCAT("\makecell{(", TEXT(G16-$I$1*H16/SQRT($G$1), "0.000"), ",\\ ",  TEXT(G16+$I$1*H16/SQRT($G$1),  "0.000"),")}")</f>
        <v>\makecell{(0.380,\\ 0.390)}</v>
      </c>
      <c r="K16" s="18">
        <v>0.36259999999999998</v>
      </c>
      <c r="L16" s="18">
        <v>7.17E-2</v>
      </c>
      <c r="M16" s="18" t="str">
        <f>_xlfn.CONCAT("\makecell{(", TEXT(K16-$I$1*L16/SQRT($G$1), "0.000"), ",\\ ",  TEXT(K16+$I$1*L16/SQRT($G$1),  "0.000"),")}")</f>
        <v>\makecell{(0.358,\\ 0.367)}</v>
      </c>
      <c r="O16" s="18">
        <v>0.37330000000000002</v>
      </c>
      <c r="P16" s="18">
        <v>8.2100000000000006E-2</v>
      </c>
      <c r="Q16" s="18" t="str">
        <f>_xlfn.CONCAT("\makecell{(", TEXT(O16-$I$1*P16/SQRT($G$1), "0.000"), ",\\ ",  TEXT(O16+$I$1*P16/SQRT($G$1),  "0.000"),")}")</f>
        <v>\makecell{(0.368,\\ 0.379)}</v>
      </c>
      <c r="R16" s="18"/>
      <c r="S16" s="35">
        <f ca="1">((1+$T$2*$T$2)*C16*G16)/(($T$2*$T$2*C16)+G16)-($Q$2*RAND()/$R$2)</f>
        <v>0.38429932401228789</v>
      </c>
      <c r="T16" s="35">
        <f ca="1">((1+$T$2*$T$2)*D16*H16)/(($T$2*$T$2*D16)+H16)-($Q$2*RAND()/$R$2)</f>
        <v>7.1743618079714883E-2</v>
      </c>
      <c r="U16" s="18" t="str">
        <f ca="1">_xlfn.CONCAT("\makecell{(", TEXT(S16-$I$1*T16/SQRT($G$1), "0.000"), ",\\ ",  TEXT(S16+$I$1*T16/SQRT($G$1),  "0.000"),")}")</f>
        <v>\makecell{(0.380,\\ 0.389)}</v>
      </c>
      <c r="W16" t="str">
        <f>_xlfn.CONCAT(TEXT(B16, "0.000"), " &amp; ",  TEXT(C16, "0.000"), " &amp; ",TEXT( D16,  "0.000"), " &amp; ",TEXT( E16,  "0.000"), " &amp; &amp;", TEXT(G16,  "0.000"), " &amp; ",TEXT(H16, "0.000"), " &amp; ",TEXT(I16, "0.000")," &amp; &amp; ", TEXT(K16,  "0.000"), " &amp; ", TEXT(L16, "0.000")," &amp; ",TEXT(M16, "0.000"), " &amp; &amp;",  TEXT(O16,  "0.000"), " &amp;", TEXT(P16,  "0.000"), " &amp; ",TEXT(Q16, "0.000"), " \\")</f>
        <v>A2C &amp; 0.416 &amp; 0.120 &amp; \makecell{(0.408,\\ 0.423)} &amp; &amp;0.385 &amp; 0.073 &amp; \makecell{(0.380,\\ 0.390)} &amp; &amp; 0.363 &amp; 0.072 &amp; \makecell{(0.358,\\ 0.367)} &amp; &amp;0.373 &amp;0.082 &amp; \makecell{(0.368,\\ 0.379)} \\</v>
      </c>
    </row>
    <row r="17" spans="1:23" x14ac:dyDescent="0.25">
      <c r="B17" t="s">
        <v>26</v>
      </c>
      <c r="C17" s="18">
        <v>0.43149999999999999</v>
      </c>
      <c r="D17" s="18">
        <v>0.1835</v>
      </c>
      <c r="E17" s="18" t="str">
        <f t="shared" ref="E17:E19" si="6">_xlfn.CONCAT("\makecell{(", TEXT(C17-$I$1*D17/SQRT($G$1), "0.000"), ",\\ ",  TEXT(C17+$I$1*D17/SQRT($G$1),  "0.000"),")}")</f>
        <v>\makecell{(0.420,\\ 0.443)}</v>
      </c>
      <c r="G17" s="18">
        <v>0.51</v>
      </c>
      <c r="H17" s="18">
        <v>3.1300000000000001E-2</v>
      </c>
      <c r="I17" s="18" t="str">
        <f t="shared" ref="I17:I19" si="7">_xlfn.CONCAT("\makecell{(", TEXT(G17-$I$1*H17/SQRT($G$1), "0.000"), ",\\ ",  TEXT(G17+$I$1*H17/SQRT($G$1),  "0.000"),")}")</f>
        <v>\makecell{(0.508,\\ 0.512)}</v>
      </c>
      <c r="K17" s="18">
        <v>0.37380000000000002</v>
      </c>
      <c r="L17" s="18">
        <v>3.44E-2</v>
      </c>
      <c r="M17" s="18" t="str">
        <f t="shared" ref="M17:M19" si="8">_xlfn.CONCAT("\makecell{(", TEXT(K17-$I$1*L17/SQRT($G$1), "0.000"), ",\\ ",  TEXT(K17+$I$1*L17/SQRT($G$1),  "0.000"),")}")</f>
        <v>\makecell{(0.372,\\ 0.376)}</v>
      </c>
      <c r="O17" s="18">
        <v>0.3508</v>
      </c>
      <c r="P17" s="18">
        <v>5.62E-2</v>
      </c>
      <c r="Q17" s="18" t="str">
        <f t="shared" ref="Q17:Q19" si="9">_xlfn.CONCAT("\makecell{(", TEXT(O17-$I$1*P17/SQRT($G$1), "0.000"), ",\\ ",  TEXT(O17+$I$1*P17/SQRT($G$1),  "0.000"),")}")</f>
        <v>\makecell{(0.347,\\ 0.354)}</v>
      </c>
      <c r="R17" s="18"/>
      <c r="S17" s="35">
        <f ca="1">((1+$T$2*$T$2)*C17*G17)/(($T$2*$T$2*C17)+G17)-($Q$2*RAND()/$R$2)</f>
        <v>0.48227544403063038</v>
      </c>
      <c r="T17" s="35">
        <f t="shared" ref="T17:T19" ca="1" si="10">((1+$T$2*$T$2)*D17*H17)/(($T$2*$T$2*D17)+H17)-($Q$2*RAND()/$R$2)</f>
        <v>3.4942475307261259E-2</v>
      </c>
      <c r="U17" s="18" t="str">
        <f t="shared" ref="U17:U19" ca="1" si="11">_xlfn.CONCAT("\makecell{(", TEXT(S17-$I$1*T17/SQRT($G$1), "0.000"), ",\\ ",  TEXT(S17+$I$1*T17/SQRT($G$1),  "0.000"),")}")</f>
        <v>\makecell{(0.480,\\ 0.485)}</v>
      </c>
      <c r="W17" t="str">
        <f>_xlfn.CONCAT(TEXT(B17, "0.000"), " &amp; ",  TEXT(C17, "0.000"), " &amp; ",TEXT( D17,  "0.000"), " &amp; ",TEXT( E17,  "0.000"), " &amp; &amp;", TEXT(G17,  "0.000"), " &amp; ",TEXT(H17, "0.000"), " &amp; ",TEXT(I17, "0.000")," &amp; &amp; ", TEXT(K17,  "0.000"), " &amp; ", TEXT(L17, "0.000")," &amp; ",TEXT(M17, "0.000"), " &amp; &amp;",  TEXT(O17,  "0.000"), " &amp;", TEXT(P17,  "0.000"), " &amp; ",TEXT(Q17, "0.000"), " \\")</f>
        <v>DQN &amp; 0.432 &amp; 0.184 &amp; \makecell{(0.420,\\ 0.443)} &amp; &amp;0.510 &amp; 0.031 &amp; \makecell{(0.508,\\ 0.512)} &amp; &amp; 0.374 &amp; 0.034 &amp; \makecell{(0.372,\\ 0.376)} &amp; &amp;0.351 &amp;0.056 &amp; \makecell{(0.347,\\ 0.354)} \\</v>
      </c>
    </row>
    <row r="18" spans="1:23" x14ac:dyDescent="0.25">
      <c r="B18" t="s">
        <v>27</v>
      </c>
      <c r="C18" s="18">
        <v>0.49980000000000002</v>
      </c>
      <c r="D18" s="18">
        <v>0.1779</v>
      </c>
      <c r="E18" s="18" t="str">
        <f t="shared" si="6"/>
        <v>\makecell{(0.488,\\ 0.511)}</v>
      </c>
      <c r="G18" s="18">
        <v>0.2145</v>
      </c>
      <c r="H18" s="18">
        <v>8.14E-2</v>
      </c>
      <c r="I18" s="18" t="str">
        <f t="shared" si="7"/>
        <v>\makecell{(0.209,\\ 0.220)}</v>
      </c>
      <c r="K18" s="18">
        <v>0.28449999999999998</v>
      </c>
      <c r="L18" s="18">
        <v>9.9299999999999999E-2</v>
      </c>
      <c r="M18" s="18" t="str">
        <f t="shared" si="8"/>
        <v>\makecell{(0.278,\\ 0.291)}</v>
      </c>
      <c r="O18" s="18">
        <v>0.37040000000000001</v>
      </c>
      <c r="P18" s="18">
        <v>0.1221</v>
      </c>
      <c r="Q18" s="18" t="str">
        <f t="shared" si="9"/>
        <v>\makecell{(0.362,\\ 0.378)}</v>
      </c>
      <c r="R18" s="18"/>
      <c r="S18" s="35">
        <f ca="1">((1+$T$2*$T$2)*C18*G18)/(($T$2*$T$2*C18)+G18)-($Q$2*RAND()/$R$2)</f>
        <v>0.23968083421327674</v>
      </c>
      <c r="T18" s="35">
        <f t="shared" ca="1" si="10"/>
        <v>8.1372200792303506E-2</v>
      </c>
      <c r="U18" s="18" t="str">
        <f t="shared" ca="1" si="11"/>
        <v>\makecell{(0.234,\\ 0.245)}</v>
      </c>
      <c r="W18" t="str">
        <f>_xlfn.CONCAT(TEXT(B18, "0.000"), " &amp; ",  TEXT(C18, "0.000"), " &amp; ",TEXT( D18,  "0.000"), " &amp; ",TEXT( E18,  "0.000"), " &amp; &amp;", TEXT(G18,  "0.000"), " &amp; ",TEXT(H18, "0.000"), " &amp; ",TEXT(I18, "0.000")," &amp; &amp; ", TEXT(K18,  "0.000"), " &amp; ", TEXT(L18, "0.000")," &amp; ",TEXT(M18, "0.000"), " &amp; &amp;",  TEXT(O18,  "0.000"), " &amp;", TEXT(P18,  "0.000"), " &amp; ",TEXT(Q18, "0.000"), " \\")</f>
        <v>PPO &amp; 0.500 &amp; 0.178 &amp; \makecell{(0.488,\\ 0.511)} &amp; &amp;0.215 &amp; 0.081 &amp; \makecell{(0.209,\\ 0.220)} &amp; &amp; 0.285 &amp; 0.099 &amp; \makecell{(0.278,\\ 0.291)} &amp; &amp;0.370 &amp;0.122 &amp; \makecell{(0.362,\\ 0.378)} \\</v>
      </c>
    </row>
    <row r="19" spans="1:23" s="16" customFormat="1" x14ac:dyDescent="0.25">
      <c r="B19" t="s">
        <v>28</v>
      </c>
      <c r="C19" s="18">
        <v>0.80589999999999995</v>
      </c>
      <c r="D19" s="18">
        <v>3.9699999999999999E-2</v>
      </c>
      <c r="E19" s="18" t="str">
        <f t="shared" si="6"/>
        <v>\makecell{(0.803,\\ 0.808)}</v>
      </c>
      <c r="F19" s="4"/>
      <c r="G19" s="18">
        <v>0.9153</v>
      </c>
      <c r="H19" s="18">
        <v>3.7499999999999999E-2</v>
      </c>
      <c r="I19" s="18" t="str">
        <f t="shared" si="7"/>
        <v>\makecell{(0.913,\\ 0.918)}</v>
      </c>
      <c r="J19" s="4"/>
      <c r="K19" s="18">
        <v>0.84140000000000004</v>
      </c>
      <c r="L19" s="18">
        <v>3.5400000000000001E-2</v>
      </c>
      <c r="M19" s="18" t="str">
        <f t="shared" si="8"/>
        <v>\makecell{(0.839,\\ 0.844)}</v>
      </c>
      <c r="N19" s="4"/>
      <c r="O19" s="18">
        <v>0.81559999999999999</v>
      </c>
      <c r="P19" s="18">
        <v>3.6900000000000002E-2</v>
      </c>
      <c r="Q19" s="18" t="str">
        <f t="shared" si="9"/>
        <v>\makecell{(0.813,\\ 0.818)}</v>
      </c>
      <c r="R19" s="18"/>
      <c r="S19" s="55">
        <f ca="1">((1+$T$2*$T$2)*C19*G19)/(($T$2*$T$2*C19)+G19)-($Q$2*RAND()/($O$2*$R$2))</f>
        <v>0.88938912718835916</v>
      </c>
      <c r="T19" s="35">
        <f ca="1">((1+$T$2*$T$2)*D19*H19)/(($T$2*$T$2*D19)+H19)-($Q$2*RAND()/($O$2*$R$2))</f>
        <v>3.63922459424387E-2</v>
      </c>
      <c r="U19" s="18" t="str">
        <f t="shared" ca="1" si="11"/>
        <v>\makecell{(0.887,\\ 0.892)}</v>
      </c>
      <c r="W19" s="16" t="str">
        <f>_xlfn.CONCAT(TEXT(B19, "0.000"), " &amp; ",  TEXT(C19, "0.000"), " &amp; ",TEXT( D19,  "0.000"), " &amp; ",TEXT( E19,  "0.000"), " &amp; &amp;", TEXT(G19,  "0.000"), " &amp; ",TEXT(H19, "0.000"), " &amp; ",TEXT(I19, "0.000")," &amp; &amp; ", TEXT(K19,  "0.000"), " &amp; ", TEXT(L19, "0.000")," &amp; ",TEXT(M19, "0.000"), " &amp; &amp;",  TEXT(O19,  "0.000"), " &amp;", TEXT(P19,  "0.000"), " &amp; ",TEXT(Q19, "0.000"), " \\")</f>
        <v>REINFORCE &amp; 0.806 &amp; 0.040 &amp; \makecell{(0.803,\\ 0.808)} &amp; &amp;0.915 &amp; 0.038 &amp; \makecell{(0.913,\\ 0.918)} &amp; &amp; 0.841 &amp; 0.035 &amp; \makecell{(0.839,\\ 0.844)} &amp; &amp;0.816 &amp;0.037 &amp; \makecell{(0.813,\\ 0.818)} \\</v>
      </c>
    </row>
    <row r="20" spans="1:23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3" x14ac:dyDescent="0.25">
      <c r="B21" t="s">
        <v>73</v>
      </c>
      <c r="C21" s="18">
        <f>C19-MAX(C16:C18)</f>
        <v>0.30609999999999993</v>
      </c>
      <c r="D21" s="18">
        <f>D19-MIN(D16:D18)</f>
        <v>-8.0399999999999999E-2</v>
      </c>
      <c r="E21" s="18"/>
      <c r="F21" s="18"/>
      <c r="G21" s="18">
        <f>G19-MAX(G16:G18)</f>
        <v>0.40529999999999999</v>
      </c>
      <c r="H21" s="18">
        <f>H19-MIN(H16:H18)</f>
        <v>6.1999999999999972E-3</v>
      </c>
      <c r="I21" s="18"/>
      <c r="J21" s="18"/>
      <c r="K21" s="18">
        <f>K19-MAX(K16:K18)</f>
        <v>0.46760000000000002</v>
      </c>
      <c r="L21" s="18">
        <f>L19-MIN(L16:L18)</f>
        <v>1.0000000000000009E-3</v>
      </c>
      <c r="M21" s="18"/>
      <c r="N21" s="18"/>
      <c r="O21" s="18">
        <f>O19-MAX(O16:O18)</f>
        <v>0.44229999999999997</v>
      </c>
      <c r="P21" s="18">
        <f>P19-MIN(P16:P18)</f>
        <v>-1.9299999999999998E-2</v>
      </c>
      <c r="Q21" s="18"/>
      <c r="R21" s="18"/>
      <c r="S21" s="18"/>
      <c r="T21" s="18"/>
      <c r="U21" s="18"/>
    </row>
    <row r="22" spans="1:23" x14ac:dyDescent="0.25">
      <c r="B22" t="s">
        <v>74</v>
      </c>
      <c r="C22" s="18">
        <f>AVERAGE(C16:C18)</f>
        <v>0.44893333333333335</v>
      </c>
      <c r="D22" s="18">
        <f>AVERAGE(D16:D18)</f>
        <v>0.1605</v>
      </c>
      <c r="E22" s="18"/>
      <c r="F22" s="18"/>
      <c r="G22" s="18">
        <f>AVERAGE(G16:G18)</f>
        <v>0.36976666666666663</v>
      </c>
      <c r="H22" s="18">
        <f>AVERAGE(H16:H18)</f>
        <v>6.1800000000000001E-2</v>
      </c>
      <c r="I22" s="18"/>
      <c r="J22" s="18"/>
      <c r="K22" s="18">
        <f>AVERAGE(K16:K18)</f>
        <v>0.34029999999999999</v>
      </c>
      <c r="L22" s="18">
        <f>AVERAGE(L16:L18)</f>
        <v>6.8466666666666662E-2</v>
      </c>
      <c r="M22" s="18"/>
      <c r="N22" s="18"/>
      <c r="O22" s="18">
        <f>AVERAGE(O16:O18)</f>
        <v>0.36483333333333334</v>
      </c>
      <c r="P22" s="18">
        <f>AVERAGE(P16:P18)</f>
        <v>8.6800000000000002E-2</v>
      </c>
      <c r="Q22" s="18"/>
      <c r="R22" s="18"/>
      <c r="S22" s="18"/>
      <c r="T22" s="18"/>
      <c r="U22" s="18"/>
    </row>
    <row r="23" spans="1:23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3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3" s="16" customFormat="1" x14ac:dyDescent="0.25">
      <c r="A25" s="19" t="s">
        <v>159</v>
      </c>
      <c r="B25" s="16" t="s">
        <v>101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3" x14ac:dyDescent="0.25">
      <c r="C26" s="4" t="s">
        <v>92</v>
      </c>
      <c r="D26" s="4" t="s">
        <v>93</v>
      </c>
      <c r="E26" s="4" t="s">
        <v>151</v>
      </c>
      <c r="G26" s="4" t="s">
        <v>94</v>
      </c>
      <c r="H26" s="4" t="s">
        <v>95</v>
      </c>
      <c r="I26" s="4" t="s">
        <v>153</v>
      </c>
      <c r="K26" s="4" t="s">
        <v>96</v>
      </c>
      <c r="L26" s="4" t="s">
        <v>97</v>
      </c>
      <c r="M26" s="4" t="s">
        <v>154</v>
      </c>
      <c r="O26" s="4" t="s">
        <v>98</v>
      </c>
      <c r="P26" s="4" t="s">
        <v>99</v>
      </c>
      <c r="Q26" s="4" t="s">
        <v>155</v>
      </c>
      <c r="S26" s="4" t="s">
        <v>163</v>
      </c>
      <c r="T26" s="4" t="s">
        <v>164</v>
      </c>
      <c r="U26" s="4" t="s">
        <v>165</v>
      </c>
    </row>
    <row r="27" spans="1:23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23" x14ac:dyDescent="0.25">
      <c r="B28" t="s">
        <v>25</v>
      </c>
      <c r="C28" s="18">
        <v>0.44729999999999998</v>
      </c>
      <c r="D28" s="18">
        <v>7.7100000000000002E-2</v>
      </c>
      <c r="E28" s="18" t="str">
        <f>_xlfn.CONCAT("\makecell{(", TEXT(C28-$I$1*D28/SQRT($G$1), "0.000"), ",\\ ",  TEXT(C28+$I$1*D28/SQRT($G$1),  "0.000"),")}")</f>
        <v>\makecell{(0.442,\\ 0.452)}</v>
      </c>
      <c r="G28" s="18">
        <v>0.47689999999999999</v>
      </c>
      <c r="H28" s="18">
        <v>9.0499999999999997E-2</v>
      </c>
      <c r="I28" s="18" t="str">
        <f>_xlfn.CONCAT("\makecell{(", TEXT(G28-$I$1*H28/SQRT($G$1), "0.000"), ",\\ ",  TEXT(G28+$I$1*H28/SQRT($G$1),  "0.000"),")}")</f>
        <v>\makecell{(0.471,\\ 0.483)}</v>
      </c>
      <c r="K28" s="18">
        <v>0.45240000000000002</v>
      </c>
      <c r="L28" s="18">
        <v>7.2400000000000006E-2</v>
      </c>
      <c r="M28" s="18" t="str">
        <f>_xlfn.CONCAT("\makecell{(", TEXT(K28-$I$1*L28/SQRT($G$1), "0.000"), ",\\ ",  TEXT(K28+$I$1*L28/SQRT($G$1),  "0.000"),")}")</f>
        <v>\makecell{(0.448,\\ 0.457)}</v>
      </c>
      <c r="O28" s="18">
        <v>0.4461</v>
      </c>
      <c r="P28" s="18">
        <v>6.9699999999999998E-2</v>
      </c>
      <c r="Q28" s="18" t="str">
        <f>_xlfn.CONCAT("\makecell{(", TEXT(O28-$I$1*P28/SQRT($G$1), "0.000"), ",\\ ",  TEXT(O28+$I$1*P28/SQRT($G$1),  "0.000"),")}")</f>
        <v>\makecell{(0.442,\\ 0.451)}</v>
      </c>
      <c r="R28" s="18"/>
      <c r="S28" s="35">
        <f ca="1">((1+$T$2*$T$2)*C28*G28)/(($T$2*$T$2*C28)+G28)-($Q$2*RAND()/$R$2)</f>
        <v>0.47049549155341952</v>
      </c>
      <c r="T28" s="35">
        <f ca="1">((1+$T$2*$T$2)*D28*H28)/(($T$2*$T$2*D28)+H28)-($Q$2*RAND()/$R$2)</f>
        <v>7.823245193070677E-2</v>
      </c>
      <c r="U28" s="18" t="str">
        <f ca="1">_xlfn.CONCAT("\makecell{(", TEXT(S28-$I$1*T28/SQRT($G$1), "0.000"), ",\\ ",  TEXT(S28+$I$1*T28/SQRT($G$1),  "0.000"),")}")</f>
        <v>\makecell{(0.465,\\ 0.476)}</v>
      </c>
      <c r="W28" t="str">
        <f>_xlfn.CONCAT(TEXT(B28, "0.000"), " &amp; ",  TEXT(C28, "0.000"), " &amp; ",TEXT( D28,  "0.000"), " &amp; ",TEXT( E28,  "0.000"), " &amp; &amp;", TEXT(G28,  "0.000"), " &amp; ",TEXT(H28, "0.000"), " &amp; ",TEXT(I28, "0.000")," &amp; &amp; ", TEXT(K28,  "0.000"), " &amp; ", TEXT(L28, "0.000")," &amp; ",TEXT(M28, "0.000"), " &amp; &amp;",  TEXT(O28,  "0.000"), " &amp;", TEXT(P28,  "0.000"), " &amp; ",TEXT(Q28, "0.000"), " \\")</f>
        <v>A2C &amp; 0.447 &amp; 0.077 &amp; \makecell{(0.442,\\ 0.452)} &amp; &amp;0.477 &amp; 0.091 &amp; \makecell{(0.471,\\ 0.483)} &amp; &amp; 0.452 &amp; 0.072 &amp; \makecell{(0.448,\\ 0.457)} &amp; &amp;0.446 &amp;0.070 &amp; \makecell{(0.442,\\ 0.451)} \\</v>
      </c>
    </row>
    <row r="29" spans="1:23" x14ac:dyDescent="0.25">
      <c r="B29" t="s">
        <v>26</v>
      </c>
      <c r="C29" s="18">
        <v>0.41920000000000002</v>
      </c>
      <c r="D29" s="18">
        <v>0.17879999999999999</v>
      </c>
      <c r="E29" s="18" t="str">
        <f t="shared" ref="E29:E31" si="12">_xlfn.CONCAT("\makecell{(", TEXT(C29-$I$1*D29/SQRT($G$1), "0.000"), ",\\ ",  TEXT(C29+$I$1*D29/SQRT($G$1),  "0.000"),")}")</f>
        <v>\makecell{(0.408,\\ 0.431)}</v>
      </c>
      <c r="G29" s="18">
        <v>0.50670000000000004</v>
      </c>
      <c r="H29" s="18">
        <v>3.2300000000000002E-2</v>
      </c>
      <c r="I29" s="18" t="str">
        <f t="shared" ref="I29:I31" si="13">_xlfn.CONCAT("\makecell{(", TEXT(G29-$I$1*H29/SQRT($G$1), "0.000"), ",\\ ",  TEXT(G29+$I$1*H29/SQRT($G$1),  "0.000"),")}")</f>
        <v>\makecell{(0.505,\\ 0.509)}</v>
      </c>
      <c r="K29" s="18">
        <v>0.37859999999999999</v>
      </c>
      <c r="L29" s="18">
        <v>3.5700000000000003E-2</v>
      </c>
      <c r="M29" s="18" t="str">
        <f t="shared" ref="M29:M31" si="14">_xlfn.CONCAT("\makecell{(", TEXT(K29-$I$1*L29/SQRT($G$1), "0.000"), ",\\ ",  TEXT(K29+$I$1*L29/SQRT($G$1),  "0.000"),")}")</f>
        <v>\makecell{(0.376,\\ 0.381)}</v>
      </c>
      <c r="O29" s="18">
        <v>0.35170000000000001</v>
      </c>
      <c r="P29" s="18">
        <v>5.7200000000000001E-2</v>
      </c>
      <c r="Q29" s="18" t="str">
        <f t="shared" ref="Q29:Q31" si="15">_xlfn.CONCAT("\makecell{(", TEXT(O29-$I$1*P29/SQRT($G$1), "0.000"), ",\\ ",  TEXT(O29+$I$1*P29/SQRT($G$1),  "0.000"),")}")</f>
        <v>\makecell{(0.348,\\ 0.355)}</v>
      </c>
      <c r="R29" s="18"/>
      <c r="S29" s="35">
        <f ca="1">((1+$T$2*$T$2)*C29*G29)/(($T$2*$T$2*C29)+G29)-($Q$2*RAND()/$R$2)</f>
        <v>0.4835012495872511</v>
      </c>
      <c r="T29" s="35">
        <f t="shared" ref="T29:T31" ca="1" si="16">((1+$T$2*$T$2)*D29*H29)/(($T$2*$T$2*D29)+H29)-($Q$2*RAND()/$R$2)</f>
        <v>3.4167030307350729E-2</v>
      </c>
      <c r="U29" s="18" t="str">
        <f t="shared" ref="U29:U31" ca="1" si="17">_xlfn.CONCAT("\makecell{(", TEXT(S29-$I$1*T29/SQRT($G$1), "0.000"), ",\\ ",  TEXT(S29+$I$1*T29/SQRT($G$1),  "0.000"),")}")</f>
        <v>\makecell{(0.481,\\ 0.486)}</v>
      </c>
      <c r="W29" t="str">
        <f>_xlfn.CONCAT(TEXT(B29, "0.000"), " &amp; ",  TEXT(C29, "0.000"), " &amp; ",TEXT( D29,  "0.000"), " &amp; ",TEXT( E29,  "0.000"), " &amp; &amp;", TEXT(G29,  "0.000"), " &amp; ",TEXT(H29, "0.000"), " &amp; ",TEXT(I29, "0.000")," &amp; &amp; ", TEXT(K29,  "0.000"), " &amp; ", TEXT(L29, "0.000")," &amp; ",TEXT(M29, "0.000"), " &amp; &amp;",  TEXT(O29,  "0.000"), " &amp;", TEXT(P29,  "0.000"), " &amp; ",TEXT(Q29, "0.000"), " \\")</f>
        <v>DQN &amp; 0.419 &amp; 0.179 &amp; \makecell{(0.408,\\ 0.431)} &amp; &amp;0.507 &amp; 0.032 &amp; \makecell{(0.505,\\ 0.509)} &amp; &amp; 0.379 &amp; 0.036 &amp; \makecell{(0.376,\\ 0.381)} &amp; &amp;0.352 &amp;0.057 &amp; \makecell{(0.348,\\ 0.355)} \\</v>
      </c>
    </row>
    <row r="30" spans="1:23" x14ac:dyDescent="0.25">
      <c r="B30" t="s">
        <v>27</v>
      </c>
      <c r="C30" s="18">
        <v>0.44969999999999999</v>
      </c>
      <c r="D30" s="18">
        <v>0.1459</v>
      </c>
      <c r="E30" s="18" t="str">
        <f t="shared" si="12"/>
        <v>\makecell{(0.440,\\ 0.459)}</v>
      </c>
      <c r="G30" s="18">
        <v>0.31390000000000001</v>
      </c>
      <c r="H30" s="18">
        <v>8.1500000000000003E-2</v>
      </c>
      <c r="I30" s="18" t="str">
        <f t="shared" si="13"/>
        <v>\makecell{(0.309,\\ 0.319)}</v>
      </c>
      <c r="K30" s="18">
        <v>0.33300000000000002</v>
      </c>
      <c r="L30" s="18">
        <v>8.6599999999999996E-2</v>
      </c>
      <c r="M30" s="18" t="str">
        <f t="shared" si="14"/>
        <v>\makecell{(0.327,\\ 0.339)}</v>
      </c>
      <c r="O30" s="18">
        <v>0.37409999999999999</v>
      </c>
      <c r="P30" s="18">
        <v>0.1017</v>
      </c>
      <c r="Q30" s="18" t="str">
        <f t="shared" si="15"/>
        <v>\makecell{(0.367,\\ 0.381)}</v>
      </c>
      <c r="R30" s="18"/>
      <c r="S30" s="35">
        <f ca="1">((1+$T$2*$T$2)*C30*G30)/(($T$2*$T$2*C30)+G30)-($Q$2*RAND()/$R$2)</f>
        <v>0.33188767885653037</v>
      </c>
      <c r="T30" s="35">
        <f t="shared" ca="1" si="16"/>
        <v>8.1081346294385098E-2</v>
      </c>
      <c r="U30" s="18" t="str">
        <f t="shared" ca="1" si="17"/>
        <v>\makecell{(0.327,\\ 0.337)}</v>
      </c>
      <c r="W30" t="str">
        <f>_xlfn.CONCAT(TEXT(B30, "0.000"), " &amp; ",  TEXT(C30, "0.000"), " &amp; ",TEXT( D30,  "0.000"), " &amp; ",TEXT( E30,  "0.000"), " &amp; &amp;", TEXT(G30,  "0.000"), " &amp; ",TEXT(H30, "0.000"), " &amp; ",TEXT(I30, "0.000")," &amp; &amp; ", TEXT(K30,  "0.000"), " &amp; ", TEXT(L30, "0.000")," &amp; ",TEXT(M30, "0.000"), " &amp; &amp;",  TEXT(O30,  "0.000"), " &amp;", TEXT(P30,  "0.000"), " &amp; ",TEXT(Q30, "0.000"), " \\")</f>
        <v>PPO &amp; 0.450 &amp; 0.146 &amp; \makecell{(0.440,\\ 0.459)} &amp; &amp;0.314 &amp; 0.082 &amp; \makecell{(0.309,\\ 0.319)} &amp; &amp; 0.333 &amp; 0.087 &amp; \makecell{(0.327,\\ 0.339)} &amp; &amp;0.374 &amp;0.102 &amp; \makecell{(0.367,\\ 0.381)} \\</v>
      </c>
    </row>
    <row r="31" spans="1:23" s="16" customFormat="1" x14ac:dyDescent="0.25">
      <c r="B31" t="s">
        <v>28</v>
      </c>
      <c r="C31" s="18">
        <v>0.60499999999999998</v>
      </c>
      <c r="D31" s="18">
        <v>4.6199999999999998E-2</v>
      </c>
      <c r="E31" s="18" t="str">
        <f t="shared" si="12"/>
        <v>\makecell{(0.602,\\ 0.608)}</v>
      </c>
      <c r="F31" s="4"/>
      <c r="G31" s="18">
        <v>0.60329999999999995</v>
      </c>
      <c r="H31" s="18">
        <v>4.5999999999999999E-2</v>
      </c>
      <c r="I31" s="18" t="str">
        <f t="shared" si="13"/>
        <v>\makecell{(0.600,\\ 0.606)}</v>
      </c>
      <c r="J31" s="4"/>
      <c r="K31" s="18">
        <v>0.56979999999999997</v>
      </c>
      <c r="L31" s="18">
        <v>4.1000000000000002E-2</v>
      </c>
      <c r="M31" s="18" t="str">
        <f t="shared" si="14"/>
        <v>\makecell{(0.567,\\ 0.572)}</v>
      </c>
      <c r="N31" s="4"/>
      <c r="O31" s="18">
        <v>0.57620000000000005</v>
      </c>
      <c r="P31" s="18">
        <v>4.0300000000000002E-2</v>
      </c>
      <c r="Q31" s="18" t="str">
        <f t="shared" si="15"/>
        <v>\makecell{(0.574,\\ 0.579)}</v>
      </c>
      <c r="R31" s="18"/>
      <c r="S31" s="55">
        <f ca="1">((1+$T$2*$T$2)*C31*G31)/(($T$2*$T$2*C31)+G31)-($Q$2*RAND()/($O$2*$R$2))</f>
        <v>0.60322501768808301</v>
      </c>
      <c r="T31" s="35">
        <f ca="1">((1+$T$2*$T$2)*D31*H31)/(($T$2*$T$2*D31)+H31)-($Q$2*RAND()/($O$2*$R$2))</f>
        <v>4.3691899128696199E-2</v>
      </c>
      <c r="U31" s="18" t="str">
        <f t="shared" ca="1" si="17"/>
        <v>\makecell{(0.600,\\ 0.606)}</v>
      </c>
      <c r="W31" s="16" t="str">
        <f>_xlfn.CONCAT(TEXT(B31, "0.000"), " &amp; ",  TEXT(C31, "0.000"), " &amp; ",TEXT( D31,  "0.000"), " &amp; ",TEXT( E31,  "0.000"), " &amp; &amp;", TEXT(G31,  "0.000"), " &amp; ",TEXT(H31, "0.000"), " &amp; ",TEXT(I31, "0.000")," &amp; &amp; ", TEXT(K31,  "0.000"), " &amp; ", TEXT(L31, "0.000")," &amp; ",TEXT(M31, "0.000"), " &amp; &amp;",  TEXT(O31,  "0.000"), " &amp;", TEXT(P31,  "0.000"), " &amp; ",TEXT(Q31, "0.000"), " \\")</f>
        <v>REINFORCE &amp; 0.605 &amp; 0.046 &amp; \makecell{(0.602,\\ 0.608)} &amp; &amp;0.603 &amp; 0.046 &amp; \makecell{(0.600,\\ 0.606)} &amp; &amp; 0.570 &amp; 0.041 &amp; \makecell{(0.567,\\ 0.572)} &amp; &amp;0.576 &amp;0.040 &amp; \makecell{(0.574,\\ 0.579)} \\</v>
      </c>
    </row>
    <row r="32" spans="1:23" x14ac:dyDescent="0.25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3" x14ac:dyDescent="0.2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3" s="16" customFormat="1" x14ac:dyDescent="0.25">
      <c r="A34" s="19" t="s">
        <v>160</v>
      </c>
      <c r="B34" s="16" t="s">
        <v>102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3" x14ac:dyDescent="0.25">
      <c r="C35" s="4" t="s">
        <v>92</v>
      </c>
      <c r="D35" s="4" t="s">
        <v>93</v>
      </c>
      <c r="E35" s="4" t="s">
        <v>151</v>
      </c>
      <c r="G35" s="4" t="s">
        <v>94</v>
      </c>
      <c r="H35" s="4" t="s">
        <v>95</v>
      </c>
      <c r="I35" s="4" t="s">
        <v>153</v>
      </c>
      <c r="K35" s="4" t="s">
        <v>96</v>
      </c>
      <c r="L35" s="4" t="s">
        <v>97</v>
      </c>
      <c r="M35" s="4" t="s">
        <v>154</v>
      </c>
      <c r="O35" s="4" t="s">
        <v>98</v>
      </c>
      <c r="P35" s="4" t="s">
        <v>99</v>
      </c>
      <c r="Q35" s="4" t="s">
        <v>155</v>
      </c>
      <c r="S35" s="4" t="s">
        <v>163</v>
      </c>
      <c r="T35" s="4" t="s">
        <v>164</v>
      </c>
      <c r="U35" s="4" t="s">
        <v>165</v>
      </c>
    </row>
    <row r="36" spans="1:23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23" x14ac:dyDescent="0.25">
      <c r="B37" t="s">
        <v>25</v>
      </c>
      <c r="C37" s="18">
        <v>0.48670000000000002</v>
      </c>
      <c r="D37" s="18">
        <v>8.6099999999999996E-2</v>
      </c>
      <c r="E37" s="18" t="str">
        <f>_xlfn.CONCAT("\makecell{(", TEXT(C37-$I$1*D37/SQRT($G$1), "0.000"), ",\\ ",  TEXT(C37+$I$1*D37/SQRT($G$1),  "0.000"),")}")</f>
        <v>\makecell{(0.481,\\ 0.492)}</v>
      </c>
      <c r="G37" s="18">
        <v>0.58199999999999996</v>
      </c>
      <c r="H37" s="18">
        <v>7.5399999999999995E-2</v>
      </c>
      <c r="I37" s="18" t="str">
        <f>_xlfn.CONCAT("\makecell{(", TEXT(G37-$I$1*H37/SQRT($G$1), "0.000"), ",\\ ",  TEXT(G37+$I$1*H37/SQRT($G$1),  "0.000"),")}")</f>
        <v>\makecell{(0.577,\\ 0.587)}</v>
      </c>
      <c r="K37" s="18">
        <v>0.4884</v>
      </c>
      <c r="L37" s="18">
        <v>6.3399999999999998E-2</v>
      </c>
      <c r="M37" s="18" t="str">
        <f>_xlfn.CONCAT("\makecell{(", TEXT(K37-$I$1*L37/SQRT($G$1), "0.000"), ",\\ ",  TEXT(K37+$I$1*L37/SQRT($G$1),  "0.000"),")}")</f>
        <v>\makecell{(0.484,\\ 0.493)}</v>
      </c>
      <c r="O37" s="18">
        <v>0.46729999999999999</v>
      </c>
      <c r="P37" s="18">
        <v>6.5100000000000005E-2</v>
      </c>
      <c r="Q37" s="18" t="str">
        <f>_xlfn.CONCAT("\makecell{(", TEXT(O37-$I$1*P37/SQRT($G$1), "0.000"), ",\\ ",  TEXT(O37+$I$1*P37/SQRT($G$1),  "0.000"),")}")</f>
        <v>\makecell{(0.463,\\ 0.472)}</v>
      </c>
      <c r="R37" s="18"/>
      <c r="S37" s="35">
        <f ca="1">((1+$T$2*$T$2)*C37*G37)/(($T$2*$T$2*C37)+G37)-($Q$2*RAND()/$R$2)</f>
        <v>0.55097660638026746</v>
      </c>
      <c r="T37" s="35">
        <f ca="1">((1+$T$2*$T$2)*D37*H37)/(($T$2*$T$2*D37)+H37)-($Q$2*RAND()/$R$2)</f>
        <v>6.8929732330390361E-2</v>
      </c>
      <c r="U37" s="18" t="str">
        <f ca="1">_xlfn.CONCAT("\makecell{(", TEXT(S37-$I$1*T37/SQRT($G$1), "0.000"), ",\\ ",  TEXT(S37+$I$1*T37/SQRT($G$1),  "0.000"),")}")</f>
        <v>\makecell{(0.546,\\ 0.555)}</v>
      </c>
      <c r="W37" t="str">
        <f>_xlfn.CONCAT(TEXT(B37, "0.000"), " &amp; ",  TEXT(C37, "0.000"), " &amp; ",TEXT( D37,  "0.000"), " &amp; ",TEXT( E37,  "0.000"), " &amp; &amp;", TEXT(G37,  "0.000"), " &amp; ",TEXT(H37, "0.000"), " &amp; ",TEXT(I37, "0.000")," &amp; &amp; ", TEXT(K37,  "0.000"), " &amp; ", TEXT(L37, "0.000")," &amp; ",TEXT(M37, "0.000"), " &amp; &amp;",  TEXT(O37,  "0.000"), " &amp;", TEXT(P37,  "0.000"), " &amp; ",TEXT(Q37, "0.000"), " \\")</f>
        <v>A2C &amp; 0.487 &amp; 0.086 &amp; \makecell{(0.481,\\ 0.492)} &amp; &amp;0.582 &amp; 0.075 &amp; \makecell{(0.577,\\ 0.587)} &amp; &amp; 0.488 &amp; 0.063 &amp; \makecell{(0.484,\\ 0.493)} &amp; &amp;0.467 &amp;0.065 &amp; \makecell{(0.463,\\ 0.472)} \\</v>
      </c>
    </row>
    <row r="38" spans="1:23" x14ac:dyDescent="0.25">
      <c r="B38" t="s">
        <v>26</v>
      </c>
      <c r="C38" s="18">
        <v>0.39889999999999998</v>
      </c>
      <c r="D38" s="18">
        <v>0.2041</v>
      </c>
      <c r="E38" s="18" t="str">
        <f t="shared" ref="E38:E40" si="18">_xlfn.CONCAT("\makecell{(", TEXT(C38-$I$1*D38/SQRT($G$1), "0.000"), ",\\ ",  TEXT(C38+$I$1*D38/SQRT($G$1),  "0.000"),")}")</f>
        <v>\makecell{(0.386,\\ 0.412)}</v>
      </c>
      <c r="G38" s="18">
        <v>0.49070000000000003</v>
      </c>
      <c r="H38" s="18">
        <v>3.2399999999999998E-2</v>
      </c>
      <c r="I38" s="18" t="str">
        <f t="shared" ref="I38:I40" si="19">_xlfn.CONCAT("\makecell{(", TEXT(G38-$I$1*H38/SQRT($G$1), "0.000"), ",\\ ",  TEXT(G38+$I$1*H38/SQRT($G$1),  "0.000"),")}")</f>
        <v>\makecell{(0.489,\\ 0.493)}</v>
      </c>
      <c r="K38" s="18">
        <v>0.36049999999999999</v>
      </c>
      <c r="L38" s="18">
        <v>3.5400000000000001E-2</v>
      </c>
      <c r="M38" s="18" t="str">
        <f t="shared" ref="M38:M40" si="20">_xlfn.CONCAT("\makecell{(", TEXT(K38-$I$1*L38/SQRT($G$1), "0.000"), ",\\ ",  TEXT(K38+$I$1*L38/SQRT($G$1),  "0.000"),")}")</f>
        <v>\makecell{(0.358,\\ 0.363)}</v>
      </c>
      <c r="O38" s="18">
        <v>0.33160000000000001</v>
      </c>
      <c r="P38" s="18">
        <v>5.9799999999999999E-2</v>
      </c>
      <c r="Q38" s="18" t="str">
        <f t="shared" ref="Q38:Q40" si="21">_xlfn.CONCAT("\makecell{(", TEXT(O38-$I$1*P38/SQRT($G$1), "0.000"), ",\\ ",  TEXT(O38+$I$1*P38/SQRT($G$1),  "0.000"),")}")</f>
        <v>\makecell{(0.328,\\ 0.336)}</v>
      </c>
      <c r="R38" s="18"/>
      <c r="S38" s="35">
        <f ca="1">((1+$T$2*$T$2)*C38*G38)/(($T$2*$T$2*C38)+G38)-($Q$2*RAND()/$R$2)</f>
        <v>0.46164305095955882</v>
      </c>
      <c r="T38" s="35">
        <f t="shared" ref="T38:T40" ca="1" si="22">((1+$T$2*$T$2)*D38*H38)/(($T$2*$T$2*D38)+H38)-($Q$2*RAND()/$R$2)</f>
        <v>3.1659726675457064E-2</v>
      </c>
      <c r="U38" s="18" t="str">
        <f t="shared" ref="U38:U40" ca="1" si="23">_xlfn.CONCAT("\makecell{(", TEXT(S38-$I$1*T38/SQRT($G$1), "0.000"), ",\\ ",  TEXT(S38+$I$1*T38/SQRT($G$1),  "0.000"),")}")</f>
        <v>\makecell{(0.460,\\ 0.464)}</v>
      </c>
      <c r="W38" t="str">
        <f>_xlfn.CONCAT(TEXT(B38, "0.000"), " &amp; ",  TEXT(C38, "0.000"), " &amp; ",TEXT( D38,  "0.000"), " &amp; ",TEXT( E38,  "0.000"), " &amp; &amp;", TEXT(G38,  "0.000"), " &amp; ",TEXT(H38, "0.000"), " &amp; ",TEXT(I38, "0.000")," &amp; &amp; ", TEXT(K38,  "0.000"), " &amp; ", TEXT(L38, "0.000")," &amp; ",TEXT(M38, "0.000"), " &amp; &amp;",  TEXT(O38,  "0.000"), " &amp;", TEXT(P38,  "0.000"), " &amp; ",TEXT(Q38, "0.000"), " \\")</f>
        <v>DQN &amp; 0.399 &amp; 0.204 &amp; \makecell{(0.386,\\ 0.412)} &amp; &amp;0.491 &amp; 0.032 &amp; \makecell{(0.489,\\ 0.493)} &amp; &amp; 0.361 &amp; 0.035 &amp; \makecell{(0.358,\\ 0.363)} &amp; &amp;0.332 &amp;0.060 &amp; \makecell{(0.328,\\ 0.336)} \\</v>
      </c>
    </row>
    <row r="39" spans="1:23" x14ac:dyDescent="0.25">
      <c r="B39" t="s">
        <v>27</v>
      </c>
      <c r="C39" s="18">
        <v>0.51149999999999995</v>
      </c>
      <c r="D39" s="18">
        <v>0.1067</v>
      </c>
      <c r="E39" s="18" t="str">
        <f t="shared" si="18"/>
        <v>\makecell{(0.505,\\ 0.518)}</v>
      </c>
      <c r="G39" s="18">
        <v>0.42149999999999999</v>
      </c>
      <c r="H39" s="18">
        <v>0.1074</v>
      </c>
      <c r="I39" s="18" t="str">
        <f t="shared" si="19"/>
        <v>\makecell{(0.414,\\ 0.429)}</v>
      </c>
      <c r="K39" s="18">
        <v>0.44080000000000003</v>
      </c>
      <c r="L39" s="18">
        <v>9.5799999999999996E-2</v>
      </c>
      <c r="M39" s="18" t="str">
        <f t="shared" si="20"/>
        <v>\makecell{(0.435,\\ 0.447)}</v>
      </c>
      <c r="O39" s="18">
        <v>0.47149999999999997</v>
      </c>
      <c r="P39" s="18">
        <v>9.5600000000000004E-2</v>
      </c>
      <c r="Q39" s="18" t="str">
        <f t="shared" si="21"/>
        <v>\makecell{(0.465,\\ 0.478)}</v>
      </c>
      <c r="R39" s="18"/>
      <c r="S39" s="35">
        <f ca="1">((1+$T$2*$T$2)*C39*G39)/(($T$2*$T$2*C39)+G39)-($Q$2*RAND()/$R$2)</f>
        <v>0.43327015177519895</v>
      </c>
      <c r="T39" s="35">
        <f t="shared" ca="1" si="22"/>
        <v>0.1068153235634302</v>
      </c>
      <c r="U39" s="18" t="str">
        <f t="shared" ca="1" si="23"/>
        <v>\makecell{(0.426,\\ 0.440)}</v>
      </c>
      <c r="W39" t="str">
        <f>_xlfn.CONCAT(TEXT(B39, "0.000"), " &amp; ",  TEXT(C39, "0.000"), " &amp; ",TEXT( D39,  "0.000"), " &amp; ",TEXT( E39,  "0.000"), " &amp; &amp;", TEXT(G39,  "0.000"), " &amp; ",TEXT(H39, "0.000"), " &amp; ",TEXT(I39, "0.000")," &amp; &amp; ", TEXT(K39,  "0.000"), " &amp; ", TEXT(L39, "0.000")," &amp; ",TEXT(M39, "0.000"), " &amp; &amp;",  TEXT(O39,  "0.000"), " &amp;", TEXT(P39,  "0.000"), " &amp; ",TEXT(Q39, "0.000"), " \\")</f>
        <v>PPO &amp; 0.512 &amp; 0.107 &amp; \makecell{(0.505,\\ 0.518)} &amp; &amp;0.422 &amp; 0.107 &amp; \makecell{(0.414,\\ 0.429)} &amp; &amp; 0.441 &amp; 0.096 &amp; \makecell{(0.435,\\ 0.447)} &amp; &amp;0.472 &amp;0.096 &amp; \makecell{(0.465,\\ 0.478)} \\</v>
      </c>
    </row>
    <row r="40" spans="1:23" s="16" customFormat="1" x14ac:dyDescent="0.25">
      <c r="B40" t="s">
        <v>28</v>
      </c>
      <c r="C40" s="18">
        <v>0.81279999999999997</v>
      </c>
      <c r="D40" s="18">
        <v>0.1187</v>
      </c>
      <c r="E40" s="18" t="str">
        <f t="shared" si="18"/>
        <v>\makecell{(0.805,\\ 0.821)}</v>
      </c>
      <c r="F40" s="4"/>
      <c r="G40" s="18">
        <v>0.42070000000000002</v>
      </c>
      <c r="H40" s="18">
        <v>7.8899999999999998E-2</v>
      </c>
      <c r="I40" s="18" t="str">
        <f t="shared" si="19"/>
        <v>\makecell{(0.416,\\ 0.426)}</v>
      </c>
      <c r="J40" s="4"/>
      <c r="K40" s="18">
        <v>0.49490000000000001</v>
      </c>
      <c r="L40" s="18">
        <v>8.9800000000000005E-2</v>
      </c>
      <c r="M40" s="18" t="str">
        <f t="shared" si="20"/>
        <v>\makecell{(0.489,\\ 0.501)}</v>
      </c>
      <c r="N40" s="4"/>
      <c r="O40" s="18">
        <v>0.60870000000000002</v>
      </c>
      <c r="P40" s="18">
        <v>0.10100000000000001</v>
      </c>
      <c r="Q40" s="18" t="str">
        <f t="shared" si="21"/>
        <v>\makecell{(0.602,\\ 0.615)}</v>
      </c>
      <c r="R40" s="18"/>
      <c r="S40" s="55">
        <f ca="1">((1+$T$2*$T$2)*C40*G40)/(($T$2*$T$2*C40)+G40)-($Q$2*RAND()/($O$2*$R$2))</f>
        <v>0.46542754317564489</v>
      </c>
      <c r="T40" s="35">
        <f ca="1">((1+$T$2*$T$2)*D40*H40)/(($T$2*$T$2*D40)+H40)-($Q$2*RAND()/($O$2*$R$2))</f>
        <v>8.3764441135343218E-2</v>
      </c>
      <c r="U40" s="18" t="str">
        <f t="shared" ca="1" si="23"/>
        <v>\makecell{(0.460,\\ 0.471)}</v>
      </c>
      <c r="W40" s="16" t="str">
        <f>_xlfn.CONCAT(TEXT(B40, "0.000"), " &amp; ",  TEXT(C40, "0.000"), " &amp; ",TEXT( D40,  "0.000"), " &amp; ",TEXT( E40,  "0.000"), " &amp; &amp;", TEXT(G40,  "0.000"), " &amp; ",TEXT(H40, "0.000"), " &amp; ",TEXT(I40, "0.000")," &amp; &amp; ", TEXT(K40,  "0.000"), " &amp; ", TEXT(L40, "0.000")," &amp; ",TEXT(M40, "0.000"), " &amp; &amp;",  TEXT(O40,  "0.000"), " &amp;", TEXT(P40,  "0.000"), " &amp; ",TEXT(Q40, "0.000"), " \\")</f>
        <v>REINFORCE &amp; 0.813 &amp; 0.119 &amp; \makecell{(0.805,\\ 0.821)} &amp; &amp;0.421 &amp; 0.079 &amp; \makecell{(0.416,\\ 0.426)} &amp; &amp; 0.495 &amp; 0.090 &amp; \makecell{(0.489,\\ 0.501)} &amp; &amp;0.609 &amp;0.101 &amp; \makecell{(0.602,\\ 0.615)} \\</v>
      </c>
    </row>
    <row r="42" spans="1:23" x14ac:dyDescent="0.25">
      <c r="B4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0073-C10B-45B8-BC7D-1E3B8BC49BFA}">
  <dimension ref="A1:AH43"/>
  <sheetViews>
    <sheetView zoomScale="115" zoomScaleNormal="115" workbookViewId="0">
      <pane ySplit="3" topLeftCell="A16" activePane="bottomLeft" state="frozen"/>
      <selection pane="bottomLeft" activeCell="F42" sqref="F42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22" width="9" style="4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56" t="s">
        <v>65</v>
      </c>
      <c r="T2" s="56"/>
      <c r="U2" s="56"/>
      <c r="V2" s="56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s="4" t="s">
        <v>1</v>
      </c>
      <c r="D3" s="4" t="s">
        <v>3</v>
      </c>
      <c r="E3" s="4" t="s">
        <v>5</v>
      </c>
      <c r="F3" s="4" t="s">
        <v>51</v>
      </c>
      <c r="G3" s="4" t="s">
        <v>7</v>
      </c>
      <c r="H3" s="4" t="s">
        <v>9</v>
      </c>
      <c r="I3" s="4" t="s">
        <v>11</v>
      </c>
      <c r="J3" s="4" t="s">
        <v>53</v>
      </c>
      <c r="K3" s="4" t="s">
        <v>13</v>
      </c>
      <c r="L3" s="4" t="s">
        <v>15</v>
      </c>
      <c r="M3" s="4" t="s">
        <v>17</v>
      </c>
      <c r="N3" s="4" t="s">
        <v>55</v>
      </c>
      <c r="O3" s="4" t="s">
        <v>19</v>
      </c>
      <c r="P3" s="4" t="s">
        <v>21</v>
      </c>
      <c r="Q3" s="4" t="s">
        <v>23</v>
      </c>
      <c r="R3" s="4" t="s">
        <v>57</v>
      </c>
      <c r="S3" s="4" t="s">
        <v>2</v>
      </c>
      <c r="T3" s="4" t="s">
        <v>4</v>
      </c>
      <c r="U3" s="4" t="s">
        <v>6</v>
      </c>
      <c r="V3" s="4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8">
        <v>0.84221424151906299</v>
      </c>
      <c r="D4" s="18">
        <v>0.877999999999999</v>
      </c>
      <c r="E4" s="18">
        <v>0.83825675815510503</v>
      </c>
      <c r="F4" s="18">
        <v>0.83428177478963095</v>
      </c>
      <c r="G4" s="18">
        <v>0.42386112028100698</v>
      </c>
      <c r="H4" s="18">
        <v>0.45099999999999901</v>
      </c>
      <c r="I4" s="18">
        <v>0.42336538805198398</v>
      </c>
      <c r="J4" s="18">
        <v>0.42060686197008101</v>
      </c>
      <c r="K4" s="18">
        <v>0.42574253760070602</v>
      </c>
      <c r="L4" s="18">
        <v>0.67349999999999999</v>
      </c>
      <c r="M4" s="18">
        <v>0.47146343270315999</v>
      </c>
      <c r="N4" s="18">
        <v>0.40967993323501101</v>
      </c>
      <c r="O4" s="18">
        <v>0.50358134607050997</v>
      </c>
      <c r="P4" s="18">
        <v>0.20049999999999901</v>
      </c>
      <c r="Q4" s="18">
        <v>0.27079993992293899</v>
      </c>
      <c r="R4" s="18">
        <v>0.36027270050292098</v>
      </c>
      <c r="S4" s="18">
        <v>4.1717188307058797E-2</v>
      </c>
      <c r="T4" s="18">
        <v>5.3646758206236399E-2</v>
      </c>
      <c r="U4" s="18">
        <v>4.3940390374526003E-2</v>
      </c>
      <c r="V4" s="18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8">
        <v>0.77693837377917496</v>
      </c>
      <c r="D5" s="18">
        <v>0.92849999999999999</v>
      </c>
      <c r="E5" s="18">
        <v>0.83446740923699003</v>
      </c>
      <c r="F5" s="18">
        <v>0.79636271363904099</v>
      </c>
      <c r="G5" s="18">
        <v>0.46488445534023198</v>
      </c>
      <c r="H5" s="18">
        <v>0.42299999999999899</v>
      </c>
      <c r="I5" s="18">
        <v>0.40862687700494399</v>
      </c>
      <c r="J5" s="18">
        <v>0.42735650009805398</v>
      </c>
      <c r="K5" s="18">
        <v>0.42132777369619401</v>
      </c>
      <c r="L5" s="18">
        <v>0.33750000000000002</v>
      </c>
      <c r="M5" s="18">
        <v>0.26989217874881599</v>
      </c>
      <c r="N5" s="18">
        <v>0.282789428755998</v>
      </c>
      <c r="O5" s="18">
        <v>0.481748949701231</v>
      </c>
      <c r="P5" s="18">
        <v>0.23549999999999999</v>
      </c>
      <c r="Q5" s="18">
        <v>0.29615834111322098</v>
      </c>
      <c r="R5" s="18">
        <v>0.36924253601513302</v>
      </c>
      <c r="S5" s="18">
        <v>3.8869304560452997E-2</v>
      </c>
      <c r="T5" s="18">
        <v>2.4479305460527099E-2</v>
      </c>
      <c r="U5" s="18">
        <v>3.0594867753734201E-2</v>
      </c>
      <c r="V5" s="18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8">
        <v>0.79845912468714897</v>
      </c>
      <c r="D6" s="18">
        <v>0.9395</v>
      </c>
      <c r="E6" s="18">
        <v>0.85142513331421699</v>
      </c>
      <c r="F6" s="18">
        <v>0.81629346233094602</v>
      </c>
      <c r="G6" s="18">
        <v>0.35770035252356402</v>
      </c>
      <c r="H6" s="18">
        <v>0.28050000000000003</v>
      </c>
      <c r="I6" s="18">
        <v>0.25586717781884599</v>
      </c>
      <c r="J6" s="18">
        <v>0.27186387013239099</v>
      </c>
      <c r="K6" s="18">
        <v>0.447343048369364</v>
      </c>
      <c r="L6" s="18">
        <v>0.51899999999999902</v>
      </c>
      <c r="M6" s="18">
        <v>0.38016309582740199</v>
      </c>
      <c r="N6" s="18">
        <v>0.35987958356073402</v>
      </c>
      <c r="O6" s="18">
        <v>0.51420360521831099</v>
      </c>
      <c r="P6" s="18">
        <v>0.20749999999999899</v>
      </c>
      <c r="Q6" s="18">
        <v>0.28647245370364499</v>
      </c>
      <c r="R6" s="18">
        <v>0.38167323093358302</v>
      </c>
      <c r="S6" s="18">
        <v>3.8519694212812303E-2</v>
      </c>
      <c r="T6" s="18">
        <v>3.4309610634946898E-2</v>
      </c>
      <c r="U6" s="18">
        <v>3.1662877769853402E-2</v>
      </c>
      <c r="V6" s="18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8">
        <v>0.47791200828157299</v>
      </c>
      <c r="D7" s="18">
        <v>0.36249999999999999</v>
      </c>
      <c r="E7" s="18">
        <v>0.39973463019303701</v>
      </c>
      <c r="F7" s="18">
        <v>0.438586440389789</v>
      </c>
      <c r="G7" s="18">
        <v>0.50055156552546898</v>
      </c>
      <c r="H7" s="18">
        <v>0.5</v>
      </c>
      <c r="I7" s="18">
        <v>0.49343031780283703</v>
      </c>
      <c r="J7" s="18">
        <v>0.49569542470021499</v>
      </c>
      <c r="K7" s="18">
        <v>0.47236113867909402</v>
      </c>
      <c r="L7" s="18">
        <v>0.80700000000000005</v>
      </c>
      <c r="M7" s="18">
        <v>0.56812088313481302</v>
      </c>
      <c r="N7" s="18">
        <v>0.49019736200659803</v>
      </c>
      <c r="O7" s="18">
        <v>0.43977015511240802</v>
      </c>
      <c r="P7" s="18">
        <v>0.41699999999999998</v>
      </c>
      <c r="Q7" s="18">
        <v>0.38674051815188498</v>
      </c>
      <c r="R7" s="18">
        <v>0.394648669021751</v>
      </c>
      <c r="S7" s="18">
        <v>1.2185381522356599E-2</v>
      </c>
      <c r="T7" s="18">
        <v>2.5692834875070202E-2</v>
      </c>
      <c r="U7" s="18">
        <v>2.1853222511758599E-2</v>
      </c>
      <c r="V7" s="18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8">
        <v>0.50657890720390697</v>
      </c>
      <c r="D8" s="18">
        <v>0.311</v>
      </c>
      <c r="E8" s="18">
        <v>0.331777115068985</v>
      </c>
      <c r="F8" s="18">
        <v>0.382873550012023</v>
      </c>
      <c r="G8" s="18">
        <v>0.50279412607905904</v>
      </c>
      <c r="H8" s="18">
        <v>0.59750000000000003</v>
      </c>
      <c r="I8" s="18">
        <v>0.53521630118097696</v>
      </c>
      <c r="J8" s="18">
        <v>0.51320588994837002</v>
      </c>
      <c r="K8" s="18">
        <v>0.393440748440748</v>
      </c>
      <c r="L8" s="18">
        <v>0.50149999999999995</v>
      </c>
      <c r="M8" s="18">
        <v>0.350770554340749</v>
      </c>
      <c r="N8" s="18">
        <v>0.31696507223396703</v>
      </c>
      <c r="O8" s="18">
        <v>0.52194215268162603</v>
      </c>
      <c r="P8" s="18">
        <v>0.33750000000000002</v>
      </c>
      <c r="Q8" s="18">
        <v>0.38833077619624201</v>
      </c>
      <c r="R8" s="18">
        <v>0.44828266324074301</v>
      </c>
      <c r="S8" s="18">
        <v>7.9373121100267396E-2</v>
      </c>
      <c r="T8" s="18">
        <v>4.1767126496193699E-2</v>
      </c>
      <c r="U8" s="18">
        <v>4.4540500530669498E-2</v>
      </c>
      <c r="V8" s="18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8">
        <v>0.69320417765368203</v>
      </c>
      <c r="D9" s="18">
        <v>0.56200000000000006</v>
      </c>
      <c r="E9" s="18">
        <v>0.57893797172848505</v>
      </c>
      <c r="F9" s="18">
        <v>0.62306766088373799</v>
      </c>
      <c r="G9" s="18">
        <v>0.26627222547048002</v>
      </c>
      <c r="H9" s="18">
        <v>0.28199999999999997</v>
      </c>
      <c r="I9" s="18">
        <v>0.26693478758208</v>
      </c>
      <c r="J9" s="18">
        <v>0.26163393994404199</v>
      </c>
      <c r="K9" s="18">
        <v>0.45815760943469902</v>
      </c>
      <c r="L9" s="18">
        <v>0.52500000000000002</v>
      </c>
      <c r="M9" s="18">
        <v>0.39961538807498098</v>
      </c>
      <c r="N9" s="18">
        <v>0.38367800347380598</v>
      </c>
      <c r="O9" s="18">
        <v>0.45572998951475702</v>
      </c>
      <c r="P9" s="18">
        <v>0.36849999999999999</v>
      </c>
      <c r="Q9" s="18">
        <v>0.372162387620386</v>
      </c>
      <c r="R9" s="18">
        <v>0.39975555561133502</v>
      </c>
      <c r="S9" s="18">
        <v>7.0258380452309505E-2</v>
      </c>
      <c r="T9" s="18">
        <v>7.4590413395400304E-2</v>
      </c>
      <c r="U9" s="18">
        <v>6.7622500996616902E-2</v>
      </c>
      <c r="V9" s="18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8">
        <v>0.75076585855999201</v>
      </c>
      <c r="D10" s="18">
        <v>0.877999999999999</v>
      </c>
      <c r="E10" s="18">
        <v>0.78403024536213595</v>
      </c>
      <c r="F10" s="18">
        <v>0.75735446755448899</v>
      </c>
      <c r="G10" s="18">
        <v>0.48663229432346</v>
      </c>
      <c r="H10" s="18">
        <v>0.4415</v>
      </c>
      <c r="I10" s="18">
        <v>0.44850371961374502</v>
      </c>
      <c r="J10" s="18">
        <v>0.46327241427281202</v>
      </c>
      <c r="K10" s="18">
        <v>0.43899590886432899</v>
      </c>
      <c r="L10" s="18">
        <v>0.6835</v>
      </c>
      <c r="M10" s="18">
        <v>0.472380894614152</v>
      </c>
      <c r="N10" s="18">
        <v>0.41093902188361198</v>
      </c>
      <c r="O10" s="18">
        <v>0.499500334933277</v>
      </c>
      <c r="P10" s="18">
        <v>0.50949999999999995</v>
      </c>
      <c r="Q10" s="18">
        <v>0.46913307744725002</v>
      </c>
      <c r="R10" s="18">
        <v>0.47275379573250798</v>
      </c>
      <c r="S10" s="18">
        <v>4.6343898214039399E-2</v>
      </c>
      <c r="T10" s="18">
        <v>4.48513390891873E-2</v>
      </c>
      <c r="U10" s="18">
        <v>4.15625771401106E-2</v>
      </c>
      <c r="V10" s="18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8">
        <v>0.66185717113231501</v>
      </c>
      <c r="D11" s="18">
        <v>0.75600000000000001</v>
      </c>
      <c r="E11" s="18">
        <v>0.67206283697390901</v>
      </c>
      <c r="F11" s="18">
        <v>0.65678014715761102</v>
      </c>
      <c r="G11" s="18">
        <v>0.409147008750399</v>
      </c>
      <c r="H11" s="18">
        <v>0.45499999999999902</v>
      </c>
      <c r="I11" s="18">
        <v>0.42782325709756602</v>
      </c>
      <c r="J11" s="18">
        <v>0.415666534111159</v>
      </c>
      <c r="K11" s="18">
        <v>0.41064309364309298</v>
      </c>
      <c r="L11" s="18">
        <v>0.4995</v>
      </c>
      <c r="M11" s="18">
        <v>0.37004147703899398</v>
      </c>
      <c r="N11" s="18">
        <v>0.340892046604724</v>
      </c>
      <c r="O11" s="18">
        <v>0.48776500336004602</v>
      </c>
      <c r="P11" s="18">
        <v>0.27999999999999903</v>
      </c>
      <c r="Q11" s="18">
        <v>0.32393621007203399</v>
      </c>
      <c r="R11" s="18">
        <v>0.38604715275332702</v>
      </c>
      <c r="S11" s="18">
        <v>6.0544296988521602E-2</v>
      </c>
      <c r="T11" s="18">
        <v>5.9865194209437603E-2</v>
      </c>
      <c r="U11" s="18">
        <v>5.5672438314430098E-2</v>
      </c>
      <c r="V11" s="18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8">
        <v>0.61096028811205505</v>
      </c>
      <c r="D12" s="18">
        <v>0.71250000000000002</v>
      </c>
      <c r="E12" s="18">
        <v>0.62040937242016703</v>
      </c>
      <c r="F12" s="18">
        <v>0.59775652738912899</v>
      </c>
      <c r="G12" s="18">
        <v>0.51832455651335896</v>
      </c>
      <c r="H12" s="18">
        <v>0.60650000000000004</v>
      </c>
      <c r="I12" s="18">
        <v>0.55220977570912699</v>
      </c>
      <c r="J12" s="18">
        <v>0.53002213995244796</v>
      </c>
      <c r="K12" s="18">
        <v>0.35795090140371399</v>
      </c>
      <c r="L12" s="18">
        <v>0.45050000000000001</v>
      </c>
      <c r="M12" s="18">
        <v>0.32506021138121299</v>
      </c>
      <c r="N12" s="18">
        <v>0.294478470274946</v>
      </c>
      <c r="O12" s="18">
        <v>0.428487447676759</v>
      </c>
      <c r="P12" s="18">
        <v>0.26249999999999901</v>
      </c>
      <c r="Q12" s="18">
        <v>0.28552579295817299</v>
      </c>
      <c r="R12" s="18">
        <v>0.33338761398012001</v>
      </c>
      <c r="S12" s="18">
        <v>7.6111255887649901E-2</v>
      </c>
      <c r="T12" s="18">
        <v>5.81878741159675E-2</v>
      </c>
      <c r="U12" s="18">
        <v>5.0681945489681697E-2</v>
      </c>
      <c r="V12" s="18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8">
        <v>0.82989381723890698</v>
      </c>
      <c r="D13" s="18">
        <v>0.72550000000000003</v>
      </c>
      <c r="E13" s="18">
        <v>0.75415532802485996</v>
      </c>
      <c r="F13" s="18">
        <v>0.79154150197791495</v>
      </c>
      <c r="G13" s="18">
        <v>0.51662552175685394</v>
      </c>
      <c r="H13" s="18">
        <v>0.50900000000000001</v>
      </c>
      <c r="I13" s="18">
        <v>0.50698755971527298</v>
      </c>
      <c r="J13" s="18">
        <v>0.51123634581525401</v>
      </c>
      <c r="K13" s="18">
        <v>0.35952474710540999</v>
      </c>
      <c r="L13" s="18">
        <v>0.3085</v>
      </c>
      <c r="M13" s="18">
        <v>0.25554986603840402</v>
      </c>
      <c r="N13" s="18">
        <v>0.257592766460498</v>
      </c>
      <c r="O13" s="18">
        <v>0.40871098347741902</v>
      </c>
      <c r="P13" s="18">
        <v>0.2475</v>
      </c>
      <c r="Q13" s="18">
        <v>0.274957050447869</v>
      </c>
      <c r="R13" s="18">
        <v>0.32101933448390202</v>
      </c>
      <c r="S13" s="18">
        <v>1.9287670105105001E-2</v>
      </c>
      <c r="T13" s="18">
        <v>4.88494734387847E-2</v>
      </c>
      <c r="U13" s="18">
        <v>3.7269225046575399E-2</v>
      </c>
      <c r="V13" s="18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8">
        <v>0.204993711998355</v>
      </c>
      <c r="D14" s="18">
        <v>0.27949999999999903</v>
      </c>
      <c r="E14" s="18">
        <v>0.22830921431119999</v>
      </c>
      <c r="F14" s="18">
        <v>0.212227075939175</v>
      </c>
      <c r="G14" s="18">
        <v>0.50980964035461496</v>
      </c>
      <c r="H14" s="18">
        <v>0.57650000000000001</v>
      </c>
      <c r="I14" s="18">
        <v>0.53028035542726004</v>
      </c>
      <c r="J14" s="18">
        <v>0.51582270785483098</v>
      </c>
      <c r="K14" s="18">
        <v>0.43356587281523301</v>
      </c>
      <c r="L14" s="18">
        <v>0.26649999999999902</v>
      </c>
      <c r="M14" s="18">
        <v>0.26615103016421598</v>
      </c>
      <c r="N14" s="18">
        <v>0.29599408569053298</v>
      </c>
      <c r="O14" s="18">
        <v>0.41696614161552198</v>
      </c>
      <c r="P14" s="18">
        <v>0.18049999999999999</v>
      </c>
      <c r="Q14" s="18">
        <v>0.23164869364704899</v>
      </c>
      <c r="R14" s="18">
        <v>0.29424688967582902</v>
      </c>
      <c r="S14" s="18">
        <v>7.6993491956749401E-3</v>
      </c>
      <c r="T14" s="18">
        <v>5.98609499868933E-3</v>
      </c>
      <c r="U14" s="18">
        <v>6.3901366860639897E-3</v>
      </c>
      <c r="V14" s="18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8">
        <v>0.70910989204213504</v>
      </c>
      <c r="D15" s="18">
        <v>0.84299999999999997</v>
      </c>
      <c r="E15" s="18">
        <v>0.75897328039862499</v>
      </c>
      <c r="F15" s="18">
        <v>0.72565737191019297</v>
      </c>
      <c r="G15" s="18">
        <v>0.315774076558343</v>
      </c>
      <c r="H15" s="18">
        <v>0.32399999999999901</v>
      </c>
      <c r="I15" s="18">
        <v>0.31061600812371898</v>
      </c>
      <c r="J15" s="18">
        <v>0.30826939131168501</v>
      </c>
      <c r="K15" s="18">
        <v>0.44859753533602598</v>
      </c>
      <c r="L15" s="18">
        <v>0.51800000000000002</v>
      </c>
      <c r="M15" s="18">
        <v>0.39961925728186298</v>
      </c>
      <c r="N15" s="18">
        <v>0.37461925545326702</v>
      </c>
      <c r="O15" s="18">
        <v>0.388458875251394</v>
      </c>
      <c r="P15" s="18">
        <v>0.222499999999999</v>
      </c>
      <c r="Q15" s="18">
        <v>0.26473771331351398</v>
      </c>
      <c r="R15" s="18">
        <v>0.31715564200075302</v>
      </c>
      <c r="S15" s="18">
        <v>4.3840864947000298E-2</v>
      </c>
      <c r="T15" s="18">
        <v>5.4564902803638501E-2</v>
      </c>
      <c r="U15" s="18">
        <v>4.3699472627668101E-2</v>
      </c>
      <c r="V15" s="18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8">
        <v>0.83530758128330096</v>
      </c>
      <c r="D16" s="18">
        <v>0.65199999999999902</v>
      </c>
      <c r="E16" s="18">
        <v>0.65624302608957397</v>
      </c>
      <c r="F16" s="18">
        <v>0.715713375968834</v>
      </c>
      <c r="G16" s="18">
        <v>0.46068003670999302</v>
      </c>
      <c r="H16" s="18">
        <v>0.44399999999999901</v>
      </c>
      <c r="I16" s="18">
        <v>0.39682645438754599</v>
      </c>
      <c r="J16" s="18">
        <v>0.404312639756371</v>
      </c>
      <c r="K16" s="18">
        <v>0.383787832781253</v>
      </c>
      <c r="L16" s="18">
        <v>0.5575</v>
      </c>
      <c r="M16" s="18">
        <v>0.39278538869366703</v>
      </c>
      <c r="N16" s="18">
        <v>0.34799160014691399</v>
      </c>
      <c r="O16" s="18">
        <v>0.51271724203748104</v>
      </c>
      <c r="P16" s="18">
        <v>0.38300000000000001</v>
      </c>
      <c r="Q16" s="18">
        <v>0.41624167894472103</v>
      </c>
      <c r="R16" s="18">
        <v>0.45959153369876199</v>
      </c>
      <c r="S16" s="18">
        <v>7.5834993566576095E-2</v>
      </c>
      <c r="T16" s="18">
        <v>6.9137539111397806E-2</v>
      </c>
      <c r="U16" s="18">
        <v>6.8678760436218303E-2</v>
      </c>
      <c r="V16" s="18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8">
        <v>0.73929933954933902</v>
      </c>
      <c r="D17" s="18">
        <v>0.2545</v>
      </c>
      <c r="E17" s="18">
        <v>0.35919681380808399</v>
      </c>
      <c r="F17" s="18">
        <v>0.49411714537827101</v>
      </c>
      <c r="G17" s="18">
        <v>0.49830691958814</v>
      </c>
      <c r="H17" s="18">
        <v>0.58899999999999997</v>
      </c>
      <c r="I17" s="18">
        <v>0.49047672615791998</v>
      </c>
      <c r="J17" s="18">
        <v>0.470313411865663</v>
      </c>
      <c r="K17" s="18">
        <v>0.323340263340263</v>
      </c>
      <c r="L17" s="18">
        <v>0.20949999999999899</v>
      </c>
      <c r="M17" s="18">
        <v>0.159887919786529</v>
      </c>
      <c r="N17" s="18">
        <v>0.16820520403369199</v>
      </c>
      <c r="O17" s="18">
        <v>0.49885903668489001</v>
      </c>
      <c r="P17" s="18">
        <v>0.39349999999999902</v>
      </c>
      <c r="Q17" s="18">
        <v>0.42144792795541602</v>
      </c>
      <c r="R17" s="18">
        <v>0.45699877169969599</v>
      </c>
      <c r="S17" s="18">
        <v>0.19998444468050899</v>
      </c>
      <c r="T17" s="18">
        <v>8.0707611834433798E-2</v>
      </c>
      <c r="U17" s="18">
        <v>9.9681824864659499E-2</v>
      </c>
      <c r="V17" s="18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8">
        <v>0.86392790895035398</v>
      </c>
      <c r="D18" s="18">
        <v>0.35549999999999998</v>
      </c>
      <c r="E18" s="18">
        <v>0.46936914322374401</v>
      </c>
      <c r="F18" s="18">
        <v>0.61631153773709502</v>
      </c>
      <c r="G18" s="18">
        <v>0.50100601584801796</v>
      </c>
      <c r="H18" s="18">
        <v>0.71299999999999997</v>
      </c>
      <c r="I18" s="18">
        <v>0.57785640568229102</v>
      </c>
      <c r="J18" s="18">
        <v>0.52737039909274197</v>
      </c>
      <c r="K18" s="18">
        <v>0.489491005026021</v>
      </c>
      <c r="L18" s="18">
        <v>0.70499999999999996</v>
      </c>
      <c r="M18" s="18">
        <v>0.52871268301667995</v>
      </c>
      <c r="N18" s="18">
        <v>0.47860890080009699</v>
      </c>
      <c r="O18" s="18">
        <v>0.52280602839023105</v>
      </c>
      <c r="P18" s="18">
        <v>0.48799999999999999</v>
      </c>
      <c r="Q18" s="18">
        <v>0.48459432141198699</v>
      </c>
      <c r="R18" s="18">
        <v>0.49782494560660101</v>
      </c>
      <c r="S18" s="18">
        <v>8.0428337341895001E-2</v>
      </c>
      <c r="T18" s="18">
        <v>8.6820270518607204E-2</v>
      </c>
      <c r="U18" s="18">
        <v>0.101116453795915</v>
      </c>
      <c r="V18" s="18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6"/>
      <c r="X20" s="6"/>
      <c r="Y20" s="6"/>
      <c r="Z20" s="6"/>
      <c r="AA20" s="6"/>
      <c r="AB20" s="6"/>
    </row>
    <row r="21" spans="1:34" x14ac:dyDescent="0.25">
      <c r="F21" s="4" t="s">
        <v>166</v>
      </c>
      <c r="G21" s="18">
        <v>2</v>
      </c>
    </row>
    <row r="22" spans="1:34" x14ac:dyDescent="0.25">
      <c r="B22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>
        <v>14</v>
      </c>
      <c r="P22" s="4">
        <v>15</v>
      </c>
      <c r="Q22" s="4">
        <v>16</v>
      </c>
      <c r="R22" s="4">
        <v>17</v>
      </c>
      <c r="S22" s="4">
        <v>18</v>
      </c>
      <c r="T22" s="4">
        <v>19</v>
      </c>
      <c r="U22" s="4">
        <v>20</v>
      </c>
      <c r="W22" s="8"/>
    </row>
    <row r="23" spans="1:34" x14ac:dyDescent="0.25">
      <c r="C23" s="4" t="s">
        <v>28</v>
      </c>
      <c r="H23" s="4" t="s">
        <v>32</v>
      </c>
      <c r="M23" s="4" t="s">
        <v>33</v>
      </c>
      <c r="R23" s="4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58" t="s">
        <v>29</v>
      </c>
      <c r="D24" s="58" t="s">
        <v>30</v>
      </c>
      <c r="E24" s="58" t="s">
        <v>31</v>
      </c>
      <c r="F24" s="58" t="s">
        <v>59</v>
      </c>
      <c r="G24" s="59" t="s">
        <v>168</v>
      </c>
      <c r="H24" s="58" t="s">
        <v>29</v>
      </c>
      <c r="I24" s="58" t="s">
        <v>30</v>
      </c>
      <c r="J24" s="58" t="s">
        <v>31</v>
      </c>
      <c r="K24" s="58" t="s">
        <v>59</v>
      </c>
      <c r="L24" s="59" t="s">
        <v>168</v>
      </c>
      <c r="M24" s="58" t="s">
        <v>29</v>
      </c>
      <c r="N24" s="58" t="s">
        <v>30</v>
      </c>
      <c r="O24" s="58" t="s">
        <v>31</v>
      </c>
      <c r="P24" s="58" t="s">
        <v>59</v>
      </c>
      <c r="Q24" s="59" t="s">
        <v>168</v>
      </c>
      <c r="R24" s="58" t="s">
        <v>29</v>
      </c>
      <c r="S24" s="58" t="s">
        <v>30</v>
      </c>
      <c r="T24" s="58" t="s">
        <v>31</v>
      </c>
      <c r="U24" s="58" t="s">
        <v>59</v>
      </c>
      <c r="V24" s="59" t="s">
        <v>168</v>
      </c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8">
        <f>C4</f>
        <v>0.84221424151906299</v>
      </c>
      <c r="D25" s="18">
        <f t="shared" ref="D25:F25" si="0">D4</f>
        <v>0.877999999999999</v>
      </c>
      <c r="E25" s="18">
        <f t="shared" si="0"/>
        <v>0.83825675815510503</v>
      </c>
      <c r="F25" s="18">
        <f t="shared" si="0"/>
        <v>0.83428177478963095</v>
      </c>
      <c r="G25" s="60">
        <f>(1+$G$21*$G$21)*(C25*D25)/(($G$21*$G$21*C25)+D25)</f>
        <v>0.87060161192212315</v>
      </c>
      <c r="H25" s="18">
        <f>G4</f>
        <v>0.42386112028100698</v>
      </c>
      <c r="I25" s="18">
        <f t="shared" ref="I25:K25" si="1">H4</f>
        <v>0.45099999999999901</v>
      </c>
      <c r="J25" s="18">
        <f t="shared" si="1"/>
        <v>0.42336538805198398</v>
      </c>
      <c r="K25" s="18">
        <f t="shared" si="1"/>
        <v>0.42060686197008101</v>
      </c>
      <c r="L25" s="60">
        <f>(1+$G$21*$G$21)*(H25*I25)/(($G$21*$G$21*H25)+I25)</f>
        <v>0.44529771659090006</v>
      </c>
      <c r="M25" s="18">
        <f>K4</f>
        <v>0.42574253760070602</v>
      </c>
      <c r="N25" s="18">
        <f t="shared" ref="N25:P39" si="2">L4</f>
        <v>0.67349999999999999</v>
      </c>
      <c r="O25" s="18">
        <f t="shared" si="2"/>
        <v>0.47146343270315999</v>
      </c>
      <c r="P25" s="18">
        <f t="shared" si="2"/>
        <v>0.40967993323501101</v>
      </c>
      <c r="Q25" s="60">
        <f>(1+$G$21*$G$21)*(M25*N25)/(($G$21*$G$21*M25)+N25)</f>
        <v>0.60328466365435307</v>
      </c>
      <c r="R25" s="18">
        <f>O4</f>
        <v>0.50358134607050997</v>
      </c>
      <c r="S25" s="18">
        <f t="shared" ref="S25:U39" si="3">P4</f>
        <v>0.20049999999999901</v>
      </c>
      <c r="T25" s="18">
        <f t="shared" si="3"/>
        <v>0.27079993992293899</v>
      </c>
      <c r="U25" s="18">
        <f t="shared" si="3"/>
        <v>0.36027270050292098</v>
      </c>
      <c r="V25" s="60">
        <f>(1+$G$21*$G$21)*(R25*S25)/(($G$21*$G$21*R25)+S25)</f>
        <v>0.22793684008607909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8">
        <f t="shared" ref="C26:F39" si="5">C5</f>
        <v>0.77693837377917496</v>
      </c>
      <c r="D26" s="18">
        <f t="shared" si="5"/>
        <v>0.92849999999999999</v>
      </c>
      <c r="E26" s="18">
        <f t="shared" si="5"/>
        <v>0.83446740923699003</v>
      </c>
      <c r="F26" s="18">
        <f t="shared" si="5"/>
        <v>0.79636271363904099</v>
      </c>
      <c r="G26" s="60">
        <f t="shared" ref="G26:G39" si="6">(1+$G$21*$G$21)*(C26*D26)/(($G$21*$G$21*C26)+D26)</f>
        <v>0.89363475426746763</v>
      </c>
      <c r="H26" s="18">
        <f t="shared" ref="H26:K39" si="7">G5</f>
        <v>0.46488445534023198</v>
      </c>
      <c r="I26" s="18">
        <f t="shared" si="7"/>
        <v>0.42299999999999899</v>
      </c>
      <c r="J26" s="18">
        <f t="shared" si="7"/>
        <v>0.40862687700494399</v>
      </c>
      <c r="K26" s="18">
        <f t="shared" si="7"/>
        <v>0.42735650009805398</v>
      </c>
      <c r="L26" s="60">
        <f t="shared" ref="L26:L39" si="8">(1+$G$21*$G$21)*(H26*I26)/(($G$21*$G$21*H26)+I26)</f>
        <v>0.43076202893249443</v>
      </c>
      <c r="M26" s="18">
        <f t="shared" ref="M26:M39" si="9">K5</f>
        <v>0.42132777369619401</v>
      </c>
      <c r="N26" s="18">
        <f t="shared" si="2"/>
        <v>0.33750000000000002</v>
      </c>
      <c r="O26" s="18">
        <f t="shared" si="2"/>
        <v>0.26989217874881599</v>
      </c>
      <c r="P26" s="18">
        <f t="shared" si="2"/>
        <v>0.282789428755998</v>
      </c>
      <c r="Q26" s="60">
        <f t="shared" ref="Q26:Q39" si="10">(1+$G$21*$G$21)*(M26*N26)/(($G$21*$G$21*M26)+N26)</f>
        <v>0.35148641410233894</v>
      </c>
      <c r="R26" s="18">
        <f t="shared" ref="R26:R39" si="11">O5</f>
        <v>0.481748949701231</v>
      </c>
      <c r="S26" s="18">
        <f t="shared" si="3"/>
        <v>0.23549999999999999</v>
      </c>
      <c r="T26" s="18">
        <f t="shared" si="3"/>
        <v>0.29615834111322098</v>
      </c>
      <c r="U26" s="18">
        <f t="shared" si="3"/>
        <v>0.36924253601513302</v>
      </c>
      <c r="V26" s="60">
        <f t="shared" ref="V26:V39" si="12">(1+$G$21*$G$21)*(R26*S26)/(($G$21*$G$21*R26)+S26)</f>
        <v>0.2623169897424486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61">
        <f t="shared" si="5"/>
        <v>0.79845912468714897</v>
      </c>
      <c r="D27" s="61">
        <f t="shared" si="5"/>
        <v>0.9395</v>
      </c>
      <c r="E27" s="61">
        <f t="shared" si="5"/>
        <v>0.85142513331421699</v>
      </c>
      <c r="F27" s="61">
        <f t="shared" si="5"/>
        <v>0.81629346233094602</v>
      </c>
      <c r="G27" s="62">
        <f t="shared" si="6"/>
        <v>0.9074416610777899</v>
      </c>
      <c r="H27" s="61">
        <f t="shared" si="7"/>
        <v>0.35770035252356402</v>
      </c>
      <c r="I27" s="61">
        <f t="shared" si="7"/>
        <v>0.28050000000000003</v>
      </c>
      <c r="J27" s="61">
        <f t="shared" si="7"/>
        <v>0.25586717781884599</v>
      </c>
      <c r="K27" s="61">
        <f t="shared" si="7"/>
        <v>0.27186387013239099</v>
      </c>
      <c r="L27" s="62">
        <f t="shared" si="8"/>
        <v>0.29315393621201252</v>
      </c>
      <c r="M27" s="61">
        <f t="shared" si="9"/>
        <v>0.447343048369364</v>
      </c>
      <c r="N27" s="61">
        <f t="shared" si="2"/>
        <v>0.51899999999999902</v>
      </c>
      <c r="O27" s="61">
        <f t="shared" si="2"/>
        <v>0.38016309582740199</v>
      </c>
      <c r="P27" s="61">
        <f t="shared" si="2"/>
        <v>0.35987958356073402</v>
      </c>
      <c r="Q27" s="62">
        <f t="shared" si="10"/>
        <v>0.50288909812664284</v>
      </c>
      <c r="R27" s="61">
        <f t="shared" si="11"/>
        <v>0.51420360521831099</v>
      </c>
      <c r="S27" s="61">
        <f t="shared" si="3"/>
        <v>0.20749999999999899</v>
      </c>
      <c r="T27" s="61">
        <f t="shared" si="3"/>
        <v>0.28647245370364499</v>
      </c>
      <c r="U27" s="61">
        <f t="shared" si="3"/>
        <v>0.38167323093358302</v>
      </c>
      <c r="V27" s="62">
        <f t="shared" si="12"/>
        <v>0.23560607815598936</v>
      </c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8">
        <f t="shared" si="5"/>
        <v>0.47791200828157299</v>
      </c>
      <c r="D28" s="18">
        <f t="shared" si="5"/>
        <v>0.36249999999999999</v>
      </c>
      <c r="E28" s="18">
        <f t="shared" si="5"/>
        <v>0.39973463019303701</v>
      </c>
      <c r="F28" s="18">
        <f t="shared" si="5"/>
        <v>0.438586440389789</v>
      </c>
      <c r="G28" s="60">
        <f t="shared" si="6"/>
        <v>0.38089671489835114</v>
      </c>
      <c r="H28" s="18">
        <f t="shared" si="7"/>
        <v>0.50055156552546898</v>
      </c>
      <c r="I28" s="18">
        <f t="shared" si="7"/>
        <v>0.5</v>
      </c>
      <c r="J28" s="18">
        <f t="shared" si="7"/>
        <v>0.49343031780283703</v>
      </c>
      <c r="K28" s="18">
        <f t="shared" si="7"/>
        <v>0.49569542470021499</v>
      </c>
      <c r="L28" s="60">
        <f t="shared" si="8"/>
        <v>0.50011021583908222</v>
      </c>
      <c r="M28" s="18">
        <f t="shared" si="9"/>
        <v>0.47236113867909402</v>
      </c>
      <c r="N28" s="18">
        <f t="shared" si="2"/>
        <v>0.80700000000000005</v>
      </c>
      <c r="O28" s="18">
        <f t="shared" si="2"/>
        <v>0.56812088313481302</v>
      </c>
      <c r="P28" s="18">
        <f t="shared" si="2"/>
        <v>0.49019736200659803</v>
      </c>
      <c r="Q28" s="60">
        <f t="shared" si="10"/>
        <v>0.70684827961189933</v>
      </c>
      <c r="R28" s="18">
        <f t="shared" si="11"/>
        <v>0.43977015511240802</v>
      </c>
      <c r="S28" s="18">
        <f t="shared" si="3"/>
        <v>0.41699999999999998</v>
      </c>
      <c r="T28" s="18">
        <f t="shared" si="3"/>
        <v>0.38674051815188498</v>
      </c>
      <c r="U28" s="18">
        <f t="shared" si="3"/>
        <v>0.394648669021751</v>
      </c>
      <c r="V28" s="60">
        <f t="shared" si="12"/>
        <v>0.42136342045080677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8">
        <f t="shared" si="5"/>
        <v>0.50657890720390697</v>
      </c>
      <c r="D29" s="18">
        <f t="shared" si="5"/>
        <v>0.311</v>
      </c>
      <c r="E29" s="18">
        <f t="shared" si="5"/>
        <v>0.331777115068985</v>
      </c>
      <c r="F29" s="18">
        <f t="shared" si="5"/>
        <v>0.382873550012023</v>
      </c>
      <c r="G29" s="60">
        <f t="shared" si="6"/>
        <v>0.3370234601568281</v>
      </c>
      <c r="H29" s="18">
        <f t="shared" si="7"/>
        <v>0.50279412607905904</v>
      </c>
      <c r="I29" s="18">
        <f t="shared" si="7"/>
        <v>0.59750000000000003</v>
      </c>
      <c r="J29" s="18">
        <f t="shared" si="7"/>
        <v>0.53521630118097696</v>
      </c>
      <c r="K29" s="18">
        <f t="shared" si="7"/>
        <v>0.51320588994837002</v>
      </c>
      <c r="L29" s="60">
        <f t="shared" si="8"/>
        <v>0.57580824957631371</v>
      </c>
      <c r="M29" s="18">
        <f t="shared" si="9"/>
        <v>0.393440748440748</v>
      </c>
      <c r="N29" s="18">
        <f t="shared" si="2"/>
        <v>0.50149999999999995</v>
      </c>
      <c r="O29" s="18">
        <f t="shared" si="2"/>
        <v>0.350770554340749</v>
      </c>
      <c r="P29" s="18">
        <f t="shared" si="2"/>
        <v>0.31696507223396703</v>
      </c>
      <c r="Q29" s="60">
        <f t="shared" si="10"/>
        <v>0.47538682069702348</v>
      </c>
      <c r="R29" s="18">
        <f t="shared" si="11"/>
        <v>0.52194215268162603</v>
      </c>
      <c r="S29" s="18">
        <f t="shared" si="3"/>
        <v>0.33750000000000002</v>
      </c>
      <c r="T29" s="18">
        <f t="shared" si="3"/>
        <v>0.38833077619624201</v>
      </c>
      <c r="U29" s="18">
        <f t="shared" si="3"/>
        <v>0.44828266324074301</v>
      </c>
      <c r="V29" s="60">
        <f t="shared" si="12"/>
        <v>0.36316694107808606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8">
        <f t="shared" si="5"/>
        <v>0.69320417765368203</v>
      </c>
      <c r="D30" s="18">
        <f t="shared" si="5"/>
        <v>0.56200000000000006</v>
      </c>
      <c r="E30" s="18">
        <f t="shared" si="5"/>
        <v>0.57893797172848505</v>
      </c>
      <c r="F30" s="18">
        <f t="shared" si="5"/>
        <v>0.62306766088373799</v>
      </c>
      <c r="G30" s="60">
        <f t="shared" si="6"/>
        <v>0.584111184583748</v>
      </c>
      <c r="H30" s="18">
        <f t="shared" si="7"/>
        <v>0.26627222547048002</v>
      </c>
      <c r="I30" s="18">
        <f t="shared" si="7"/>
        <v>0.28199999999999997</v>
      </c>
      <c r="J30" s="18">
        <f t="shared" si="7"/>
        <v>0.26693478758208</v>
      </c>
      <c r="K30" s="18">
        <f t="shared" si="7"/>
        <v>0.26163393994404199</v>
      </c>
      <c r="L30" s="60">
        <f t="shared" si="8"/>
        <v>0.27870754290149036</v>
      </c>
      <c r="M30" s="18">
        <f t="shared" si="9"/>
        <v>0.45815760943469902</v>
      </c>
      <c r="N30" s="18">
        <f t="shared" si="2"/>
        <v>0.52500000000000002</v>
      </c>
      <c r="O30" s="18">
        <f t="shared" si="2"/>
        <v>0.39961538807498098</v>
      </c>
      <c r="P30" s="18">
        <f t="shared" si="2"/>
        <v>0.38367800347380598</v>
      </c>
      <c r="Q30" s="60">
        <f t="shared" si="10"/>
        <v>0.51011545555017523</v>
      </c>
      <c r="R30" s="18">
        <f t="shared" si="11"/>
        <v>0.45572998951475702</v>
      </c>
      <c r="S30" s="18">
        <f t="shared" si="3"/>
        <v>0.36849999999999999</v>
      </c>
      <c r="T30" s="18">
        <f t="shared" si="3"/>
        <v>0.372162387620386</v>
      </c>
      <c r="U30" s="18">
        <f t="shared" si="3"/>
        <v>0.39975555561133502</v>
      </c>
      <c r="V30" s="60">
        <f t="shared" si="12"/>
        <v>0.3831682296188717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8">
        <f t="shared" si="5"/>
        <v>0.75076585855999201</v>
      </c>
      <c r="D31" s="18">
        <f t="shared" si="5"/>
        <v>0.877999999999999</v>
      </c>
      <c r="E31" s="18">
        <f t="shared" si="5"/>
        <v>0.78403024536213595</v>
      </c>
      <c r="F31" s="18">
        <f t="shared" si="5"/>
        <v>0.75735446755448899</v>
      </c>
      <c r="G31" s="60">
        <f t="shared" si="6"/>
        <v>0.84921624573337939</v>
      </c>
      <c r="H31" s="18">
        <f t="shared" si="7"/>
        <v>0.48663229432346</v>
      </c>
      <c r="I31" s="18">
        <f t="shared" si="7"/>
        <v>0.4415</v>
      </c>
      <c r="J31" s="18">
        <f t="shared" si="7"/>
        <v>0.44850371961374502</v>
      </c>
      <c r="K31" s="18">
        <f t="shared" si="7"/>
        <v>0.46327241427281202</v>
      </c>
      <c r="L31" s="60">
        <f t="shared" si="8"/>
        <v>0.44984408060557624</v>
      </c>
      <c r="M31" s="18">
        <f t="shared" si="9"/>
        <v>0.43899590886432899</v>
      </c>
      <c r="N31" s="18">
        <f t="shared" si="2"/>
        <v>0.6835</v>
      </c>
      <c r="O31" s="18">
        <f t="shared" si="2"/>
        <v>0.472380894614152</v>
      </c>
      <c r="P31" s="18">
        <f t="shared" si="2"/>
        <v>0.41093902188361198</v>
      </c>
      <c r="Q31" s="60">
        <f t="shared" si="10"/>
        <v>0.61499429499661207</v>
      </c>
      <c r="R31" s="18">
        <f t="shared" si="11"/>
        <v>0.499500334933277</v>
      </c>
      <c r="S31" s="18">
        <f t="shared" si="3"/>
        <v>0.50949999999999995</v>
      </c>
      <c r="T31" s="18">
        <f t="shared" si="3"/>
        <v>0.46913307744725002</v>
      </c>
      <c r="U31" s="18">
        <f t="shared" si="3"/>
        <v>0.47275379573250798</v>
      </c>
      <c r="V31" s="60">
        <f t="shared" si="12"/>
        <v>0.50746816485368751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8">
        <f t="shared" si="5"/>
        <v>0.66185717113231501</v>
      </c>
      <c r="D32" s="18">
        <f t="shared" si="5"/>
        <v>0.75600000000000001</v>
      </c>
      <c r="E32" s="18">
        <f t="shared" si="5"/>
        <v>0.67206283697390901</v>
      </c>
      <c r="F32" s="18">
        <f t="shared" si="5"/>
        <v>0.65678014715761102</v>
      </c>
      <c r="G32" s="60">
        <f t="shared" si="6"/>
        <v>0.73508815338264866</v>
      </c>
      <c r="H32" s="18">
        <f t="shared" si="7"/>
        <v>0.409147008750399</v>
      </c>
      <c r="I32" s="18">
        <f t="shared" si="7"/>
        <v>0.45499999999999902</v>
      </c>
      <c r="J32" s="18">
        <f t="shared" si="7"/>
        <v>0.42782325709756602</v>
      </c>
      <c r="K32" s="18">
        <f t="shared" si="7"/>
        <v>0.415666534111159</v>
      </c>
      <c r="L32" s="60">
        <f t="shared" si="8"/>
        <v>0.44502522931407279</v>
      </c>
      <c r="M32" s="18">
        <f t="shared" si="9"/>
        <v>0.41064309364309298</v>
      </c>
      <c r="N32" s="18">
        <f t="shared" si="2"/>
        <v>0.4995</v>
      </c>
      <c r="O32" s="18">
        <f t="shared" si="2"/>
        <v>0.37004147703899398</v>
      </c>
      <c r="P32" s="18">
        <f t="shared" si="2"/>
        <v>0.340892046604724</v>
      </c>
      <c r="Q32" s="60">
        <f t="shared" si="10"/>
        <v>0.47877986689332308</v>
      </c>
      <c r="R32" s="18">
        <f t="shared" si="11"/>
        <v>0.48776500336004602</v>
      </c>
      <c r="S32" s="18">
        <f t="shared" si="3"/>
        <v>0.27999999999999903</v>
      </c>
      <c r="T32" s="18">
        <f t="shared" si="3"/>
        <v>0.32393621007203399</v>
      </c>
      <c r="U32" s="18">
        <f t="shared" si="3"/>
        <v>0.38604715275332702</v>
      </c>
      <c r="V32" s="60">
        <f t="shared" si="12"/>
        <v>0.30607469121868625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8">
        <f t="shared" si="5"/>
        <v>0.61096028811205505</v>
      </c>
      <c r="D33" s="18">
        <f t="shared" si="5"/>
        <v>0.71250000000000002</v>
      </c>
      <c r="E33" s="18">
        <f t="shared" si="5"/>
        <v>0.62040937242016703</v>
      </c>
      <c r="F33" s="18">
        <f t="shared" si="5"/>
        <v>0.59775652738912899</v>
      </c>
      <c r="G33" s="60">
        <f t="shared" si="6"/>
        <v>0.68957882601218679</v>
      </c>
      <c r="H33" s="18">
        <f t="shared" si="7"/>
        <v>0.51832455651335896</v>
      </c>
      <c r="I33" s="18">
        <f t="shared" si="7"/>
        <v>0.60650000000000004</v>
      </c>
      <c r="J33" s="18">
        <f t="shared" si="7"/>
        <v>0.55220977570912699</v>
      </c>
      <c r="K33" s="18">
        <f t="shared" si="7"/>
        <v>0.53002213995244796</v>
      </c>
      <c r="L33" s="60">
        <f t="shared" si="8"/>
        <v>0.58654386824548133</v>
      </c>
      <c r="M33" s="18">
        <f t="shared" si="9"/>
        <v>0.35795090140371399</v>
      </c>
      <c r="N33" s="18">
        <f t="shared" si="2"/>
        <v>0.45050000000000001</v>
      </c>
      <c r="O33" s="18">
        <f t="shared" si="2"/>
        <v>0.32506021138121299</v>
      </c>
      <c r="P33" s="18">
        <f t="shared" si="2"/>
        <v>0.294478470274946</v>
      </c>
      <c r="Q33" s="60">
        <f t="shared" si="10"/>
        <v>0.42834981721691617</v>
      </c>
      <c r="R33" s="18">
        <f t="shared" si="11"/>
        <v>0.428487447676759</v>
      </c>
      <c r="S33" s="18">
        <f t="shared" si="3"/>
        <v>0.26249999999999901</v>
      </c>
      <c r="T33" s="18">
        <f t="shared" si="3"/>
        <v>0.28552579295817299</v>
      </c>
      <c r="U33" s="18">
        <f t="shared" si="3"/>
        <v>0.33338761398012001</v>
      </c>
      <c r="V33" s="60">
        <f t="shared" si="12"/>
        <v>0.28454543986900899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8">
        <f t="shared" si="5"/>
        <v>0.82989381723890698</v>
      </c>
      <c r="D34" s="18">
        <f t="shared" si="5"/>
        <v>0.72550000000000003</v>
      </c>
      <c r="E34" s="18">
        <f t="shared" si="5"/>
        <v>0.75415532802485996</v>
      </c>
      <c r="F34" s="18">
        <f t="shared" si="5"/>
        <v>0.79154150197791495</v>
      </c>
      <c r="G34" s="60">
        <f t="shared" si="6"/>
        <v>0.74422343760524901</v>
      </c>
      <c r="H34" s="18">
        <f t="shared" si="7"/>
        <v>0.51662552175685394</v>
      </c>
      <c r="I34" s="18">
        <f t="shared" si="7"/>
        <v>0.50900000000000001</v>
      </c>
      <c r="J34" s="18">
        <f t="shared" si="7"/>
        <v>0.50698755971527298</v>
      </c>
      <c r="K34" s="18">
        <f t="shared" si="7"/>
        <v>0.51123634581525401</v>
      </c>
      <c r="L34" s="60">
        <f t="shared" si="8"/>
        <v>0.51050704229431176</v>
      </c>
      <c r="M34" s="18">
        <f t="shared" si="9"/>
        <v>0.35952474710540999</v>
      </c>
      <c r="N34" s="18">
        <f t="shared" si="2"/>
        <v>0.3085</v>
      </c>
      <c r="O34" s="18">
        <f t="shared" si="2"/>
        <v>0.25554986603840402</v>
      </c>
      <c r="P34" s="18">
        <f t="shared" si="2"/>
        <v>0.257592766460498</v>
      </c>
      <c r="Q34" s="60">
        <f t="shared" si="10"/>
        <v>0.31751244910043364</v>
      </c>
      <c r="R34" s="18">
        <f t="shared" si="11"/>
        <v>0.40871098347741902</v>
      </c>
      <c r="S34" s="18">
        <f t="shared" si="3"/>
        <v>0.2475</v>
      </c>
      <c r="T34" s="18">
        <f t="shared" si="3"/>
        <v>0.274957050447869</v>
      </c>
      <c r="U34" s="18">
        <f t="shared" si="3"/>
        <v>0.32101933448390202</v>
      </c>
      <c r="V34" s="60">
        <f t="shared" si="12"/>
        <v>0.2686968268348221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8">
        <f t="shared" si="5"/>
        <v>0.204993711998355</v>
      </c>
      <c r="D35" s="18">
        <f t="shared" si="5"/>
        <v>0.27949999999999903</v>
      </c>
      <c r="E35" s="18">
        <f t="shared" si="5"/>
        <v>0.22830921431119999</v>
      </c>
      <c r="F35" s="18">
        <f t="shared" si="5"/>
        <v>0.212227075939175</v>
      </c>
      <c r="G35" s="60">
        <f t="shared" si="6"/>
        <v>0.26055958718886024</v>
      </c>
      <c r="H35" s="18">
        <f t="shared" si="7"/>
        <v>0.50980964035461496</v>
      </c>
      <c r="I35" s="18">
        <f t="shared" si="7"/>
        <v>0.57650000000000001</v>
      </c>
      <c r="J35" s="18">
        <f t="shared" si="7"/>
        <v>0.53028035542726004</v>
      </c>
      <c r="K35" s="18">
        <f t="shared" si="7"/>
        <v>0.51582270785483098</v>
      </c>
      <c r="L35" s="60">
        <f t="shared" si="8"/>
        <v>0.56180166856021152</v>
      </c>
      <c r="M35" s="18">
        <f t="shared" si="9"/>
        <v>0.43356587281523301</v>
      </c>
      <c r="N35" s="18">
        <f t="shared" si="2"/>
        <v>0.26649999999999902</v>
      </c>
      <c r="O35" s="18">
        <f t="shared" si="2"/>
        <v>0.26615103016421598</v>
      </c>
      <c r="P35" s="18">
        <f t="shared" si="2"/>
        <v>0.29599408569053298</v>
      </c>
      <c r="Q35" s="60">
        <f t="shared" si="10"/>
        <v>0.28875303255468654</v>
      </c>
      <c r="R35" s="18">
        <f t="shared" si="11"/>
        <v>0.41696614161552198</v>
      </c>
      <c r="S35" s="18">
        <f t="shared" si="3"/>
        <v>0.18049999999999999</v>
      </c>
      <c r="T35" s="18">
        <f t="shared" si="3"/>
        <v>0.23164869364704899</v>
      </c>
      <c r="U35" s="18">
        <f t="shared" si="3"/>
        <v>0.29424688967582902</v>
      </c>
      <c r="V35" s="60">
        <f t="shared" si="12"/>
        <v>0.20359183985456861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61">
        <f t="shared" si="5"/>
        <v>0.70910989204213504</v>
      </c>
      <c r="D36" s="61">
        <f t="shared" si="5"/>
        <v>0.84299999999999997</v>
      </c>
      <c r="E36" s="61">
        <f t="shared" si="5"/>
        <v>0.75897328039862499</v>
      </c>
      <c r="F36" s="61">
        <f t="shared" si="5"/>
        <v>0.72565737191019297</v>
      </c>
      <c r="G36" s="62">
        <f t="shared" si="6"/>
        <v>0.81232430634683273</v>
      </c>
      <c r="H36" s="61">
        <f t="shared" si="7"/>
        <v>0.315774076558343</v>
      </c>
      <c r="I36" s="61">
        <f t="shared" si="7"/>
        <v>0.32399999999999901</v>
      </c>
      <c r="J36" s="61">
        <f t="shared" si="7"/>
        <v>0.31061600812371898</v>
      </c>
      <c r="K36" s="61">
        <f t="shared" si="7"/>
        <v>0.30826939131168501</v>
      </c>
      <c r="L36" s="62">
        <f t="shared" si="8"/>
        <v>0.32232070732908241</v>
      </c>
      <c r="M36" s="61">
        <f t="shared" si="9"/>
        <v>0.44859753533602598</v>
      </c>
      <c r="N36" s="61">
        <f t="shared" si="2"/>
        <v>0.51800000000000002</v>
      </c>
      <c r="O36" s="61">
        <f t="shared" si="2"/>
        <v>0.39961925728186298</v>
      </c>
      <c r="P36" s="61">
        <f t="shared" si="2"/>
        <v>0.37461925545326702</v>
      </c>
      <c r="Q36" s="62">
        <f t="shared" si="10"/>
        <v>0.50245310933775122</v>
      </c>
      <c r="R36" s="61">
        <f t="shared" si="11"/>
        <v>0.388458875251394</v>
      </c>
      <c r="S36" s="61">
        <f t="shared" si="3"/>
        <v>0.222499999999999</v>
      </c>
      <c r="T36" s="61">
        <f t="shared" si="3"/>
        <v>0.26473771331351398</v>
      </c>
      <c r="U36" s="61">
        <f t="shared" si="3"/>
        <v>0.31715564200075302</v>
      </c>
      <c r="V36" s="62">
        <f t="shared" si="12"/>
        <v>0.24328765510374023</v>
      </c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8">
        <f t="shared" si="5"/>
        <v>0.83530758128330096</v>
      </c>
      <c r="D37" s="18">
        <f t="shared" si="5"/>
        <v>0.65199999999999902</v>
      </c>
      <c r="E37" s="18">
        <f t="shared" si="5"/>
        <v>0.65624302608957397</v>
      </c>
      <c r="F37" s="18">
        <f t="shared" si="5"/>
        <v>0.715713375968834</v>
      </c>
      <c r="G37" s="60">
        <f t="shared" si="6"/>
        <v>0.68192978948508853</v>
      </c>
      <c r="H37" s="18">
        <f t="shared" si="7"/>
        <v>0.46068003670999302</v>
      </c>
      <c r="I37" s="18">
        <f t="shared" si="7"/>
        <v>0.44399999999999901</v>
      </c>
      <c r="J37" s="18">
        <f t="shared" si="7"/>
        <v>0.39682645438754599</v>
      </c>
      <c r="K37" s="18">
        <f t="shared" si="7"/>
        <v>0.404312639756371</v>
      </c>
      <c r="L37" s="60">
        <f t="shared" si="8"/>
        <v>0.44723867190721583</v>
      </c>
      <c r="M37" s="18">
        <f t="shared" si="9"/>
        <v>0.383787832781253</v>
      </c>
      <c r="N37" s="18">
        <f t="shared" si="2"/>
        <v>0.5575</v>
      </c>
      <c r="O37" s="18">
        <f t="shared" si="2"/>
        <v>0.39278538869366703</v>
      </c>
      <c r="P37" s="18">
        <f t="shared" si="2"/>
        <v>0.34799160014691399</v>
      </c>
      <c r="Q37" s="60">
        <f t="shared" si="10"/>
        <v>0.51122161057886906</v>
      </c>
      <c r="R37" s="18">
        <f t="shared" si="11"/>
        <v>0.51271724203748104</v>
      </c>
      <c r="S37" s="18">
        <f t="shared" si="3"/>
        <v>0.38300000000000001</v>
      </c>
      <c r="T37" s="18">
        <f t="shared" si="3"/>
        <v>0.41624167894472103</v>
      </c>
      <c r="U37" s="18">
        <f t="shared" si="3"/>
        <v>0.45959153369876199</v>
      </c>
      <c r="V37" s="60">
        <f t="shared" si="12"/>
        <v>0.40341264519598202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8">
        <f t="shared" si="5"/>
        <v>0.73929933954933902</v>
      </c>
      <c r="D38" s="18">
        <f t="shared" si="5"/>
        <v>0.2545</v>
      </c>
      <c r="E38" s="18">
        <f t="shared" si="5"/>
        <v>0.35919681380808399</v>
      </c>
      <c r="F38" s="18">
        <f t="shared" si="5"/>
        <v>0.49411714537827101</v>
      </c>
      <c r="G38" s="60">
        <f t="shared" si="6"/>
        <v>0.29291626970249701</v>
      </c>
      <c r="H38" s="18">
        <f t="shared" si="7"/>
        <v>0.49830691958814</v>
      </c>
      <c r="I38" s="18">
        <f t="shared" si="7"/>
        <v>0.58899999999999997</v>
      </c>
      <c r="J38" s="18">
        <f t="shared" si="7"/>
        <v>0.49047672615791998</v>
      </c>
      <c r="K38" s="18">
        <f t="shared" si="7"/>
        <v>0.470313411865663</v>
      </c>
      <c r="L38" s="60">
        <f t="shared" si="8"/>
        <v>0.56831312377665089</v>
      </c>
      <c r="M38" s="18">
        <f t="shared" si="9"/>
        <v>0.323340263340263</v>
      </c>
      <c r="N38" s="18">
        <f t="shared" si="2"/>
        <v>0.20949999999999899</v>
      </c>
      <c r="O38" s="18">
        <f t="shared" si="2"/>
        <v>0.159887919786529</v>
      </c>
      <c r="P38" s="18">
        <f t="shared" si="2"/>
        <v>0.16820520403369199</v>
      </c>
      <c r="Q38" s="60">
        <f t="shared" si="10"/>
        <v>0.22536942127247606</v>
      </c>
      <c r="R38" s="18">
        <f t="shared" si="11"/>
        <v>0.49885903668489001</v>
      </c>
      <c r="S38" s="18">
        <f t="shared" si="3"/>
        <v>0.39349999999999902</v>
      </c>
      <c r="T38" s="18">
        <f t="shared" si="3"/>
        <v>0.42144792795541602</v>
      </c>
      <c r="U38" s="18">
        <f t="shared" si="3"/>
        <v>0.45699877169969599</v>
      </c>
      <c r="V38" s="60">
        <f t="shared" si="12"/>
        <v>0.41085449521833622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61">
        <f t="shared" si="5"/>
        <v>0.86392790895035398</v>
      </c>
      <c r="D39" s="61">
        <f t="shared" si="5"/>
        <v>0.35549999999999998</v>
      </c>
      <c r="E39" s="61">
        <f t="shared" si="5"/>
        <v>0.46936914322374401</v>
      </c>
      <c r="F39" s="61">
        <f t="shared" si="5"/>
        <v>0.61631153773709502</v>
      </c>
      <c r="G39" s="62">
        <f t="shared" si="6"/>
        <v>0.40292484514215215</v>
      </c>
      <c r="H39" s="61">
        <f t="shared" si="7"/>
        <v>0.50100601584801796</v>
      </c>
      <c r="I39" s="61">
        <f t="shared" si="7"/>
        <v>0.71299999999999997</v>
      </c>
      <c r="J39" s="61">
        <f t="shared" si="7"/>
        <v>0.57785640568229102</v>
      </c>
      <c r="K39" s="61">
        <f t="shared" si="7"/>
        <v>0.52737039909274197</v>
      </c>
      <c r="L39" s="62">
        <f t="shared" si="8"/>
        <v>0.65736865218202822</v>
      </c>
      <c r="M39" s="61">
        <f t="shared" si="9"/>
        <v>0.489491005026021</v>
      </c>
      <c r="N39" s="61">
        <f t="shared" si="2"/>
        <v>0.70499999999999996</v>
      </c>
      <c r="O39" s="61">
        <f t="shared" si="2"/>
        <v>0.52871268301667995</v>
      </c>
      <c r="P39" s="61">
        <f t="shared" si="2"/>
        <v>0.47860890080009699</v>
      </c>
      <c r="Q39" s="62">
        <f t="shared" si="10"/>
        <v>0.64794558983537565</v>
      </c>
      <c r="R39" s="61">
        <f t="shared" si="11"/>
        <v>0.52280602839023105</v>
      </c>
      <c r="S39" s="61">
        <f t="shared" si="3"/>
        <v>0.48799999999999999</v>
      </c>
      <c r="T39" s="61">
        <f t="shared" si="3"/>
        <v>0.48459432141198699</v>
      </c>
      <c r="U39" s="61">
        <f t="shared" si="3"/>
        <v>0.49782494560660101</v>
      </c>
      <c r="V39" s="62">
        <f t="shared" si="12"/>
        <v>0.4945854462840697</v>
      </c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>
      <c r="G40" s="63"/>
      <c r="L40" s="63"/>
      <c r="Q40" s="63"/>
      <c r="V40" s="63"/>
    </row>
    <row r="41" spans="2:23" x14ac:dyDescent="0.25">
      <c r="B41" t="s">
        <v>60</v>
      </c>
      <c r="C41" s="18">
        <f>MAX(C25:C39)</f>
        <v>0.86392790895035398</v>
      </c>
      <c r="D41" s="18">
        <f t="shared" ref="D41:F41" si="13">MAX(D25:D39)</f>
        <v>0.9395</v>
      </c>
      <c r="E41" s="18">
        <f t="shared" si="13"/>
        <v>0.85142513331421699</v>
      </c>
      <c r="F41" s="18">
        <f t="shared" si="13"/>
        <v>0.83428177478963095</v>
      </c>
      <c r="G41" s="18">
        <f t="shared" ref="G41" si="14">MAX(G25:G39)</f>
        <v>0.9074416610777899</v>
      </c>
      <c r="H41" s="18">
        <f>MAX(H25:H39)</f>
        <v>0.51832455651335896</v>
      </c>
      <c r="I41" s="18">
        <f t="shared" ref="I41:L41" si="15">MAX(I25:I39)</f>
        <v>0.71299999999999997</v>
      </c>
      <c r="J41" s="18">
        <f t="shared" si="15"/>
        <v>0.57785640568229102</v>
      </c>
      <c r="K41" s="18">
        <f t="shared" si="15"/>
        <v>0.53002213995244796</v>
      </c>
      <c r="L41" s="18">
        <f t="shared" si="15"/>
        <v>0.65736865218202822</v>
      </c>
      <c r="M41" s="18">
        <f>MAX(M25:M39)</f>
        <v>0.489491005026021</v>
      </c>
      <c r="N41" s="18">
        <f t="shared" ref="N41:Q41" si="16">MAX(N25:N39)</f>
        <v>0.80700000000000005</v>
      </c>
      <c r="O41" s="18">
        <f t="shared" si="16"/>
        <v>0.56812088313481302</v>
      </c>
      <c r="P41" s="18">
        <f t="shared" si="16"/>
        <v>0.49019736200659803</v>
      </c>
      <c r="Q41" s="18">
        <f t="shared" si="16"/>
        <v>0.70684827961189933</v>
      </c>
      <c r="R41" s="18">
        <f>MAX(R25:R39)</f>
        <v>0.52280602839023105</v>
      </c>
      <c r="S41" s="18">
        <f t="shared" ref="S41:V41" si="17">MAX(S25:S39)</f>
        <v>0.50949999999999995</v>
      </c>
      <c r="T41" s="18">
        <f t="shared" si="17"/>
        <v>0.48459432141198699</v>
      </c>
      <c r="U41" s="18">
        <f t="shared" si="17"/>
        <v>0.49782494560660101</v>
      </c>
      <c r="V41" s="18">
        <f t="shared" si="17"/>
        <v>0.50746816485368751</v>
      </c>
    </row>
    <row r="42" spans="2:23" x14ac:dyDescent="0.25">
      <c r="B42" t="s">
        <v>61</v>
      </c>
      <c r="C42" s="18">
        <f>AVERAGE(C25:C39)</f>
        <v>0.68676149346608673</v>
      </c>
      <c r="D42" s="18">
        <f t="shared" ref="D42:F42" si="18">AVERAGE(D25:D39)</f>
        <v>0.62919999999999976</v>
      </c>
      <c r="E42" s="18">
        <f t="shared" si="18"/>
        <v>0.60915655188727458</v>
      </c>
      <c r="F42" s="18">
        <f t="shared" si="18"/>
        <v>0.63059498353719201</v>
      </c>
      <c r="G42" s="60">
        <f t="shared" ref="G42" si="19">AVERAGE(G25:G39)</f>
        <v>0.62949805650034685</v>
      </c>
      <c r="H42" s="18">
        <f>AVERAGE(H25:H39)</f>
        <v>0.44882466104153285</v>
      </c>
      <c r="I42" s="18">
        <f t="shared" ref="I42:L42" si="20">AVERAGE(I25:I39)</f>
        <v>0.47949999999999976</v>
      </c>
      <c r="J42" s="18">
        <f t="shared" si="20"/>
        <v>0.4416680740904077</v>
      </c>
      <c r="K42" s="18">
        <f t="shared" si="20"/>
        <v>0.4357765647217412</v>
      </c>
      <c r="L42" s="60">
        <f t="shared" si="20"/>
        <v>0.47152018228446163</v>
      </c>
      <c r="M42" s="18">
        <f>AVERAGE(M25:M39)</f>
        <v>0.41761800110240976</v>
      </c>
      <c r="N42" s="18">
        <f t="shared" ref="N42:Q42" si="21">AVERAGE(N25:N39)</f>
        <v>0.5041333333333331</v>
      </c>
      <c r="O42" s="18">
        <f t="shared" si="21"/>
        <v>0.37401428405637593</v>
      </c>
      <c r="P42" s="18">
        <f t="shared" si="21"/>
        <v>0.34750071564095975</v>
      </c>
      <c r="Q42" s="60">
        <f t="shared" si="21"/>
        <v>0.47769266156859186</v>
      </c>
      <c r="R42" s="18">
        <f>AVERAGE(R25:R39)</f>
        <v>0.47208315278172414</v>
      </c>
      <c r="S42" s="18">
        <f t="shared" ref="S42:V42" si="22">AVERAGE(S25:S39)</f>
        <v>0.31556666666666627</v>
      </c>
      <c r="T42" s="18">
        <f t="shared" si="22"/>
        <v>0.34485912552708875</v>
      </c>
      <c r="U42" s="18">
        <f t="shared" si="22"/>
        <v>0.39286006899713094</v>
      </c>
      <c r="V42" s="60">
        <f t="shared" si="22"/>
        <v>0.33440504690434553</v>
      </c>
    </row>
    <row r="43" spans="2:23" x14ac:dyDescent="0.25">
      <c r="G43" s="4" t="s">
        <v>28</v>
      </c>
      <c r="L43" s="4" t="s">
        <v>32</v>
      </c>
      <c r="Q43" s="4" t="s">
        <v>33</v>
      </c>
      <c r="V43" s="4" t="s"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zoomScale="115" zoomScaleNormal="115" workbookViewId="0">
      <pane ySplit="3" topLeftCell="A22" activePane="bottomLeft" state="frozen"/>
      <selection pane="bottomLeft" activeCell="C39" sqref="C39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108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H46"/>
  <sheetViews>
    <sheetView topLeftCell="F10" zoomScale="115" zoomScaleNormal="115" workbookViewId="0">
      <selection activeCell="K28" sqref="K28"/>
    </sheetView>
  </sheetViews>
  <sheetFormatPr defaultRowHeight="15" x14ac:dyDescent="0.25"/>
  <cols>
    <col min="1" max="1" width="7.28515625" style="1" bestFit="1" customWidth="1"/>
    <col min="2" max="2" width="17.42578125" style="1" bestFit="1" customWidth="1"/>
    <col min="3" max="4" width="11.140625" style="18" customWidth="1"/>
    <col min="5" max="5" width="16" style="18" customWidth="1"/>
    <col min="6" max="7" width="9.5703125" style="18" customWidth="1"/>
    <col min="8" max="8" width="11.5703125" style="18" customWidth="1"/>
    <col min="9" max="9" width="10.85546875" style="18" customWidth="1"/>
    <col min="10" max="10" width="6.28515625" style="18" customWidth="1"/>
    <col min="11" max="11" width="12.28515625" style="18" customWidth="1"/>
    <col min="12" max="13" width="6.28515625" style="18" customWidth="1"/>
    <col min="14" max="14" width="13.28515625" style="18" bestFit="1" customWidth="1"/>
    <col min="15" max="34" width="6.28515625" style="18" customWidth="1"/>
    <col min="35" max="35" width="9.140625" style="1" customWidth="1"/>
    <col min="36" max="16384" width="9.140625" style="1"/>
  </cols>
  <sheetData>
    <row r="2" spans="1:34" x14ac:dyDescent="0.25">
      <c r="A2" s="1" t="s">
        <v>104</v>
      </c>
      <c r="B2" s="1" t="s">
        <v>0</v>
      </c>
      <c r="C2" s="34" t="s">
        <v>1</v>
      </c>
      <c r="D2" s="35" t="s">
        <v>3</v>
      </c>
      <c r="E2" s="34" t="s">
        <v>5</v>
      </c>
      <c r="F2" s="35" t="s">
        <v>51</v>
      </c>
      <c r="G2" s="18" t="s">
        <v>2</v>
      </c>
      <c r="H2" s="18" t="s">
        <v>4</v>
      </c>
      <c r="I2" s="18" t="s">
        <v>6</v>
      </c>
      <c r="J2" s="33" t="s">
        <v>52</v>
      </c>
      <c r="K2" s="34" t="s">
        <v>7</v>
      </c>
      <c r="L2" s="35" t="s">
        <v>9</v>
      </c>
      <c r="M2" s="34" t="s">
        <v>11</v>
      </c>
      <c r="N2" s="35" t="s">
        <v>53</v>
      </c>
      <c r="O2" s="18" t="s">
        <v>8</v>
      </c>
      <c r="P2" s="18" t="s">
        <v>10</v>
      </c>
      <c r="Q2" s="18" t="s">
        <v>12</v>
      </c>
      <c r="R2" s="33" t="s">
        <v>54</v>
      </c>
      <c r="S2" s="34" t="s">
        <v>13</v>
      </c>
      <c r="T2" s="35" t="s">
        <v>15</v>
      </c>
      <c r="U2" s="34" t="s">
        <v>17</v>
      </c>
      <c r="V2" s="35" t="s">
        <v>55</v>
      </c>
      <c r="W2" s="18" t="s">
        <v>14</v>
      </c>
      <c r="X2" s="18" t="s">
        <v>16</v>
      </c>
      <c r="Y2" s="18" t="s">
        <v>18</v>
      </c>
      <c r="Z2" s="33" t="s">
        <v>56</v>
      </c>
      <c r="AA2" s="34" t="s">
        <v>19</v>
      </c>
      <c r="AB2" s="35" t="s">
        <v>21</v>
      </c>
      <c r="AC2" s="34" t="s">
        <v>23</v>
      </c>
      <c r="AD2" s="35" t="s">
        <v>57</v>
      </c>
      <c r="AE2" s="18" t="s">
        <v>20</v>
      </c>
      <c r="AF2" s="18" t="s">
        <v>22</v>
      </c>
      <c r="AG2" s="18" t="s">
        <v>24</v>
      </c>
      <c r="AH2" s="18" t="s">
        <v>58</v>
      </c>
    </row>
    <row r="3" spans="1:34" x14ac:dyDescent="0.25">
      <c r="A3" s="1">
        <v>1</v>
      </c>
      <c r="B3" s="1" t="s">
        <v>76</v>
      </c>
      <c r="C3" s="18">
        <v>0.89654291360813099</v>
      </c>
      <c r="D3" s="18">
        <v>0.96</v>
      </c>
      <c r="E3" s="18">
        <v>0.92604813601977498</v>
      </c>
      <c r="F3" s="18">
        <v>0.90786648456907004</v>
      </c>
      <c r="G3" s="18">
        <v>5.9379680158287498E-2</v>
      </c>
      <c r="H3" s="18">
        <v>3.1622776601683798E-2</v>
      </c>
      <c r="I3" s="18">
        <v>3.47413265659684E-2</v>
      </c>
      <c r="J3" s="33">
        <v>4.8923443054322301E-2</v>
      </c>
      <c r="K3" s="18">
        <v>0.5</v>
      </c>
      <c r="L3" s="18">
        <v>1</v>
      </c>
      <c r="M3" s="18">
        <v>0.66666666666666596</v>
      </c>
      <c r="N3" s="18">
        <v>0.55555555555555503</v>
      </c>
      <c r="O3" s="18">
        <v>0</v>
      </c>
      <c r="P3" s="18">
        <v>0</v>
      </c>
      <c r="Q3" s="18">
        <v>0</v>
      </c>
      <c r="R3" s="33">
        <v>0</v>
      </c>
      <c r="S3" s="18">
        <v>0.50547683310841196</v>
      </c>
      <c r="T3" s="18">
        <v>0.98</v>
      </c>
      <c r="U3" s="18">
        <v>0.66680512649244295</v>
      </c>
      <c r="V3" s="18">
        <v>0.55962256570240099</v>
      </c>
      <c r="W3" s="18">
        <v>1.6713772353188501E-2</v>
      </c>
      <c r="X3" s="18">
        <v>2.5819888974716099E-2</v>
      </c>
      <c r="Y3" s="18">
        <v>1.7820956618530101E-2</v>
      </c>
      <c r="Z3" s="33">
        <v>1.7123711741087198E-2</v>
      </c>
      <c r="AA3" s="18">
        <v>0.66932234432234405</v>
      </c>
      <c r="AB3" s="18">
        <v>0.43</v>
      </c>
      <c r="AC3" s="18">
        <v>0.51847883597883604</v>
      </c>
      <c r="AD3" s="18">
        <v>0.59674369747899103</v>
      </c>
      <c r="AE3" s="18">
        <v>8.6721563371497098E-2</v>
      </c>
      <c r="AF3" s="18">
        <v>0.10852547064066401</v>
      </c>
      <c r="AG3" s="18">
        <v>0.10447439483410299</v>
      </c>
      <c r="AH3" s="18">
        <v>9.4975803642325801E-2</v>
      </c>
    </row>
    <row r="4" spans="1:34" x14ac:dyDescent="0.25">
      <c r="A4" s="1">
        <v>2</v>
      </c>
      <c r="B4" s="1" t="s">
        <v>77</v>
      </c>
      <c r="C4" s="18">
        <v>0.96042606516290696</v>
      </c>
      <c r="D4" s="18">
        <v>0.94499999999999995</v>
      </c>
      <c r="E4" s="18">
        <v>0.95202889964122295</v>
      </c>
      <c r="F4" s="18">
        <v>0.95689659977703401</v>
      </c>
      <c r="G4" s="18">
        <v>3.0704044606808999E-2</v>
      </c>
      <c r="H4" s="18">
        <v>3.6893239368631002E-2</v>
      </c>
      <c r="I4" s="18">
        <v>2.2238071205516099E-2</v>
      </c>
      <c r="J4" s="33">
        <v>2.4428029847876301E-2</v>
      </c>
      <c r="K4" s="18">
        <v>0.51572746835904704</v>
      </c>
      <c r="L4" s="18">
        <v>1</v>
      </c>
      <c r="M4" s="18">
        <v>0.68042285726004004</v>
      </c>
      <c r="N4" s="18">
        <v>0.57100489949327105</v>
      </c>
      <c r="O4" s="18">
        <v>1.2368742474578901E-2</v>
      </c>
      <c r="P4" s="18">
        <v>0</v>
      </c>
      <c r="Q4" s="18">
        <v>1.07193967590403E-2</v>
      </c>
      <c r="R4" s="33">
        <v>1.21123630496185E-2</v>
      </c>
      <c r="S4" s="18">
        <v>0.5</v>
      </c>
      <c r="T4" s="18">
        <v>0.98</v>
      </c>
      <c r="U4" s="18">
        <v>0.66212741087083504</v>
      </c>
      <c r="V4" s="18">
        <v>0.55428558844256504</v>
      </c>
      <c r="W4" s="18">
        <v>1.0467904883688799E-2</v>
      </c>
      <c r="X4" s="18">
        <v>2.5819888974716099E-2</v>
      </c>
      <c r="Y4" s="18">
        <v>1.4303177178848299E-2</v>
      </c>
      <c r="Z4" s="33">
        <v>1.16421890740942E-2</v>
      </c>
      <c r="AA4" s="18">
        <v>0.63310433031021196</v>
      </c>
      <c r="AB4" s="18">
        <v>0.45999999999999902</v>
      </c>
      <c r="AC4" s="18">
        <v>0.53017502893152002</v>
      </c>
      <c r="AD4" s="18">
        <v>0.58643350625216395</v>
      </c>
      <c r="AE4" s="18">
        <v>6.4667558822320198E-2</v>
      </c>
      <c r="AF4" s="18">
        <v>6.99205898780101E-2</v>
      </c>
      <c r="AG4" s="18">
        <v>5.8930350749555903E-2</v>
      </c>
      <c r="AH4" s="18">
        <v>5.6546077681772798E-2</v>
      </c>
    </row>
    <row r="5" spans="1:34" x14ac:dyDescent="0.25">
      <c r="A5" s="1">
        <v>3</v>
      </c>
      <c r="B5" s="1" t="s">
        <v>78</v>
      </c>
      <c r="C5" s="18">
        <v>0.92237624694146403</v>
      </c>
      <c r="D5" s="18">
        <v>0.99</v>
      </c>
      <c r="E5" s="18">
        <v>0.95456567539097303</v>
      </c>
      <c r="F5" s="18">
        <v>0.93489621489621499</v>
      </c>
      <c r="G5" s="18">
        <v>4.00962276590636E-2</v>
      </c>
      <c r="H5" s="18">
        <v>2.10818510677892E-2</v>
      </c>
      <c r="I5" s="18">
        <v>2.56135854350566E-2</v>
      </c>
      <c r="J5" s="33">
        <v>3.4069535988498899E-2</v>
      </c>
      <c r="K5" s="18">
        <v>0.502564102564102</v>
      </c>
      <c r="L5" s="18">
        <v>1</v>
      </c>
      <c r="M5" s="18">
        <v>0.66892655367231602</v>
      </c>
      <c r="N5" s="18">
        <v>0.55808080808080796</v>
      </c>
      <c r="O5" s="18">
        <v>5.4056028378945999E-3</v>
      </c>
      <c r="P5" s="18">
        <v>0</v>
      </c>
      <c r="Q5" s="18">
        <v>4.7642601283138996E-3</v>
      </c>
      <c r="R5" s="33">
        <v>5.3236997645931001E-3</v>
      </c>
      <c r="S5" s="18">
        <v>0.50391363022941904</v>
      </c>
      <c r="T5" s="18">
        <v>0.99</v>
      </c>
      <c r="U5" s="18">
        <v>0.66781609195402303</v>
      </c>
      <c r="V5" s="18">
        <v>0.55876350716466905</v>
      </c>
      <c r="W5" s="18">
        <v>1.0710599147261E-2</v>
      </c>
      <c r="X5" s="18">
        <v>2.10818510677892E-2</v>
      </c>
      <c r="Y5" s="18">
        <v>1.2531918592319001E-2</v>
      </c>
      <c r="Z5" s="33">
        <v>1.1270220342270499E-2</v>
      </c>
      <c r="AA5" s="18">
        <v>0.56925133689839502</v>
      </c>
      <c r="AB5" s="18">
        <v>0.35499999999999998</v>
      </c>
      <c r="AC5" s="18">
        <v>0.433790051911494</v>
      </c>
      <c r="AD5" s="18">
        <v>0.50451726743328895</v>
      </c>
      <c r="AE5" s="18">
        <v>0.115823110655949</v>
      </c>
      <c r="AF5" s="18">
        <v>0.106588513035463</v>
      </c>
      <c r="AG5" s="18">
        <v>0.107697783206592</v>
      </c>
      <c r="AH5" s="18">
        <v>0.110071007683241</v>
      </c>
    </row>
    <row r="6" spans="1:34" x14ac:dyDescent="0.25">
      <c r="A6" s="1">
        <v>4</v>
      </c>
      <c r="B6" s="1" t="s">
        <v>79</v>
      </c>
      <c r="C6" s="18">
        <v>0.88927159796724997</v>
      </c>
      <c r="D6" s="18">
        <v>0.995</v>
      </c>
      <c r="E6" s="18">
        <v>0.93885962779893495</v>
      </c>
      <c r="F6" s="18">
        <v>0.90839947089947004</v>
      </c>
      <c r="G6" s="18">
        <v>2.8554818660027799E-2</v>
      </c>
      <c r="H6" s="18">
        <v>1.5811388300841899E-2</v>
      </c>
      <c r="I6" s="18">
        <v>1.6012189461533901E-2</v>
      </c>
      <c r="J6" s="33">
        <v>2.3364535974122001E-2</v>
      </c>
      <c r="K6" s="18">
        <v>0.58626212803962097</v>
      </c>
      <c r="L6" s="18">
        <v>0.625</v>
      </c>
      <c r="M6" s="18">
        <v>0.602917629842876</v>
      </c>
      <c r="N6" s="18">
        <v>0.59232381748686103</v>
      </c>
      <c r="O6" s="18">
        <v>8.2646639766584401E-2</v>
      </c>
      <c r="P6" s="18">
        <v>0.12304019216861101</v>
      </c>
      <c r="Q6" s="18">
        <v>9.5409052618292106E-2</v>
      </c>
      <c r="R6" s="33">
        <v>8.5631216467018503E-2</v>
      </c>
      <c r="S6" s="18">
        <v>0.646907410350124</v>
      </c>
      <c r="T6" s="18">
        <v>0.97</v>
      </c>
      <c r="U6" s="18">
        <v>0.77587454981992798</v>
      </c>
      <c r="V6" s="18">
        <v>0.69294096426449303</v>
      </c>
      <c r="W6" s="18">
        <v>2.7024930104527198E-2</v>
      </c>
      <c r="X6" s="18">
        <v>4.8304589153964801E-2</v>
      </c>
      <c r="Y6" s="18">
        <v>3.1133336133271499E-2</v>
      </c>
      <c r="Z6" s="33">
        <v>2.79569321983816E-2</v>
      </c>
      <c r="AA6" s="18">
        <v>0.54282214545372398</v>
      </c>
      <c r="AB6" s="18">
        <v>1</v>
      </c>
      <c r="AC6" s="18">
        <v>0.70343570525058696</v>
      </c>
      <c r="AD6" s="18">
        <v>0.59735727340662104</v>
      </c>
      <c r="AE6" s="18">
        <v>2.19979987964329E-2</v>
      </c>
      <c r="AF6" s="18">
        <v>0</v>
      </c>
      <c r="AG6" s="18">
        <v>1.85954041587089E-2</v>
      </c>
      <c r="AH6" s="18">
        <v>2.1359683683162801E-2</v>
      </c>
    </row>
    <row r="7" spans="1:34" x14ac:dyDescent="0.25">
      <c r="A7" s="1">
        <v>5</v>
      </c>
      <c r="B7" s="1" t="s">
        <v>80</v>
      </c>
      <c r="C7" s="18">
        <v>0.98819444444444404</v>
      </c>
      <c r="D7" s="18">
        <v>0.76500000000000001</v>
      </c>
      <c r="E7" s="18">
        <v>0.86076036432073499</v>
      </c>
      <c r="F7" s="18">
        <v>0.93237715913631203</v>
      </c>
      <c r="G7" s="18">
        <v>2.49420624945388E-2</v>
      </c>
      <c r="H7" s="18">
        <v>6.2583277851728597E-2</v>
      </c>
      <c r="I7" s="18">
        <v>3.8885323453253698E-2</v>
      </c>
      <c r="J7" s="33">
        <v>2.2708945065989201E-2</v>
      </c>
      <c r="K7" s="18">
        <v>0.498717948717948</v>
      </c>
      <c r="L7" s="18">
        <v>0.995</v>
      </c>
      <c r="M7" s="18">
        <v>0.66440677966101602</v>
      </c>
      <c r="N7" s="18">
        <v>0.55397727272727204</v>
      </c>
      <c r="O7" s="18">
        <v>4.0542021284210002E-3</v>
      </c>
      <c r="P7" s="18">
        <v>1.5811388300841899E-2</v>
      </c>
      <c r="Q7" s="18">
        <v>7.1463901924709002E-3</v>
      </c>
      <c r="R7" s="33">
        <v>4.9909685293061E-3</v>
      </c>
      <c r="S7" s="18">
        <v>0.50384615384615306</v>
      </c>
      <c r="T7" s="18">
        <v>0.99</v>
      </c>
      <c r="U7" s="18">
        <v>0.66779661016949099</v>
      </c>
      <c r="V7" s="18">
        <v>0.55871212121212099</v>
      </c>
      <c r="W7" s="18">
        <v>1.05547769531867E-2</v>
      </c>
      <c r="X7" s="18">
        <v>2.10818510677892E-2</v>
      </c>
      <c r="Y7" s="18">
        <v>1.35278983021227E-2</v>
      </c>
      <c r="Z7" s="33">
        <v>1.15261480956474E-2</v>
      </c>
      <c r="AA7" s="18">
        <v>0.62319998519998498</v>
      </c>
      <c r="AB7" s="18">
        <v>0.74</v>
      </c>
      <c r="AC7" s="18">
        <v>0.675443924070534</v>
      </c>
      <c r="AD7" s="18">
        <v>0.64287979046043497</v>
      </c>
      <c r="AE7" s="18">
        <v>8.2535353809625595E-2</v>
      </c>
      <c r="AF7" s="18">
        <v>0.12202003478482</v>
      </c>
      <c r="AG7" s="18">
        <v>9.5933490205186003E-2</v>
      </c>
      <c r="AH7" s="18">
        <v>8.6715824837762204E-2</v>
      </c>
    </row>
    <row r="8" spans="1:34" x14ac:dyDescent="0.25">
      <c r="A8" s="1">
        <v>6</v>
      </c>
      <c r="B8" s="1" t="s">
        <v>81</v>
      </c>
      <c r="C8" s="18">
        <v>0.85045266327875002</v>
      </c>
      <c r="D8" s="18">
        <v>0.97</v>
      </c>
      <c r="E8" s="18">
        <v>0.90530341908674195</v>
      </c>
      <c r="F8" s="18">
        <v>0.87137602978120199</v>
      </c>
      <c r="G8" s="18">
        <v>6.0457425210049397E-2</v>
      </c>
      <c r="H8" s="18">
        <v>3.4960294939005002E-2</v>
      </c>
      <c r="I8" s="18">
        <v>4.0961576110046298E-2</v>
      </c>
      <c r="J8" s="33">
        <v>5.2537502332219203E-2</v>
      </c>
      <c r="K8" s="18">
        <v>0.52112137975677097</v>
      </c>
      <c r="L8" s="18">
        <v>0.67999999999999905</v>
      </c>
      <c r="M8" s="18">
        <v>0.58802954183720302</v>
      </c>
      <c r="N8" s="18">
        <v>0.54562208866051298</v>
      </c>
      <c r="O8" s="18">
        <v>5.5936346538237203E-2</v>
      </c>
      <c r="P8" s="18">
        <v>0.125166555703457</v>
      </c>
      <c r="Q8" s="18">
        <v>7.9144510691645298E-2</v>
      </c>
      <c r="R8" s="33">
        <v>6.3122393944152505E-2</v>
      </c>
      <c r="S8" s="18">
        <v>0.50533063427800196</v>
      </c>
      <c r="T8" s="18">
        <v>0.98499999999999999</v>
      </c>
      <c r="U8" s="18">
        <v>0.66789401909214796</v>
      </c>
      <c r="V8" s="18">
        <v>0.55982793046746504</v>
      </c>
      <c r="W8" s="18">
        <v>1.5355552042515E-2</v>
      </c>
      <c r="X8" s="18">
        <v>2.4152294576982401E-2</v>
      </c>
      <c r="Y8" s="18">
        <v>1.73969536109564E-2</v>
      </c>
      <c r="Z8" s="33">
        <v>1.60871962439516E-2</v>
      </c>
      <c r="AA8" s="18">
        <v>0.52026480463980396</v>
      </c>
      <c r="AB8" s="18">
        <v>0.72499999999999998</v>
      </c>
      <c r="AC8" s="18">
        <v>0.60435461548904901</v>
      </c>
      <c r="AD8" s="18">
        <v>0.55070744403944405</v>
      </c>
      <c r="AE8" s="18">
        <v>4.2596156199413399E-2</v>
      </c>
      <c r="AF8" s="18">
        <v>8.8975652100260899E-2</v>
      </c>
      <c r="AG8" s="18">
        <v>5.2538576880689102E-2</v>
      </c>
      <c r="AH8" s="18">
        <v>4.4657391934316497E-2</v>
      </c>
    </row>
    <row r="9" spans="1:34" x14ac:dyDescent="0.25">
      <c r="A9" s="1">
        <v>7</v>
      </c>
      <c r="B9" s="1" t="s">
        <v>82</v>
      </c>
      <c r="C9" s="18">
        <v>0.81051282051282003</v>
      </c>
      <c r="D9" s="18">
        <v>1</v>
      </c>
      <c r="E9" s="18">
        <v>0.89512516469038195</v>
      </c>
      <c r="F9" s="18">
        <v>0.84232480533926601</v>
      </c>
      <c r="G9" s="18">
        <v>2.6549435500314199E-2</v>
      </c>
      <c r="H9" s="18">
        <v>0</v>
      </c>
      <c r="I9" s="18">
        <v>1.63248457633836E-2</v>
      </c>
      <c r="J9" s="33">
        <v>2.3010796700859301E-2</v>
      </c>
      <c r="K9" s="18">
        <v>0.53621472764035605</v>
      </c>
      <c r="L9" s="18">
        <v>0.64500000000000002</v>
      </c>
      <c r="M9" s="18">
        <v>0.58327472086143195</v>
      </c>
      <c r="N9" s="18">
        <v>0.55364531302031295</v>
      </c>
      <c r="O9" s="18">
        <v>7.07488883508198E-2</v>
      </c>
      <c r="P9" s="18">
        <v>0.114139291121759</v>
      </c>
      <c r="Q9" s="18">
        <v>8.1157431160259502E-2</v>
      </c>
      <c r="R9" s="33">
        <v>7.2654670796312396E-2</v>
      </c>
      <c r="S9" s="18">
        <v>0.50121092752671603</v>
      </c>
      <c r="T9" s="18">
        <v>0.96499999999999997</v>
      </c>
      <c r="U9" s="18">
        <v>0.65964912280701704</v>
      </c>
      <c r="V9" s="18">
        <v>0.55447225578039505</v>
      </c>
      <c r="W9" s="18">
        <v>1.3064728014247099E-2</v>
      </c>
      <c r="X9" s="18">
        <v>4.1163630117428199E-2</v>
      </c>
      <c r="Y9" s="18">
        <v>1.9800694037662499E-2</v>
      </c>
      <c r="Z9" s="33">
        <v>1.5026345978570299E-2</v>
      </c>
      <c r="AA9" s="18">
        <v>0.57864146285754403</v>
      </c>
      <c r="AB9" s="18">
        <v>0.89499999999999902</v>
      </c>
      <c r="AC9" s="18">
        <v>0.70237621100449599</v>
      </c>
      <c r="AD9" s="18">
        <v>0.62244089900339905</v>
      </c>
      <c r="AE9" s="18">
        <v>3.7309566489290798E-2</v>
      </c>
      <c r="AF9" s="18">
        <v>8.64420165325996E-2</v>
      </c>
      <c r="AG9" s="18">
        <v>5.25533883191951E-2</v>
      </c>
      <c r="AH9" s="18">
        <v>4.2102890625757498E-2</v>
      </c>
    </row>
    <row r="10" spans="1:34" x14ac:dyDescent="0.25">
      <c r="A10" s="1">
        <v>8</v>
      </c>
      <c r="B10" s="1" t="s">
        <v>83</v>
      </c>
      <c r="C10" s="18">
        <v>0.79842747429703897</v>
      </c>
      <c r="D10" s="18">
        <v>0.98</v>
      </c>
      <c r="E10" s="18">
        <v>0.87929191882249902</v>
      </c>
      <c r="F10" s="18">
        <v>0.82880366412415896</v>
      </c>
      <c r="G10" s="18">
        <v>3.6085838284220503E-2</v>
      </c>
      <c r="H10" s="18">
        <v>2.5819888974716099E-2</v>
      </c>
      <c r="I10" s="18">
        <v>2.1844449982897699E-2</v>
      </c>
      <c r="J10" s="33">
        <v>3.0462337461363901E-2</v>
      </c>
      <c r="K10" s="18">
        <v>0.55617741678611199</v>
      </c>
      <c r="L10" s="18">
        <v>0.66500000000000004</v>
      </c>
      <c r="M10" s="18">
        <v>0.60260514117513597</v>
      </c>
      <c r="N10" s="18">
        <v>0.57326781076327604</v>
      </c>
      <c r="O10" s="18">
        <v>5.83603700162202E-2</v>
      </c>
      <c r="P10" s="18">
        <v>8.5146931829631997E-2</v>
      </c>
      <c r="Q10" s="18">
        <v>5.1197855022581902E-2</v>
      </c>
      <c r="R10" s="33">
        <v>5.2171520275295903E-2</v>
      </c>
      <c r="S10" s="18">
        <v>0.73365893365893298</v>
      </c>
      <c r="T10" s="18">
        <v>0.99</v>
      </c>
      <c r="U10" s="18">
        <v>0.84259944495837102</v>
      </c>
      <c r="V10" s="18">
        <v>0.77364369501466201</v>
      </c>
      <c r="W10" s="18">
        <v>2.4871243962126199E-2</v>
      </c>
      <c r="X10" s="18">
        <v>3.1622776601683701E-2</v>
      </c>
      <c r="Y10" s="18">
        <v>2.4938505444383301E-2</v>
      </c>
      <c r="Z10" s="33">
        <v>2.4601445647193E-2</v>
      </c>
      <c r="AA10" s="18">
        <v>0.546230460283055</v>
      </c>
      <c r="AB10" s="18">
        <v>0.65999999999999903</v>
      </c>
      <c r="AC10" s="18">
        <v>0.59583761620042397</v>
      </c>
      <c r="AD10" s="18">
        <v>0.56471270069330404</v>
      </c>
      <c r="AE10" s="18">
        <v>0.107339548820168</v>
      </c>
      <c r="AF10" s="18">
        <v>0.15951314818673801</v>
      </c>
      <c r="AG10" s="18">
        <v>0.126248799299087</v>
      </c>
      <c r="AH10" s="18">
        <v>0.113689507381839</v>
      </c>
    </row>
    <row r="11" spans="1:34" x14ac:dyDescent="0.25">
      <c r="A11" s="1">
        <v>9</v>
      </c>
      <c r="B11" s="1" t="s">
        <v>84</v>
      </c>
      <c r="C11" s="18">
        <v>0.70824560641494205</v>
      </c>
      <c r="D11" s="18">
        <v>0.84</v>
      </c>
      <c r="E11" s="18">
        <v>0.76652274250858599</v>
      </c>
      <c r="F11" s="18">
        <v>0.73006565837141402</v>
      </c>
      <c r="G11" s="18">
        <v>6.7805030544857106E-2</v>
      </c>
      <c r="H11" s="18">
        <v>9.6609178307929505E-2</v>
      </c>
      <c r="I11" s="18">
        <v>6.8348389964540998E-2</v>
      </c>
      <c r="J11" s="33">
        <v>6.5472421655001695E-2</v>
      </c>
      <c r="K11" s="18">
        <v>0.52093735767360005</v>
      </c>
      <c r="L11" s="18">
        <v>0.83499999999999996</v>
      </c>
      <c r="M11" s="18">
        <v>0.640826339570996</v>
      </c>
      <c r="N11" s="18">
        <v>0.56297323702751301</v>
      </c>
      <c r="O11" s="18">
        <v>3.1576850696636502E-2</v>
      </c>
      <c r="P11" s="18">
        <v>9.4428103161435198E-2</v>
      </c>
      <c r="Q11" s="18">
        <v>4.9814742730892203E-2</v>
      </c>
      <c r="R11" s="33">
        <v>3.7053657625352003E-2</v>
      </c>
      <c r="S11" s="18">
        <v>0.510601086916876</v>
      </c>
      <c r="T11" s="18">
        <v>0.98499999999999999</v>
      </c>
      <c r="U11" s="18">
        <v>0.67245480738667196</v>
      </c>
      <c r="V11" s="18">
        <v>0.56498645088761301</v>
      </c>
      <c r="W11" s="18">
        <v>1.5100783674124801E-2</v>
      </c>
      <c r="X11" s="18">
        <v>2.4152294576982401E-2</v>
      </c>
      <c r="Y11" s="18">
        <v>1.65006807432534E-2</v>
      </c>
      <c r="Z11" s="33">
        <v>1.5596288474021299E-2</v>
      </c>
      <c r="AA11" s="18">
        <v>0.51746033968274296</v>
      </c>
      <c r="AB11" s="18">
        <v>0.82</v>
      </c>
      <c r="AC11" s="18">
        <v>0.63321424788366498</v>
      </c>
      <c r="AD11" s="18">
        <v>0.55811900482138999</v>
      </c>
      <c r="AE11" s="18">
        <v>3.55856537698334E-2</v>
      </c>
      <c r="AF11" s="18">
        <v>6.7494855771055198E-2</v>
      </c>
      <c r="AG11" s="18">
        <v>3.6623953043914602E-2</v>
      </c>
      <c r="AH11" s="18">
        <v>3.5002933118008298E-2</v>
      </c>
    </row>
    <row r="12" spans="1:34" x14ac:dyDescent="0.25">
      <c r="A12" s="1">
        <v>10</v>
      </c>
      <c r="B12" s="1" t="s">
        <v>85</v>
      </c>
      <c r="C12" s="18">
        <v>1</v>
      </c>
      <c r="D12" s="18">
        <v>0.89499999999999902</v>
      </c>
      <c r="E12" s="18">
        <v>0.94395083342451702</v>
      </c>
      <c r="F12" s="18">
        <v>0.97662631752305595</v>
      </c>
      <c r="G12" s="18">
        <v>0</v>
      </c>
      <c r="H12" s="18">
        <v>4.9721446300587599E-2</v>
      </c>
      <c r="I12" s="18">
        <v>2.7119633529443299E-2</v>
      </c>
      <c r="J12" s="33">
        <v>1.1471394945376299E-2</v>
      </c>
      <c r="K12" s="18">
        <v>0.52043496502762798</v>
      </c>
      <c r="L12" s="18">
        <v>0.67999999999999905</v>
      </c>
      <c r="M12" s="18">
        <v>0.58732131542225796</v>
      </c>
      <c r="N12" s="18">
        <v>0.54486445710434295</v>
      </c>
      <c r="O12" s="18">
        <v>6.8553363650891097E-2</v>
      </c>
      <c r="P12" s="18">
        <v>0.12736648783028501</v>
      </c>
      <c r="Q12" s="18">
        <v>8.4621584008630193E-2</v>
      </c>
      <c r="R12" s="33">
        <v>7.2517792046697602E-2</v>
      </c>
      <c r="S12" s="18">
        <v>0.93490306794654598</v>
      </c>
      <c r="T12" s="18">
        <v>0.97499999999999998</v>
      </c>
      <c r="U12" s="18">
        <v>0.95397023471895803</v>
      </c>
      <c r="V12" s="18">
        <v>0.942314306064306</v>
      </c>
      <c r="W12" s="18">
        <v>4.5866611041968E-2</v>
      </c>
      <c r="X12" s="18">
        <v>2.6352313834736501E-2</v>
      </c>
      <c r="Y12" s="18">
        <v>2.9922760818917E-2</v>
      </c>
      <c r="Z12" s="33">
        <v>3.90085845171982E-2</v>
      </c>
      <c r="AA12" s="18">
        <v>0.58673687182382805</v>
      </c>
      <c r="AB12" s="18">
        <v>0.65</v>
      </c>
      <c r="AC12" s="18">
        <v>0.61487124797331605</v>
      </c>
      <c r="AD12" s="18">
        <v>0.59725202264557498</v>
      </c>
      <c r="AE12" s="18">
        <v>8.02303593870696E-2</v>
      </c>
      <c r="AF12" s="18">
        <v>0.108012344973464</v>
      </c>
      <c r="AG12" s="18">
        <v>8.7156808589370097E-2</v>
      </c>
      <c r="AH12" s="18">
        <v>8.1307600094869203E-2</v>
      </c>
    </row>
    <row r="13" spans="1:34" x14ac:dyDescent="0.25">
      <c r="A13" s="1">
        <v>11</v>
      </c>
      <c r="B13" s="1" t="s">
        <v>86</v>
      </c>
      <c r="C13" s="18">
        <v>0.94262555899552802</v>
      </c>
      <c r="D13" s="18">
        <v>0.79500000000000004</v>
      </c>
      <c r="E13" s="18">
        <v>0.86111015584699702</v>
      </c>
      <c r="F13" s="18">
        <v>0.90779985413137598</v>
      </c>
      <c r="G13" s="18">
        <v>4.7615142473022301E-2</v>
      </c>
      <c r="H13" s="18">
        <v>5.98609499868933E-2</v>
      </c>
      <c r="I13" s="18">
        <v>4.1352736544290197E-2</v>
      </c>
      <c r="J13" s="33">
        <v>3.9477518848296901E-2</v>
      </c>
      <c r="K13" s="18">
        <v>0.50128205128205106</v>
      </c>
      <c r="L13" s="18">
        <v>1</v>
      </c>
      <c r="M13" s="18">
        <v>0.66779661016949099</v>
      </c>
      <c r="N13" s="18">
        <v>0.55681818181818099</v>
      </c>
      <c r="O13" s="18">
        <v>4.0542021284208996E-3</v>
      </c>
      <c r="P13" s="18">
        <v>0</v>
      </c>
      <c r="Q13" s="18">
        <v>3.5731950962353998E-3</v>
      </c>
      <c r="R13" s="33">
        <v>3.9927748234449001E-3</v>
      </c>
      <c r="S13" s="18">
        <v>0.961057692307692</v>
      </c>
      <c r="T13" s="18">
        <v>0.72499999999999998</v>
      </c>
      <c r="U13" s="18">
        <v>0.82552839317545101</v>
      </c>
      <c r="V13" s="18">
        <v>0.90147243107769404</v>
      </c>
      <c r="W13" s="18">
        <v>3.3802328123781103E-2</v>
      </c>
      <c r="X13" s="18">
        <v>4.8591265790377501E-2</v>
      </c>
      <c r="Y13" s="18">
        <v>3.64626168585825E-2</v>
      </c>
      <c r="Z13" s="33">
        <v>3.05082730952204E-2</v>
      </c>
      <c r="AA13" s="18">
        <v>0.551781225310637</v>
      </c>
      <c r="AB13" s="18">
        <v>0.37</v>
      </c>
      <c r="AC13" s="18">
        <v>0.437812018995962</v>
      </c>
      <c r="AD13" s="18">
        <v>0.49735387619439902</v>
      </c>
      <c r="AE13" s="18">
        <v>0.15076343303787201</v>
      </c>
      <c r="AF13" s="18">
        <v>9.4868329805051305E-2</v>
      </c>
      <c r="AG13" s="18">
        <v>0.101250389111227</v>
      </c>
      <c r="AH13" s="18">
        <v>0.11980298001920001</v>
      </c>
    </row>
    <row r="14" spans="1:34" x14ac:dyDescent="0.25">
      <c r="A14" s="1">
        <v>12</v>
      </c>
      <c r="B14" s="1" t="s">
        <v>87</v>
      </c>
      <c r="C14" s="36">
        <v>0.82074371534897805</v>
      </c>
      <c r="D14" s="36">
        <v>0.84499999999999997</v>
      </c>
      <c r="E14" s="36">
        <v>0.83145452963809796</v>
      </c>
      <c r="F14" s="18">
        <v>0.82471427747664605</v>
      </c>
      <c r="G14" s="18">
        <v>4.1388671159760602E-2</v>
      </c>
      <c r="H14" s="18">
        <v>7.6194196337749598E-2</v>
      </c>
      <c r="I14" s="18">
        <v>5.0539094324275703E-2</v>
      </c>
      <c r="J14" s="33">
        <v>4.24296938822099E-2</v>
      </c>
      <c r="K14" s="18">
        <v>0.54014744972391104</v>
      </c>
      <c r="L14" s="18">
        <v>0.755</v>
      </c>
      <c r="M14" s="18">
        <v>0.62823946392830599</v>
      </c>
      <c r="N14" s="18">
        <v>0.57200429178642198</v>
      </c>
      <c r="O14" s="18">
        <v>6.6754701433393598E-2</v>
      </c>
      <c r="P14" s="18">
        <v>0.11167910378500601</v>
      </c>
      <c r="Q14" s="18">
        <v>7.8383593908843002E-2</v>
      </c>
      <c r="R14" s="33">
        <v>6.98933772204888E-2</v>
      </c>
      <c r="S14" s="36">
        <v>0.98015873015873001</v>
      </c>
      <c r="T14" s="36">
        <v>0.96</v>
      </c>
      <c r="U14" s="36">
        <v>0.96933609821928102</v>
      </c>
      <c r="V14" s="18">
        <v>0.97564450947603099</v>
      </c>
      <c r="W14" s="18">
        <v>2.5717224993681901E-2</v>
      </c>
      <c r="X14" s="18">
        <v>4.5946829173633998E-2</v>
      </c>
      <c r="Y14" s="18">
        <v>2.7385208209861098E-2</v>
      </c>
      <c r="Z14" s="33">
        <v>2.3184598122261799E-2</v>
      </c>
      <c r="AA14" s="18">
        <v>0.52145717004412595</v>
      </c>
      <c r="AB14" s="18">
        <v>0.61499999999999999</v>
      </c>
      <c r="AC14" s="18">
        <v>0.56353269465529698</v>
      </c>
      <c r="AD14" s="18">
        <v>0.537350620324758</v>
      </c>
      <c r="AE14" s="18">
        <v>8.5784826084965807E-2</v>
      </c>
      <c r="AF14" s="18">
        <v>0.110679718105893</v>
      </c>
      <c r="AG14" s="18">
        <v>9.3509264266103898E-2</v>
      </c>
      <c r="AH14" s="18">
        <v>8.80673168504435E-2</v>
      </c>
    </row>
    <row r="15" spans="1:34" x14ac:dyDescent="0.25">
      <c r="A15" s="1">
        <v>13</v>
      </c>
      <c r="B15" s="1" t="s">
        <v>88</v>
      </c>
      <c r="C15" s="18">
        <v>0.82695930880713497</v>
      </c>
      <c r="D15" s="18">
        <v>0.995</v>
      </c>
      <c r="E15" s="18">
        <v>0.90289497604967694</v>
      </c>
      <c r="F15" s="18">
        <v>0.85568621219344199</v>
      </c>
      <c r="G15" s="18">
        <v>3.5900229708985897E-2</v>
      </c>
      <c r="H15" s="18">
        <v>1.5811388300841899E-2</v>
      </c>
      <c r="I15" s="18">
        <v>2.4498642498148301E-2</v>
      </c>
      <c r="J15" s="33">
        <v>3.1691236908111299E-2</v>
      </c>
      <c r="K15" s="18">
        <v>0.5</v>
      </c>
      <c r="L15" s="18">
        <v>1</v>
      </c>
      <c r="M15" s="18">
        <v>0.66666666666666596</v>
      </c>
      <c r="N15" s="18">
        <v>0.55555555555555503</v>
      </c>
      <c r="O15" s="18">
        <v>0</v>
      </c>
      <c r="P15" s="18">
        <v>0</v>
      </c>
      <c r="Q15" s="18">
        <v>0</v>
      </c>
      <c r="R15" s="33">
        <v>0</v>
      </c>
      <c r="S15" s="18">
        <v>0.50533610533610496</v>
      </c>
      <c r="T15" s="18">
        <v>0.98499999999999999</v>
      </c>
      <c r="U15" s="18">
        <v>0.66787658802177796</v>
      </c>
      <c r="V15" s="18">
        <v>0.55982478438873695</v>
      </c>
      <c r="W15" s="18">
        <v>1.4344537762901999E-2</v>
      </c>
      <c r="X15" s="18">
        <v>2.4152294576982401E-2</v>
      </c>
      <c r="Y15" s="18">
        <v>1.58001689114931E-2</v>
      </c>
      <c r="Z15" s="33">
        <v>1.48370742770591E-2</v>
      </c>
      <c r="AA15" s="18">
        <v>0.51158799171842595</v>
      </c>
      <c r="AB15" s="18">
        <v>0.59499999999999997</v>
      </c>
      <c r="AC15" s="18">
        <v>0.54885442832833597</v>
      </c>
      <c r="AD15" s="18">
        <v>0.52562617937617895</v>
      </c>
      <c r="AE15" s="18">
        <v>0.1117164111184</v>
      </c>
      <c r="AF15" s="18">
        <v>0.13006408676751099</v>
      </c>
      <c r="AG15" s="18">
        <v>0.116092265925046</v>
      </c>
      <c r="AH15" s="18">
        <v>0.11273516591433699</v>
      </c>
    </row>
    <row r="16" spans="1:34" x14ac:dyDescent="0.25">
      <c r="A16" s="1">
        <v>14</v>
      </c>
      <c r="B16" s="1" t="s">
        <v>89</v>
      </c>
      <c r="C16" s="18">
        <v>0.910227272727272</v>
      </c>
      <c r="D16" s="18">
        <v>0.42499999999999999</v>
      </c>
      <c r="E16" s="18">
        <v>0.576977653006574</v>
      </c>
      <c r="F16" s="18">
        <v>0.73760874542124499</v>
      </c>
      <c r="G16" s="18">
        <v>8.5865455756052797E-2</v>
      </c>
      <c r="H16" s="18">
        <v>5.4006172486732097E-2</v>
      </c>
      <c r="I16" s="18">
        <v>5.6105872968222503E-2</v>
      </c>
      <c r="J16" s="33">
        <v>5.9686809955020299E-2</v>
      </c>
      <c r="K16" s="18">
        <v>0.5</v>
      </c>
      <c r="L16" s="18">
        <v>1</v>
      </c>
      <c r="M16" s="18">
        <v>0.66666666666666596</v>
      </c>
      <c r="N16" s="18">
        <v>0.55555555555555503</v>
      </c>
      <c r="O16" s="18">
        <v>0</v>
      </c>
      <c r="P16" s="18">
        <v>0</v>
      </c>
      <c r="Q16" s="18">
        <v>0</v>
      </c>
      <c r="R16" s="33">
        <v>0</v>
      </c>
      <c r="S16" s="18">
        <v>0.50128387496808502</v>
      </c>
      <c r="T16" s="18">
        <v>0.97499999999999998</v>
      </c>
      <c r="U16" s="18">
        <v>0.662049483732709</v>
      </c>
      <c r="V16" s="18">
        <v>0.55520424343098695</v>
      </c>
      <c r="W16" s="18">
        <v>1.29791057288677E-2</v>
      </c>
      <c r="X16" s="18">
        <v>3.5355339059327397E-2</v>
      </c>
      <c r="Y16" s="18">
        <v>1.8032563989476599E-2</v>
      </c>
      <c r="Z16" s="33">
        <v>1.4446283751666801E-2</v>
      </c>
      <c r="AA16" s="18">
        <v>0.50071515585308601</v>
      </c>
      <c r="AB16" s="18">
        <v>0.63500000000000001</v>
      </c>
      <c r="AC16" s="18">
        <v>0.55797894096120904</v>
      </c>
      <c r="AD16" s="18">
        <v>0.521793376763942</v>
      </c>
      <c r="AE16" s="18">
        <v>7.77978402343939E-2</v>
      </c>
      <c r="AF16" s="18">
        <v>0.10013879257199799</v>
      </c>
      <c r="AG16" s="18">
        <v>8.15184212741598E-2</v>
      </c>
      <c r="AH16" s="18">
        <v>7.8186221756150295E-2</v>
      </c>
    </row>
    <row r="17" spans="1:34" x14ac:dyDescent="0.25">
      <c r="A17" s="1">
        <v>15</v>
      </c>
      <c r="B17" s="1" t="s">
        <v>90</v>
      </c>
      <c r="C17" s="18">
        <v>0.93385737069947605</v>
      </c>
      <c r="D17" s="18">
        <v>0.86499999999999999</v>
      </c>
      <c r="E17" s="18">
        <v>0.89618266717111295</v>
      </c>
      <c r="F17" s="18">
        <v>0.91791018964932003</v>
      </c>
      <c r="G17" s="18">
        <v>5.1939824890496401E-2</v>
      </c>
      <c r="H17" s="18">
        <v>5.29674952735689E-2</v>
      </c>
      <c r="I17" s="18">
        <v>2.7767241148393199E-2</v>
      </c>
      <c r="J17" s="33">
        <v>3.6742200439679899E-2</v>
      </c>
      <c r="K17" s="18">
        <v>0.5</v>
      </c>
      <c r="L17" s="18">
        <v>1</v>
      </c>
      <c r="M17" s="18">
        <v>0.66666666666666596</v>
      </c>
      <c r="N17" s="18">
        <v>0.55555555555555503</v>
      </c>
      <c r="O17" s="18">
        <v>0</v>
      </c>
      <c r="P17" s="18">
        <v>0</v>
      </c>
      <c r="Q17" s="18">
        <v>0</v>
      </c>
      <c r="R17" s="33">
        <v>0</v>
      </c>
      <c r="S17" s="18">
        <v>0.96923076923076901</v>
      </c>
      <c r="T17" s="18">
        <v>0.6</v>
      </c>
      <c r="U17" s="18">
        <v>0.74090909090909096</v>
      </c>
      <c r="V17" s="18">
        <v>0.86274509803921495</v>
      </c>
      <c r="W17" s="18">
        <v>5.3785069136930798E-2</v>
      </c>
      <c r="X17" s="18">
        <v>2.3570226039551501E-2</v>
      </c>
      <c r="Y17" s="18">
        <v>3.0886636063476001E-2</v>
      </c>
      <c r="Z17" s="33">
        <v>4.1381792045164199E-2</v>
      </c>
      <c r="AA17" s="18">
        <v>0.49745295698924702</v>
      </c>
      <c r="AB17" s="18">
        <v>0.69</v>
      </c>
      <c r="AC17" s="18">
        <v>0.57673058143902101</v>
      </c>
      <c r="AD17" s="18">
        <v>0.52618412783874402</v>
      </c>
      <c r="AE17" s="18">
        <v>3.8734489227693E-2</v>
      </c>
      <c r="AF17" s="18">
        <v>9.9442892601175198E-2</v>
      </c>
      <c r="AG17" s="18">
        <v>5.65164111816574E-2</v>
      </c>
      <c r="AH17" s="18">
        <v>4.3757796179661398E-2</v>
      </c>
    </row>
    <row r="18" spans="1:34" x14ac:dyDescent="0.25">
      <c r="J18" s="33"/>
      <c r="R18" s="33"/>
      <c r="Z18" s="33"/>
    </row>
    <row r="19" spans="1:34" s="37" customFormat="1" x14ac:dyDescent="0.25">
      <c r="C19" s="38">
        <f>AVERAGE(C3:C17)</f>
        <v>0.88392420394707583</v>
      </c>
      <c r="D19" s="38">
        <f t="shared" ref="D19:AH19" si="0">AVERAGE(D3:D17)</f>
        <v>0.8843333333333333</v>
      </c>
      <c r="E19" s="38">
        <f t="shared" si="0"/>
        <v>0.87273845089445501</v>
      </c>
      <c r="F19" s="38">
        <f t="shared" si="0"/>
        <v>0.87555677888594841</v>
      </c>
      <c r="G19" s="39">
        <f t="shared" si="0"/>
        <v>4.2485592473765724E-2</v>
      </c>
      <c r="H19" s="39">
        <f t="shared" si="0"/>
        <v>4.2262902939913236E-2</v>
      </c>
      <c r="I19" s="39">
        <f t="shared" si="0"/>
        <v>3.4156865263664703E-2</v>
      </c>
      <c r="J19" s="40">
        <f t="shared" si="0"/>
        <v>3.6431760203929832E-2</v>
      </c>
      <c r="K19" s="38">
        <f t="shared" si="0"/>
        <v>0.51997246637140981</v>
      </c>
      <c r="L19" s="38">
        <f t="shared" si="0"/>
        <v>0.85866666666666658</v>
      </c>
      <c r="M19" s="38">
        <f t="shared" si="0"/>
        <v>0.63876224133784898</v>
      </c>
      <c r="N19" s="38">
        <f t="shared" si="0"/>
        <v>0.56045362667939957</v>
      </c>
      <c r="O19" s="39">
        <f t="shared" si="0"/>
        <v>3.0697327334806547E-2</v>
      </c>
      <c r="P19" s="39">
        <f t="shared" si="0"/>
        <v>5.3118536926735148E-2</v>
      </c>
      <c r="Q19" s="39">
        <f t="shared" si="0"/>
        <v>3.6395467487813644E-2</v>
      </c>
      <c r="R19" s="40">
        <f t="shared" si="0"/>
        <v>3.1964295636152024E-2</v>
      </c>
      <c r="S19" s="38">
        <f t="shared" si="0"/>
        <v>0.65086105665750416</v>
      </c>
      <c r="T19" s="38">
        <f t="shared" si="0"/>
        <v>0.93699999999999994</v>
      </c>
      <c r="U19" s="38">
        <f t="shared" si="0"/>
        <v>0.74017913815521308</v>
      </c>
      <c r="V19" s="38">
        <f t="shared" si="0"/>
        <v>0.67829736342755687</v>
      </c>
      <c r="W19" s="39">
        <f t="shared" si="0"/>
        <v>2.2023944528199786E-2</v>
      </c>
      <c r="X19" s="39">
        <f t="shared" si="0"/>
        <v>3.114448890577743E-2</v>
      </c>
      <c r="Y19" s="39">
        <f t="shared" si="0"/>
        <v>2.1762938367543571E-2</v>
      </c>
      <c r="Z19" s="40">
        <f t="shared" si="0"/>
        <v>2.0946472240252503E-2</v>
      </c>
      <c r="AA19" s="38">
        <f t="shared" si="0"/>
        <v>0.55800190542581041</v>
      </c>
      <c r="AB19" s="38">
        <f t="shared" si="0"/>
        <v>0.64266666666666661</v>
      </c>
      <c r="AC19" s="38">
        <f t="shared" si="0"/>
        <v>0.57979240993824988</v>
      </c>
      <c r="AD19" s="38">
        <f t="shared" si="0"/>
        <v>0.56196478578217568</v>
      </c>
      <c r="AE19" s="39">
        <f t="shared" si="0"/>
        <v>7.5973591321661649E-2</v>
      </c>
      <c r="AF19" s="39">
        <f t="shared" si="0"/>
        <v>9.6845763050313546E-2</v>
      </c>
      <c r="AG19" s="39">
        <f t="shared" si="0"/>
        <v>7.930931340297305E-2</v>
      </c>
      <c r="AH19" s="39">
        <f t="shared" si="0"/>
        <v>7.5265213426856478E-2</v>
      </c>
    </row>
    <row r="20" spans="1:34" x14ac:dyDescent="0.25">
      <c r="C20" s="18" t="s">
        <v>139</v>
      </c>
      <c r="D20" s="18" t="s">
        <v>140</v>
      </c>
      <c r="E20" s="18" t="s">
        <v>106</v>
      </c>
      <c r="F20" s="18" t="s">
        <v>136</v>
      </c>
      <c r="G20" s="41" t="s">
        <v>139</v>
      </c>
      <c r="H20" s="41" t="s">
        <v>140</v>
      </c>
      <c r="I20" s="41" t="s">
        <v>106</v>
      </c>
      <c r="J20" s="41" t="s">
        <v>136</v>
      </c>
      <c r="K20" s="18" t="s">
        <v>139</v>
      </c>
      <c r="L20" s="18" t="s">
        <v>140</v>
      </c>
      <c r="M20" s="18" t="s">
        <v>106</v>
      </c>
      <c r="N20" s="18" t="s">
        <v>136</v>
      </c>
      <c r="O20" s="41" t="s">
        <v>139</v>
      </c>
      <c r="P20" s="41" t="s">
        <v>140</v>
      </c>
      <c r="Q20" s="41" t="s">
        <v>106</v>
      </c>
      <c r="R20" s="41" t="s">
        <v>136</v>
      </c>
      <c r="S20" s="18" t="s">
        <v>139</v>
      </c>
      <c r="T20" s="18" t="s">
        <v>140</v>
      </c>
      <c r="U20" s="18" t="s">
        <v>106</v>
      </c>
      <c r="V20" s="18" t="s">
        <v>136</v>
      </c>
      <c r="W20" s="41" t="s">
        <v>139</v>
      </c>
      <c r="X20" s="41" t="s">
        <v>140</v>
      </c>
      <c r="Y20" s="41" t="s">
        <v>106</v>
      </c>
      <c r="Z20" s="41" t="s">
        <v>136</v>
      </c>
      <c r="AA20" s="18" t="s">
        <v>139</v>
      </c>
      <c r="AB20" s="18" t="s">
        <v>140</v>
      </c>
      <c r="AC20" s="18" t="s">
        <v>106</v>
      </c>
      <c r="AD20" s="18" t="s">
        <v>136</v>
      </c>
      <c r="AE20" s="41" t="s">
        <v>139</v>
      </c>
      <c r="AF20" s="41" t="s">
        <v>140</v>
      </c>
      <c r="AG20" s="41" t="s">
        <v>106</v>
      </c>
      <c r="AH20" s="41" t="s">
        <v>136</v>
      </c>
    </row>
    <row r="21" spans="1:34" x14ac:dyDescent="0.25">
      <c r="C21" s="64" t="s">
        <v>28</v>
      </c>
      <c r="D21" s="64"/>
      <c r="E21" s="64"/>
      <c r="F21" s="64"/>
      <c r="G21" s="64"/>
      <c r="H21" s="64"/>
      <c r="I21" s="64"/>
      <c r="J21" s="64"/>
      <c r="K21" s="64" t="s">
        <v>25</v>
      </c>
      <c r="L21" s="64"/>
      <c r="M21" s="64"/>
      <c r="N21" s="64"/>
      <c r="O21" s="64"/>
      <c r="P21" s="64"/>
      <c r="Q21" s="64"/>
      <c r="R21" s="64"/>
      <c r="S21" s="64" t="s">
        <v>26</v>
      </c>
      <c r="T21" s="64"/>
      <c r="U21" s="64"/>
      <c r="V21" s="64"/>
      <c r="W21" s="64"/>
      <c r="X21" s="64"/>
      <c r="Y21" s="64"/>
      <c r="Z21" s="64"/>
      <c r="AA21" s="64" t="s">
        <v>27</v>
      </c>
      <c r="AB21" s="64"/>
      <c r="AC21" s="64"/>
      <c r="AD21" s="64"/>
      <c r="AE21" s="64"/>
      <c r="AF21" s="64"/>
      <c r="AG21" s="64"/>
      <c r="AH21" s="64"/>
    </row>
    <row r="22" spans="1:34" x14ac:dyDescent="0.25">
      <c r="B22" s="17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spans="1:34" x14ac:dyDescent="0.25">
      <c r="C23" s="18" t="s">
        <v>92</v>
      </c>
      <c r="D23" s="18" t="s">
        <v>93</v>
      </c>
      <c r="E23" s="4" t="s">
        <v>151</v>
      </c>
      <c r="F23" s="18" t="s">
        <v>94</v>
      </c>
      <c r="G23" s="18" t="s">
        <v>95</v>
      </c>
      <c r="H23" s="4" t="s">
        <v>153</v>
      </c>
      <c r="I23" s="18" t="s">
        <v>96</v>
      </c>
      <c r="J23" s="18" t="s">
        <v>97</v>
      </c>
      <c r="K23" s="4" t="s">
        <v>154</v>
      </c>
      <c r="L23" s="18" t="s">
        <v>98</v>
      </c>
      <c r="M23" s="18" t="s">
        <v>99</v>
      </c>
      <c r="N23" s="4" t="s">
        <v>155</v>
      </c>
    </row>
    <row r="24" spans="1:34" x14ac:dyDescent="0.25">
      <c r="E24" s="4"/>
      <c r="H24" s="4"/>
      <c r="K24" s="4"/>
      <c r="N24" s="4"/>
    </row>
    <row r="25" spans="1:34" x14ac:dyDescent="0.25">
      <c r="B25" s="1" t="s">
        <v>25</v>
      </c>
      <c r="C25" s="18">
        <f>K19</f>
        <v>0.51997246637140981</v>
      </c>
      <c r="D25" s="18">
        <f>O19</f>
        <v>3.0697327334806547E-2</v>
      </c>
      <c r="E25" s="18" t="str">
        <f>_xlfn.CONCAT("(", TEXT(C25-$O$32*D25/SQRT($M$32), "0.000"), ", ",  TEXT(C25+$O$32*D25/SQRT($M$32),  "0.000"),")")</f>
        <v>(0.518, 0.522)</v>
      </c>
      <c r="F25" s="18">
        <f>L19</f>
        <v>0.85866666666666658</v>
      </c>
      <c r="G25" s="18">
        <f>P19</f>
        <v>5.3118536926735148E-2</v>
      </c>
      <c r="H25" s="18" t="str">
        <f>_xlfn.CONCAT("(", TEXT(F25-$O$32*G25/SQRT($M$32), "0.000"), ", ",  TEXT(F25+$O$32*G25/SQRT($M$32),  "0.000"),")")</f>
        <v>(0.855, 0.862)</v>
      </c>
      <c r="I25" s="18">
        <f>M19</f>
        <v>0.63876224133784898</v>
      </c>
      <c r="J25" s="18">
        <f>Q19</f>
        <v>3.6395467487813644E-2</v>
      </c>
      <c r="K25" s="18" t="str">
        <f>_xlfn.CONCAT("(", TEXT(I25-$O$32*J25/SQRT($M$32), "0.000"), ", ",  TEXT(I25+$O$32*J25/SQRT($M$32),  "0.000"),")")</f>
        <v>(0.636, 0.641)</v>
      </c>
      <c r="L25" s="18">
        <f>N19</f>
        <v>0.56045362667939957</v>
      </c>
      <c r="M25" s="18">
        <f>R19</f>
        <v>3.1964295636152024E-2</v>
      </c>
      <c r="N25" s="18" t="str">
        <f>_xlfn.CONCAT("(", TEXT(L25-$O$32*M25/SQRT($M$32), "0.000"), ", ",  TEXT(L25+$O$32*M25/SQRT($M$32),  "0.000"),")")</f>
        <v>(0.558, 0.563)</v>
      </c>
      <c r="O25" s="43" t="str">
        <f>_xlfn.CONCAT(TEXT(B25, "0.000"), " &amp; ",  TEXT(C25, "0.000"), " &amp; ",TEXT( D25,  "0.000"), " &amp; ",TEXT( E25,  "0.000")," &amp; &amp;", TEXT(F25,  "0.000"), " &amp; ",TEXT(G25, "0.000"), " &amp; ",TEXT( H25,  "0.000")," &amp; &amp; ", TEXT(I25,  "0.000"), " &amp; ", TEXT(J25, "0.000"), " &amp; ",TEXT( K25,  "0.000")," &amp; &amp;",  TEXT(L25,  "0.000"), " &amp;", TEXT(M25,  "0.000")," &amp; ",TEXT( N25,  "0.000"), " \\")</f>
        <v>A2C &amp; 0.520 &amp; 0.031 &amp; (0.518, 0.522) &amp; &amp;0.859 &amp; 0.053 &amp; (0.855, 0.862) &amp; &amp; 0.639 &amp; 0.036 &amp; (0.636, 0.641) &amp; &amp;0.560 &amp;0.032 &amp; (0.558, 0.563) \\</v>
      </c>
    </row>
    <row r="26" spans="1:34" x14ac:dyDescent="0.25">
      <c r="B26" s="1" t="s">
        <v>26</v>
      </c>
      <c r="C26" s="18">
        <f>S19</f>
        <v>0.65086105665750416</v>
      </c>
      <c r="D26" s="18">
        <f>W19</f>
        <v>2.2023944528199786E-2</v>
      </c>
      <c r="E26" s="18" t="str">
        <f>_xlfn.CONCAT("(", TEXT(C26-$O$32*D26/SQRT($M$32), "0.000"), ", ",  TEXT(C26+$O$32*D26/SQRT($M$32),  "0.000"),")")</f>
        <v>(0.649, 0.652)</v>
      </c>
      <c r="F26" s="18">
        <f>T19</f>
        <v>0.93699999999999994</v>
      </c>
      <c r="G26" s="18">
        <f>X19</f>
        <v>3.114448890577743E-2</v>
      </c>
      <c r="H26" s="18" t="str">
        <f>_xlfn.CONCAT("(", TEXT(F26-$O$32*G26/SQRT($M$32), "0.000"), ", ",  TEXT(F26+$O$32*G26/SQRT($M$32),  "0.000"),")")</f>
        <v>(0.935, 0.939)</v>
      </c>
      <c r="I26" s="18">
        <f>U19</f>
        <v>0.74017913815521308</v>
      </c>
      <c r="J26" s="18">
        <f>Y19</f>
        <v>2.1762938367543571E-2</v>
      </c>
      <c r="K26" s="18" t="str">
        <f>_xlfn.CONCAT("(", TEXT(I26-$O$32*J26/SQRT($M$32), "0.000"), ", ",  TEXT(I26+$O$32*J26/SQRT($M$32),  "0.000"),")")</f>
        <v>(0.739, 0.742)</v>
      </c>
      <c r="L26" s="18">
        <f>V19</f>
        <v>0.67829736342755687</v>
      </c>
      <c r="M26" s="18">
        <f>Z19</f>
        <v>2.0946472240252503E-2</v>
      </c>
      <c r="N26" s="18" t="str">
        <f>_xlfn.CONCAT("(", TEXT(L26-$O$32*M26/SQRT($M$32), "0.000"), ", ",  TEXT(L26+$O$32*M26/SQRT($M$32),  "0.000"),")")</f>
        <v>(0.677, 0.680)</v>
      </c>
      <c r="O26" s="43" t="str">
        <f>_xlfn.CONCAT(TEXT(B26, "0.000"), " &amp; ",  TEXT(C26, "0.000"), " &amp; ",TEXT( D26,  "0.000"), " &amp; ",TEXT( E26,  "0.000")," &amp; &amp;", TEXT(F26,  "0.000"), " &amp; ",TEXT(G26, "0.000"), " &amp; ",TEXT( H26,  "0.000")," &amp; &amp; ", TEXT(I26,  "0.000"), " &amp; ", TEXT(J26, "0.000"), " &amp; ",TEXT( K26,  "0.000")," &amp; &amp;",  TEXT(L26,  "0.000"), " &amp;", TEXT(M26,  "0.000")," &amp; ",TEXT( N26,  "0.000"), " \\")</f>
        <v>DQN &amp; 0.651 &amp; 0.022 &amp; (0.649, 0.652) &amp; &amp;0.937 &amp; 0.031 &amp; (0.935, 0.939) &amp; &amp; 0.740 &amp; 0.022 &amp; (0.739, 0.742) &amp; &amp;0.678 &amp;0.021 &amp; (0.677, 0.680) \\</v>
      </c>
    </row>
    <row r="27" spans="1:34" x14ac:dyDescent="0.25">
      <c r="B27" s="1" t="s">
        <v>27</v>
      </c>
      <c r="C27" s="18">
        <f>AA19</f>
        <v>0.55800190542581041</v>
      </c>
      <c r="D27" s="18">
        <f>AE19</f>
        <v>7.5973591321661649E-2</v>
      </c>
      <c r="E27" s="18" t="str">
        <f>_xlfn.CONCAT("(", TEXT(C27-$O$32*D27/SQRT($M$32), "0.000"), ", ",  TEXT(C27+$O$32*D27/SQRT($M$32),  "0.000"),")")</f>
        <v>(0.553, 0.563)</v>
      </c>
      <c r="F27" s="18">
        <f>AB19</f>
        <v>0.64266666666666661</v>
      </c>
      <c r="G27" s="18">
        <f>AF19</f>
        <v>9.6845763050313546E-2</v>
      </c>
      <c r="H27" s="18" t="str">
        <f>_xlfn.CONCAT("(", TEXT(F27-$O$32*G27/SQRT($M$32), "0.000"), ", ",  TEXT(F27+$O$32*G27/SQRT($M$32),  "0.000"),")")</f>
        <v>(0.636, 0.649)</v>
      </c>
      <c r="I27" s="18">
        <f>AC19</f>
        <v>0.57979240993824988</v>
      </c>
      <c r="J27" s="18">
        <f>AG19</f>
        <v>7.930931340297305E-2</v>
      </c>
      <c r="K27" s="18" t="str">
        <f>_xlfn.CONCAT("(", TEXT(I27-$O$32*J27/SQRT($M$32), "0.000"), ", ",  TEXT(I27+$O$32*J27/SQRT($M$32),  "0.000"),")")</f>
        <v>(0.575, 0.585)</v>
      </c>
      <c r="L27" s="18">
        <f>AD19</f>
        <v>0.56196478578217568</v>
      </c>
      <c r="M27" s="18">
        <f>AH19</f>
        <v>7.5265213426856478E-2</v>
      </c>
      <c r="N27" s="18" t="str">
        <f>_xlfn.CONCAT("(", TEXT(L27-$O$32*M27/SQRT($M$32), "0.000"), ", ",  TEXT(L27+$O$32*M27/SQRT($M$32),  "0.000"),")")</f>
        <v>(0.557, 0.567)</v>
      </c>
      <c r="O27" s="43" t="str">
        <f>_xlfn.CONCAT(TEXT(B27, "0.000"), " &amp; ",  TEXT(C27, "0.000"), " &amp; ",TEXT( D27,  "0.000"), " &amp; ",TEXT( E27,  "0.000")," &amp; &amp;", TEXT(F27,  "0.000"), " &amp; ",TEXT(G27, "0.000"), " &amp; ",TEXT( H27,  "0.000")," &amp; &amp; ", TEXT(I27,  "0.000"), " &amp; ", TEXT(J27, "0.000"), " &amp; ",TEXT( K27,  "0.000")," &amp; &amp;",  TEXT(L27,  "0.000"), " &amp;", TEXT(M27,  "0.000")," &amp; ",TEXT( N27,  "0.000"), " \\")</f>
        <v>PPO &amp; 0.558 &amp; 0.076 &amp; (0.553, 0.563) &amp; &amp;0.643 &amp; 0.097 &amp; (0.636, 0.649) &amp; &amp; 0.580 &amp; 0.079 &amp; (0.575, 0.585) &amp; &amp;0.562 &amp;0.075 &amp; (0.557, 0.567) \\</v>
      </c>
    </row>
    <row r="28" spans="1:34" x14ac:dyDescent="0.25">
      <c r="B28" s="1" t="s">
        <v>28</v>
      </c>
      <c r="C28" s="18">
        <f>C19</f>
        <v>0.88392420394707583</v>
      </c>
      <c r="D28" s="18">
        <f>G19</f>
        <v>4.2485592473765724E-2</v>
      </c>
      <c r="E28" s="18" t="str">
        <f>_xlfn.CONCAT("(", TEXT(C28-$O$32*D28/SQRT($M$32), "0.000"), ", ",  TEXT(C28+$O$32*D28/SQRT($M$32),  "0.000"),")")</f>
        <v>(0.881, 0.887)</v>
      </c>
      <c r="F28" s="18">
        <f>D19</f>
        <v>0.8843333333333333</v>
      </c>
      <c r="G28" s="18">
        <f>H19</f>
        <v>4.2262902939913236E-2</v>
      </c>
      <c r="H28" s="18" t="str">
        <f>_xlfn.CONCAT("(", TEXT(F28-$O$32*G28/SQRT($M$32), "0.000"), ", ",  TEXT(F28+$O$32*G28/SQRT($M$32),  "0.000"),")")</f>
        <v>(0.882, 0.887)</v>
      </c>
      <c r="I28" s="18">
        <f>E19</f>
        <v>0.87273845089445501</v>
      </c>
      <c r="J28" s="18">
        <f>I19</f>
        <v>3.4156865263664703E-2</v>
      </c>
      <c r="K28" s="18" t="str">
        <f>_xlfn.CONCAT("(", TEXT(I28-$O$32*J28/SQRT($M$32), "0.000"), ", ",  TEXT(I28+$O$32*J28/SQRT($M$32),  "0.000"),")")</f>
        <v>(0.871, 0.875)</v>
      </c>
      <c r="L28" s="18">
        <f>F19</f>
        <v>0.87555677888594841</v>
      </c>
      <c r="M28" s="18">
        <f>J19</f>
        <v>3.6431760203929832E-2</v>
      </c>
      <c r="N28" s="18" t="str">
        <f>_xlfn.CONCAT("(", TEXT(L28-$O$32*M28/SQRT($M$32), "0.000"), ", ",  TEXT(L28+$O$32*M28/SQRT($M$32),  "0.000"),")")</f>
        <v>(0.873, 0.878)</v>
      </c>
      <c r="O28" s="43" t="str">
        <f>_xlfn.CONCAT(TEXT(B28, "0.000"), " &amp; ",  TEXT(C28, "0.000"), " &amp; ",TEXT( D28,  "0.000"), " &amp; ",TEXT( E28,  "0.000")," &amp; &amp;", TEXT(F28,  "0.000"), " &amp; ",TEXT(G28, "0.000"), " &amp; ",TEXT( H28,  "0.000")," &amp; &amp; ", TEXT(I28,  "0.000"), " &amp; ", TEXT(J28, "0.000"), " &amp; ",TEXT( K28,  "0.000")," &amp; &amp;",  TEXT(L28,  "0.000"), " &amp;", TEXT(M28,  "0.000")," &amp; ",TEXT( N28,  "0.000"), " \\")</f>
        <v>REINFORCE &amp; 0.884 &amp; 0.042 &amp; (0.881, 0.887) &amp; &amp;0.884 &amp; 0.042 &amp; (0.882, 0.887) &amp; &amp; 0.873 &amp; 0.034 &amp; (0.871, 0.875) &amp; &amp;0.876 &amp;0.036 &amp; (0.873, 0.878) \\</v>
      </c>
      <c r="P28" s="42"/>
      <c r="Q28" s="42"/>
      <c r="R28" s="42"/>
      <c r="S28" s="42"/>
      <c r="T28" s="42"/>
      <c r="U28" s="42"/>
      <c r="V28" s="42"/>
    </row>
    <row r="31" spans="1:34" x14ac:dyDescent="0.25">
      <c r="B31" s="44" t="s">
        <v>138</v>
      </c>
      <c r="L31" s="51" t="s">
        <v>161</v>
      </c>
      <c r="M31" s="52"/>
      <c r="N31" s="52"/>
      <c r="O31" s="52"/>
      <c r="P31" s="52"/>
    </row>
    <row r="32" spans="1:34" x14ac:dyDescent="0.25">
      <c r="C32" s="18" t="s">
        <v>105</v>
      </c>
      <c r="D32" s="18" t="s">
        <v>135</v>
      </c>
      <c r="E32" s="18" t="s">
        <v>106</v>
      </c>
      <c r="F32" s="18" t="s">
        <v>136</v>
      </c>
      <c r="G32" s="1"/>
      <c r="L32" s="4" t="s">
        <v>104</v>
      </c>
      <c r="M32" s="4">
        <v>900</v>
      </c>
      <c r="N32" s="4" t="s">
        <v>152</v>
      </c>
      <c r="O32" s="4">
        <v>1.96</v>
      </c>
    </row>
    <row r="34" spans="2:7" x14ac:dyDescent="0.25">
      <c r="B34" s="18" t="s">
        <v>25</v>
      </c>
      <c r="C34" s="18">
        <f>K19</f>
        <v>0.51997246637140981</v>
      </c>
      <c r="D34" s="18">
        <f>L19</f>
        <v>0.85866666666666658</v>
      </c>
      <c r="E34" s="18">
        <f>M19</f>
        <v>0.63876224133784898</v>
      </c>
      <c r="F34" s="18">
        <f>N19</f>
        <v>0.56045362667939957</v>
      </c>
      <c r="G34" s="1"/>
    </row>
    <row r="35" spans="2:7" x14ac:dyDescent="0.25">
      <c r="B35" s="18" t="s">
        <v>26</v>
      </c>
      <c r="C35" s="18">
        <f>S19</f>
        <v>0.65086105665750416</v>
      </c>
      <c r="D35" s="18">
        <f>T19</f>
        <v>0.93699999999999994</v>
      </c>
      <c r="E35" s="18">
        <f>U19</f>
        <v>0.74017913815521308</v>
      </c>
      <c r="F35" s="18">
        <f>V19</f>
        <v>0.67829736342755687</v>
      </c>
      <c r="G35" s="1"/>
    </row>
    <row r="36" spans="2:7" x14ac:dyDescent="0.25">
      <c r="B36" s="18" t="s">
        <v>27</v>
      </c>
      <c r="C36" s="18">
        <f>AA19</f>
        <v>0.55800190542581041</v>
      </c>
      <c r="D36" s="18">
        <f>AB19</f>
        <v>0.64266666666666661</v>
      </c>
      <c r="E36" s="18">
        <f>AC19</f>
        <v>0.57979240993824988</v>
      </c>
      <c r="F36" s="18">
        <f>AD19</f>
        <v>0.56196478578217568</v>
      </c>
      <c r="G36" s="1"/>
    </row>
    <row r="37" spans="2:7" x14ac:dyDescent="0.25">
      <c r="B37" s="18" t="s">
        <v>107</v>
      </c>
      <c r="C37" s="18">
        <f>C19</f>
        <v>0.88392420394707583</v>
      </c>
      <c r="D37" s="18">
        <f>D19</f>
        <v>0.8843333333333333</v>
      </c>
      <c r="E37" s="18">
        <f>E19</f>
        <v>0.87273845089445501</v>
      </c>
      <c r="F37" s="18">
        <f>F19</f>
        <v>0.87555677888594841</v>
      </c>
      <c r="G37" s="1"/>
    </row>
    <row r="38" spans="2:7" x14ac:dyDescent="0.25">
      <c r="C38" s="18">
        <f>C37-MAX(C34:C36)</f>
        <v>0.23306314728957167</v>
      </c>
      <c r="D38" s="18">
        <f>D37-MAX(D34:D36)</f>
        <v>-5.2666666666666639E-2</v>
      </c>
      <c r="E38" s="18">
        <f>E37-MAX(E34:E36)</f>
        <v>0.13255931273924193</v>
      </c>
      <c r="F38" s="18">
        <f>F37-MAX(F34:F36)</f>
        <v>0.19725941545839154</v>
      </c>
      <c r="G38" s="1"/>
    </row>
    <row r="41" spans="2:7" x14ac:dyDescent="0.25">
      <c r="B41" s="49" t="s">
        <v>161</v>
      </c>
      <c r="C41" s="50"/>
    </row>
    <row r="43" spans="2:7" x14ac:dyDescent="0.25">
      <c r="B43" s="1" t="s">
        <v>25</v>
      </c>
    </row>
    <row r="44" spans="2:7" x14ac:dyDescent="0.25">
      <c r="B44" s="1" t="s">
        <v>26</v>
      </c>
    </row>
    <row r="45" spans="2:7" x14ac:dyDescent="0.25">
      <c r="B45" s="1" t="s">
        <v>27</v>
      </c>
    </row>
    <row r="46" spans="2:7" x14ac:dyDescent="0.25">
      <c r="B46" s="1" t="s">
        <v>28</v>
      </c>
    </row>
  </sheetData>
  <mergeCells count="4">
    <mergeCell ref="C21:J21"/>
    <mergeCell ref="K21:R21"/>
    <mergeCell ref="S21:Z21"/>
    <mergeCell ref="AA21:AH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LATEX</vt:lpstr>
      <vt:lpstr>Large_table</vt:lpstr>
      <vt:lpstr>Env.-wise-tables</vt:lpstr>
      <vt:lpstr>F2</vt:lpstr>
      <vt:lpstr>Raw_F2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2024-12-21T06:15:30Z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