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ment\"/>
    </mc:Choice>
  </mc:AlternateContent>
  <xr:revisionPtr revIDLastSave="0" documentId="13_ncr:1_{18E910D0-DC35-4310-99AC-846889D965CC}" xr6:coauthVersionLast="47" xr6:coauthVersionMax="47" xr10:uidLastSave="{00000000-0000-0000-0000-000000000000}"/>
  <bookViews>
    <workbookView xWindow="-108" yWindow="-108" windowWidth="23256" windowHeight="12456" firstSheet="3" activeTab="13" xr2:uid="{D860E296-CA0F-451C-B980-1A6DEEEE3B00}"/>
  </bookViews>
  <sheets>
    <sheet name="AVERAGE 1" sheetId="1" r:id="rId1"/>
    <sheet name="AVERAGE 2" sheetId="8" r:id="rId2"/>
    <sheet name="COUNT 1" sheetId="2" r:id="rId3"/>
    <sheet name="COUNT 2" sheetId="4" r:id="rId4"/>
    <sheet name="COUNT 3" sheetId="6" r:id="rId5"/>
    <sheet name="HLOOKUP" sheetId="7" r:id="rId6"/>
    <sheet name="IF 1" sheetId="10" r:id="rId7"/>
    <sheet name="IF 2" sheetId="11" r:id="rId8"/>
    <sheet name="IF 3" sheetId="12" r:id="rId9"/>
    <sheet name="IF 4" sheetId="13" r:id="rId10"/>
    <sheet name="MATH 1" sheetId="14" r:id="rId11"/>
    <sheet name="MAX MIN 1" sheetId="15" r:id="rId12"/>
    <sheet name="MAX MIN 2" sheetId="16" r:id="rId13"/>
    <sheet name="MAX MIN 3" sheetId="17" r:id="rId14"/>
    <sheet name="Sheet2" sheetId="18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7" l="1"/>
  <c r="L4" i="17"/>
  <c r="L2" i="17"/>
  <c r="K3" i="17"/>
  <c r="K4" i="17"/>
  <c r="K5" i="17"/>
  <c r="L5" i="17" s="1"/>
  <c r="K2" i="17"/>
  <c r="J3" i="17"/>
  <c r="J4" i="17"/>
  <c r="J5" i="17"/>
  <c r="J2" i="17"/>
  <c r="I3" i="17"/>
  <c r="I4" i="17"/>
  <c r="I5" i="17"/>
  <c r="I2" i="17"/>
  <c r="H3" i="17"/>
  <c r="H4" i="17"/>
  <c r="H5" i="17"/>
  <c r="H2" i="17"/>
  <c r="G3" i="17"/>
  <c r="G4" i="17"/>
  <c r="G5" i="17"/>
  <c r="G2" i="17"/>
  <c r="L4" i="15" l="1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3" i="15"/>
  <c r="K94" i="15"/>
  <c r="K95" i="15"/>
  <c r="K96" i="15"/>
  <c r="K97" i="15"/>
  <c r="K98" i="15"/>
  <c r="K99" i="15"/>
  <c r="K100" i="15"/>
  <c r="K101" i="15"/>
  <c r="K102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79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3" i="15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3" i="14"/>
  <c r="L4" i="14" a="1"/>
  <c r="L4" i="14" s="1"/>
  <c r="L5" i="14" a="1"/>
  <c r="L5" i="14" s="1"/>
  <c r="L6" i="14" a="1"/>
  <c r="L6" i="14" s="1"/>
  <c r="L7" i="14" a="1"/>
  <c r="L7" i="14"/>
  <c r="L8" i="14" a="1"/>
  <c r="L8" i="14" s="1"/>
  <c r="L9" i="14" a="1"/>
  <c r="L9" i="14"/>
  <c r="L10" i="14" a="1"/>
  <c r="L10" i="14" s="1"/>
  <c r="L11" i="14" a="1"/>
  <c r="L11" i="14"/>
  <c r="L12" i="14" a="1"/>
  <c r="L12" i="14" s="1"/>
  <c r="L13" i="14" a="1"/>
  <c r="L13" i="14"/>
  <c r="L14" i="14" a="1"/>
  <c r="L14" i="14" s="1"/>
  <c r="L15" i="14" a="1"/>
  <c r="L15" i="14"/>
  <c r="L16" i="14" a="1"/>
  <c r="L16" i="14" s="1"/>
  <c r="L17" i="14" a="1"/>
  <c r="L17" i="14"/>
  <c r="L18" i="14" a="1"/>
  <c r="L18" i="14" s="1"/>
  <c r="L19" i="14" a="1"/>
  <c r="L19" i="14"/>
  <c r="L20" i="14" a="1"/>
  <c r="L20" i="14" s="1"/>
  <c r="L21" i="14" a="1"/>
  <c r="L21" i="14"/>
  <c r="L22" i="14" a="1"/>
  <c r="L22" i="14" s="1"/>
  <c r="L23" i="14" a="1"/>
  <c r="L23" i="14"/>
  <c r="L24" i="14" a="1"/>
  <c r="L24" i="14" s="1"/>
  <c r="L25" i="14" a="1"/>
  <c r="L25" i="14"/>
  <c r="L26" i="14" a="1"/>
  <c r="L26" i="14" s="1"/>
  <c r="L27" i="14" a="1"/>
  <c r="L27" i="14"/>
  <c r="L28" i="14" a="1"/>
  <c r="L28" i="14" s="1"/>
  <c r="L29" i="14" a="1"/>
  <c r="L29" i="14"/>
  <c r="L30" i="14" a="1"/>
  <c r="L30" i="14" s="1"/>
  <c r="L31" i="14" a="1"/>
  <c r="L31" i="14"/>
  <c r="L32" i="14" a="1"/>
  <c r="L32" i="14" s="1"/>
  <c r="L33" i="14" a="1"/>
  <c r="L33" i="14"/>
  <c r="L34" i="14" a="1"/>
  <c r="L34" i="14" s="1"/>
  <c r="L35" i="14" a="1"/>
  <c r="L35" i="14"/>
  <c r="L36" i="14" a="1"/>
  <c r="L36" i="14" s="1"/>
  <c r="L37" i="14" a="1"/>
  <c r="L37" i="14"/>
  <c r="L38" i="14" a="1"/>
  <c r="L38" i="14" s="1"/>
  <c r="L39" i="14" a="1"/>
  <c r="L39" i="14"/>
  <c r="L40" i="14" a="1"/>
  <c r="L40" i="14" s="1"/>
  <c r="L41" i="14" a="1"/>
  <c r="L41" i="14"/>
  <c r="L42" i="14" a="1"/>
  <c r="L42" i="14" s="1"/>
  <c r="L43" i="14" a="1"/>
  <c r="L43" i="14"/>
  <c r="L44" i="14" a="1"/>
  <c r="L44" i="14" s="1"/>
  <c r="L45" i="14" a="1"/>
  <c r="L45" i="14"/>
  <c r="L46" i="14" a="1"/>
  <c r="L46" i="14" s="1"/>
  <c r="L47" i="14" a="1"/>
  <c r="L47" i="14"/>
  <c r="L48" i="14" a="1"/>
  <c r="L48" i="14" s="1"/>
  <c r="L49" i="14" a="1"/>
  <c r="L49" i="14"/>
  <c r="L50" i="14" a="1"/>
  <c r="L50" i="14" s="1"/>
  <c r="L51" i="14" a="1"/>
  <c r="L51" i="14"/>
  <c r="L52" i="14" a="1"/>
  <c r="L52" i="14" s="1"/>
  <c r="L53" i="14" a="1"/>
  <c r="L53" i="14"/>
  <c r="L54" i="14" a="1"/>
  <c r="L54" i="14" s="1"/>
  <c r="L55" i="14" a="1"/>
  <c r="L55" i="14"/>
  <c r="L56" i="14" a="1"/>
  <c r="L56" i="14" s="1"/>
  <c r="L57" i="14" a="1"/>
  <c r="L57" i="14" s="1"/>
  <c r="L58" i="14" a="1"/>
  <c r="L58" i="14" s="1"/>
  <c r="L59" i="14" a="1"/>
  <c r="L59" i="14"/>
  <c r="L60" i="14" a="1"/>
  <c r="L60" i="14" s="1"/>
  <c r="L61" i="14" a="1"/>
  <c r="L61" i="14"/>
  <c r="L62" i="14" a="1"/>
  <c r="L62" i="14" s="1"/>
  <c r="L63" i="14" a="1"/>
  <c r="L63" i="14"/>
  <c r="L64" i="14" a="1"/>
  <c r="L64" i="14" s="1"/>
  <c r="L65" i="14" a="1"/>
  <c r="L65" i="14"/>
  <c r="L66" i="14" a="1"/>
  <c r="L66" i="14" s="1"/>
  <c r="L67" i="14" a="1"/>
  <c r="L67" i="14"/>
  <c r="L68" i="14" a="1"/>
  <c r="L68" i="14" s="1"/>
  <c r="L69" i="14" a="1"/>
  <c r="L69" i="14"/>
  <c r="L70" i="14" a="1"/>
  <c r="L70" i="14" s="1"/>
  <c r="L71" i="14" a="1"/>
  <c r="L71" i="14"/>
  <c r="L72" i="14" a="1"/>
  <c r="L72" i="14" s="1"/>
  <c r="L73" i="14" a="1"/>
  <c r="L73" i="14"/>
  <c r="L74" i="14" a="1"/>
  <c r="L74" i="14" s="1"/>
  <c r="L75" i="14" a="1"/>
  <c r="L75" i="14"/>
  <c r="L76" i="14" a="1"/>
  <c r="L76" i="14" s="1"/>
  <c r="L77" i="14" a="1"/>
  <c r="L77" i="14" s="1"/>
  <c r="L78" i="14" a="1"/>
  <c r="L78" i="14" s="1"/>
  <c r="L79" i="14" a="1"/>
  <c r="L79" i="14"/>
  <c r="L80" i="14" a="1"/>
  <c r="L80" i="14" s="1"/>
  <c r="L81" i="14" a="1"/>
  <c r="L81" i="14" s="1"/>
  <c r="L82" i="14" a="1"/>
  <c r="L82" i="14" s="1"/>
  <c r="L83" i="14" a="1"/>
  <c r="L83" i="14"/>
  <c r="L84" i="14" a="1"/>
  <c r="L84" i="14" s="1"/>
  <c r="L85" i="14" a="1"/>
  <c r="L85" i="14" s="1"/>
  <c r="L86" i="14" a="1"/>
  <c r="L86" i="14" s="1"/>
  <c r="L87" i="14" a="1"/>
  <c r="L87" i="14"/>
  <c r="L88" i="14" a="1"/>
  <c r="L88" i="14" s="1"/>
  <c r="L89" i="14" a="1"/>
  <c r="L89" i="14" s="1"/>
  <c r="L90" i="14" a="1"/>
  <c r="L90" i="14" s="1"/>
  <c r="L91" i="14" a="1"/>
  <c r="L91" i="14"/>
  <c r="L92" i="14" a="1"/>
  <c r="L92" i="14" s="1"/>
  <c r="L93" i="14" a="1"/>
  <c r="L93" i="14" s="1"/>
  <c r="L94" i="14" a="1"/>
  <c r="L94" i="14" s="1"/>
  <c r="L95" i="14" a="1"/>
  <c r="L95" i="14"/>
  <c r="L96" i="14" a="1"/>
  <c r="L96" i="14" s="1"/>
  <c r="L97" i="14" a="1"/>
  <c r="L97" i="14" s="1"/>
  <c r="L98" i="14" a="1"/>
  <c r="L98" i="14" s="1"/>
  <c r="L99" i="14" a="1"/>
  <c r="L99" i="14"/>
  <c r="L100" i="14" a="1"/>
  <c r="L100" i="14" s="1"/>
  <c r="L101" i="14" a="1"/>
  <c r="L101" i="14" s="1"/>
  <c r="L102" i="14" a="1"/>
  <c r="L102" i="14" s="1"/>
  <c r="L3" i="14" a="1"/>
  <c r="L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K102" i="14"/>
  <c r="K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3" i="14"/>
  <c r="D5" i="13"/>
  <c r="D6" i="13"/>
  <c r="D4" i="13"/>
  <c r="D7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8" i="13"/>
  <c r="E103" i="12"/>
  <c r="D103" i="12"/>
  <c r="E102" i="12"/>
  <c r="D102" i="12"/>
  <c r="E101" i="12"/>
  <c r="D101" i="12"/>
  <c r="E100" i="12"/>
  <c r="D100" i="12"/>
  <c r="E99" i="12"/>
  <c r="D99" i="12"/>
  <c r="E98" i="12"/>
  <c r="D98" i="12"/>
  <c r="E97" i="12"/>
  <c r="D97" i="12"/>
  <c r="E96" i="12"/>
  <c r="D96" i="12"/>
  <c r="E95" i="12"/>
  <c r="D95" i="12"/>
  <c r="E94" i="12"/>
  <c r="D94" i="12"/>
  <c r="E93" i="12"/>
  <c r="D93" i="12"/>
  <c r="E92" i="12"/>
  <c r="D92" i="12"/>
  <c r="E91" i="12"/>
  <c r="D91" i="12"/>
  <c r="E90" i="12"/>
  <c r="D90" i="12"/>
  <c r="E89" i="12"/>
  <c r="D89" i="12"/>
  <c r="E88" i="12"/>
  <c r="D88" i="12"/>
  <c r="E87" i="12"/>
  <c r="D87" i="12"/>
  <c r="E86" i="12"/>
  <c r="D86" i="12"/>
  <c r="E85" i="12"/>
  <c r="D85" i="12"/>
  <c r="E84" i="12"/>
  <c r="D84" i="12"/>
  <c r="E83" i="12"/>
  <c r="D83" i="12"/>
  <c r="E82" i="12"/>
  <c r="D82" i="12"/>
  <c r="E81" i="12"/>
  <c r="D81" i="12"/>
  <c r="E80" i="12"/>
  <c r="D80" i="12"/>
  <c r="E79" i="12"/>
  <c r="D79" i="12"/>
  <c r="E78" i="12"/>
  <c r="D78" i="12"/>
  <c r="E77" i="12"/>
  <c r="D77" i="12"/>
  <c r="E76" i="12"/>
  <c r="D76" i="12"/>
  <c r="E75" i="12"/>
  <c r="D75" i="12"/>
  <c r="E74" i="12"/>
  <c r="D74" i="12"/>
  <c r="E73" i="12"/>
  <c r="D73" i="12"/>
  <c r="E72" i="12"/>
  <c r="D72" i="12"/>
  <c r="E71" i="12"/>
  <c r="D71" i="12"/>
  <c r="E70" i="12"/>
  <c r="D70" i="12"/>
  <c r="E69" i="12"/>
  <c r="D69" i="12"/>
  <c r="E68" i="12"/>
  <c r="D68" i="12"/>
  <c r="E67" i="12"/>
  <c r="D67" i="12"/>
  <c r="E66" i="12"/>
  <c r="D66" i="12"/>
  <c r="E65" i="12"/>
  <c r="D65" i="12"/>
  <c r="E64" i="12"/>
  <c r="D64" i="12"/>
  <c r="E63" i="12"/>
  <c r="D63" i="12"/>
  <c r="E62" i="12"/>
  <c r="D62" i="12"/>
  <c r="E61" i="12"/>
  <c r="D61" i="12"/>
  <c r="E60" i="12"/>
  <c r="D60" i="12"/>
  <c r="E59" i="12"/>
  <c r="D59" i="12"/>
  <c r="E58" i="12"/>
  <c r="D58" i="12"/>
  <c r="E57" i="12"/>
  <c r="D57" i="12"/>
  <c r="E56" i="12"/>
  <c r="D56" i="12"/>
  <c r="E55" i="12"/>
  <c r="D55" i="12"/>
  <c r="E54" i="12"/>
  <c r="D54" i="12"/>
  <c r="E53" i="12"/>
  <c r="D53" i="12"/>
  <c r="E52" i="12"/>
  <c r="D52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4" i="12"/>
  <c r="I12" i="11" l="1"/>
  <c r="F12" i="11"/>
  <c r="Q7" i="11"/>
  <c r="R8" i="11"/>
  <c r="R9" i="11"/>
  <c r="R10" i="11"/>
  <c r="R7" i="11"/>
  <c r="Q8" i="11"/>
  <c r="Q9" i="11"/>
  <c r="Q10" i="11"/>
  <c r="P8" i="11"/>
  <c r="P9" i="11"/>
  <c r="P10" i="11"/>
  <c r="P7" i="11"/>
  <c r="O7" i="11"/>
  <c r="O8" i="11"/>
  <c r="O9" i="11"/>
  <c r="O10" i="11"/>
  <c r="N8" i="11"/>
  <c r="N9" i="11"/>
  <c r="N10" i="11"/>
  <c r="N7" i="1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B17" i="7" l="1"/>
  <c r="J25" i="6"/>
  <c r="I25" i="6"/>
  <c r="K25" i="6" s="1"/>
  <c r="J24" i="6"/>
  <c r="I24" i="6"/>
  <c r="K24" i="6" s="1"/>
  <c r="J23" i="6"/>
  <c r="K23" i="6" s="1"/>
  <c r="I23" i="6"/>
  <c r="J22" i="6"/>
  <c r="I22" i="6"/>
  <c r="K22" i="6" s="1"/>
  <c r="K21" i="6"/>
  <c r="J21" i="6"/>
  <c r="I21" i="6"/>
  <c r="J20" i="6"/>
  <c r="K20" i="6" s="1"/>
  <c r="I20" i="6"/>
  <c r="J19" i="6"/>
  <c r="I19" i="6"/>
  <c r="K19" i="6" s="1"/>
  <c r="J18" i="6"/>
  <c r="I18" i="6"/>
  <c r="J17" i="6"/>
  <c r="I17" i="6"/>
  <c r="K17" i="6" s="1"/>
  <c r="J16" i="6"/>
  <c r="K16" i="6" s="1"/>
  <c r="I16" i="6"/>
  <c r="J15" i="6"/>
  <c r="I15" i="6"/>
  <c r="J14" i="6"/>
  <c r="I14" i="6"/>
  <c r="J13" i="6"/>
  <c r="I13" i="6"/>
  <c r="J12" i="6"/>
  <c r="I12" i="6"/>
  <c r="K12" i="6" s="1"/>
  <c r="J11" i="6"/>
  <c r="I11" i="6"/>
  <c r="J10" i="6"/>
  <c r="I10" i="6"/>
  <c r="K10" i="6" s="1"/>
  <c r="J9" i="6"/>
  <c r="K9" i="6" s="1"/>
  <c r="I9" i="6"/>
  <c r="J8" i="6"/>
  <c r="I8" i="6"/>
  <c r="J7" i="6"/>
  <c r="K7" i="6" s="1"/>
  <c r="I7" i="6"/>
  <c r="J6" i="6"/>
  <c r="I6" i="6"/>
  <c r="J5" i="6"/>
  <c r="I5" i="6"/>
  <c r="K5" i="6" s="1"/>
  <c r="J4" i="6"/>
  <c r="K4" i="6" s="1"/>
  <c r="I4" i="6"/>
  <c r="J8" i="4"/>
  <c r="J7" i="4"/>
  <c r="J6" i="4"/>
  <c r="J5" i="4"/>
  <c r="I7" i="4"/>
  <c r="I6" i="4"/>
  <c r="I5" i="4"/>
  <c r="H11" i="4"/>
  <c r="I11" i="4" s="1"/>
  <c r="H10" i="4"/>
  <c r="I10" i="4" s="1"/>
  <c r="H9" i="4"/>
  <c r="I9" i="4" s="1"/>
  <c r="H8" i="4"/>
  <c r="I8" i="4" s="1"/>
  <c r="H7" i="4"/>
  <c r="H6" i="4"/>
  <c r="H5" i="4"/>
  <c r="D38" i="2"/>
  <c r="D37" i="2"/>
  <c r="C38" i="2"/>
  <c r="C37" i="2"/>
  <c r="B38" i="2"/>
  <c r="B37" i="2"/>
  <c r="K15" i="6" l="1"/>
  <c r="J9" i="4"/>
  <c r="K6" i="6"/>
  <c r="K13" i="6"/>
  <c r="J10" i="4"/>
  <c r="J11" i="4"/>
  <c r="K14" i="6"/>
  <c r="K8" i="6"/>
  <c r="K11" i="6"/>
  <c r="K18" i="6"/>
  <c r="D23" i="1"/>
  <c r="C23" i="1"/>
  <c r="B2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<sst xmlns="http://schemas.openxmlformats.org/spreadsheetml/2006/main" count="885" uniqueCount="270">
  <si>
    <t xml:space="preserve">Name </t>
  </si>
  <si>
    <t>W - 1</t>
  </si>
  <si>
    <t>W - 2</t>
  </si>
  <si>
    <t>Udayveer</t>
  </si>
  <si>
    <t>W- 3</t>
  </si>
  <si>
    <t>Anjali</t>
  </si>
  <si>
    <t>Vaishali</t>
  </si>
  <si>
    <t>Jyoti</t>
  </si>
  <si>
    <t>Mohit</t>
  </si>
  <si>
    <t>Nitin</t>
  </si>
  <si>
    <t>Sumit</t>
  </si>
  <si>
    <t>Rahul</t>
  </si>
  <si>
    <t>Rakesh</t>
  </si>
  <si>
    <t>Mihir</t>
  </si>
  <si>
    <t>Vishal</t>
  </si>
  <si>
    <t>Raj</t>
  </si>
  <si>
    <t>Sunny</t>
  </si>
  <si>
    <t>Anuj</t>
  </si>
  <si>
    <t>Monika</t>
  </si>
  <si>
    <t>khushi</t>
  </si>
  <si>
    <t>Ankita</t>
  </si>
  <si>
    <t>AVERAGE</t>
  </si>
  <si>
    <t>2018 RAINFALL</t>
  </si>
  <si>
    <t>DATE</t>
  </si>
  <si>
    <t>JUN</t>
  </si>
  <si>
    <t>JUL</t>
  </si>
  <si>
    <t>AUG</t>
  </si>
  <si>
    <t>Column1</t>
  </si>
  <si>
    <t>COUNT</t>
  </si>
  <si>
    <t>COUNTA</t>
  </si>
  <si>
    <t xml:space="preserve">Department </t>
  </si>
  <si>
    <t>Mar '23</t>
  </si>
  <si>
    <t>Mar '22</t>
  </si>
  <si>
    <t>Mar '21</t>
  </si>
  <si>
    <t>Mar '20</t>
  </si>
  <si>
    <t>Mar '19</t>
  </si>
  <si>
    <t>Total Value ($)</t>
  </si>
  <si>
    <t>Count</t>
  </si>
  <si>
    <t>CountA</t>
  </si>
  <si>
    <t>IT</t>
  </si>
  <si>
    <t>Human Resources</t>
  </si>
  <si>
    <t>Accounting</t>
  </si>
  <si>
    <t>Finance</t>
  </si>
  <si>
    <t>Marketing</t>
  </si>
  <si>
    <t>Research and Development </t>
  </si>
  <si>
    <r>
      <t>Production</t>
    </r>
    <r>
      <rPr>
        <b/>
        <i/>
        <sz val="12"/>
        <color rgb="FF111111"/>
        <rFont val="Arial"/>
        <family val="2"/>
      </rPr>
      <t>.</t>
    </r>
  </si>
  <si>
    <t>MIRA</t>
  </si>
  <si>
    <t>KRISHNA</t>
  </si>
  <si>
    <t>JIA</t>
  </si>
  <si>
    <t>MEET</t>
  </si>
  <si>
    <t>NITIN</t>
  </si>
  <si>
    <t>KASHISH</t>
  </si>
  <si>
    <t>MITALI</t>
  </si>
  <si>
    <t>JONY</t>
  </si>
  <si>
    <t>ROCKY</t>
  </si>
  <si>
    <t>GITA</t>
  </si>
  <si>
    <t>DHRUVIL</t>
  </si>
  <si>
    <t>CHETAN</t>
  </si>
  <si>
    <t>VEER</t>
  </si>
  <si>
    <t>DISHA</t>
  </si>
  <si>
    <t>DHRUVI</t>
  </si>
  <si>
    <t>PINESH</t>
  </si>
  <si>
    <t>YASH</t>
  </si>
  <si>
    <t>ADHVIK</t>
  </si>
  <si>
    <t>ADARSH</t>
  </si>
  <si>
    <t>HETVI</t>
  </si>
  <si>
    <t>TILAK</t>
  </si>
  <si>
    <t>FENIL</t>
  </si>
  <si>
    <t>SR.NO</t>
  </si>
  <si>
    <t>NAME</t>
  </si>
  <si>
    <t>PINCODE</t>
  </si>
  <si>
    <t>ID</t>
  </si>
  <si>
    <t>FAMILY MEMBERS</t>
  </si>
  <si>
    <t>SKILLS</t>
  </si>
  <si>
    <t>PERSONALITY</t>
  </si>
  <si>
    <t>COUNTBLANCK</t>
  </si>
  <si>
    <t>HLOOKUP</t>
  </si>
  <si>
    <t>Name</t>
  </si>
  <si>
    <t>Percentage</t>
  </si>
  <si>
    <t>Grade</t>
  </si>
  <si>
    <t>JOURNAL ENTERIES</t>
  </si>
  <si>
    <t>SR NO.</t>
  </si>
  <si>
    <t>SALARY</t>
  </si>
  <si>
    <t>RENT</t>
  </si>
  <si>
    <t>CASH</t>
  </si>
  <si>
    <t xml:space="preserve">CREDIT </t>
  </si>
  <si>
    <t xml:space="preserve">DEBIT </t>
  </si>
  <si>
    <t>STOCK  A/C</t>
  </si>
  <si>
    <t>CASH A/C</t>
  </si>
  <si>
    <t>SALARY A/C</t>
  </si>
  <si>
    <t>PURCHASE A/C</t>
  </si>
  <si>
    <t>RENT A/C</t>
  </si>
  <si>
    <t>STOCK</t>
  </si>
  <si>
    <t>BANK</t>
  </si>
  <si>
    <t>MATCH ENTRIES</t>
  </si>
  <si>
    <t>SUM</t>
  </si>
  <si>
    <t>Manoj</t>
  </si>
  <si>
    <t>Rajesh</t>
  </si>
  <si>
    <t>Naresh</t>
  </si>
  <si>
    <t>Mukesh</t>
  </si>
  <si>
    <t>Mamata</t>
  </si>
  <si>
    <t>Sahil</t>
  </si>
  <si>
    <t>Hansraj</t>
  </si>
  <si>
    <t>Hardik</t>
  </si>
  <si>
    <t>Niraj</t>
  </si>
  <si>
    <t>Sujal</t>
  </si>
  <si>
    <t>Bhola</t>
  </si>
  <si>
    <t>Shubham</t>
  </si>
  <si>
    <t>Jayesh</t>
  </si>
  <si>
    <t>Rajendra</t>
  </si>
  <si>
    <t>Suraj</t>
  </si>
  <si>
    <t>Rajiv</t>
  </si>
  <si>
    <t>Ankit</t>
  </si>
  <si>
    <t>Rohit</t>
  </si>
  <si>
    <t>Sachin</t>
  </si>
  <si>
    <t>Prince</t>
  </si>
  <si>
    <t>Shivam</t>
  </si>
  <si>
    <t>Vinay</t>
  </si>
  <si>
    <t>Joyce</t>
  </si>
  <si>
    <t>Joicy</t>
  </si>
  <si>
    <t>Prakash</t>
  </si>
  <si>
    <t>Khushi</t>
  </si>
  <si>
    <t>Bengali</t>
  </si>
  <si>
    <t>Saurabh</t>
  </si>
  <si>
    <t>Smith</t>
  </si>
  <si>
    <t>Krishna</t>
  </si>
  <si>
    <t>Rana</t>
  </si>
  <si>
    <t>Dhruv</t>
  </si>
  <si>
    <t>Naeem</t>
  </si>
  <si>
    <t>Sejal</t>
  </si>
  <si>
    <t>Khushbhu</t>
  </si>
  <si>
    <t>Komal</t>
  </si>
  <si>
    <t>Siya</t>
  </si>
  <si>
    <t xml:space="preserve">High School Students </t>
  </si>
  <si>
    <t>Sr No.</t>
  </si>
  <si>
    <t>Age</t>
  </si>
  <si>
    <t>ELIGIBILTY</t>
  </si>
  <si>
    <t>MINOR/ADULT</t>
  </si>
  <si>
    <t>rohit</t>
  </si>
  <si>
    <t>sparsh</t>
  </si>
  <si>
    <t>santosh</t>
  </si>
  <si>
    <t>punit khandelwal</t>
  </si>
  <si>
    <t>dinesh</t>
  </si>
  <si>
    <t>gulshan</t>
  </si>
  <si>
    <t>arvind kumar yadav</t>
  </si>
  <si>
    <t>nausad</t>
  </si>
  <si>
    <t>gurmit singh</t>
  </si>
  <si>
    <t>md. afsar</t>
  </si>
  <si>
    <t>shiv shakti singh</t>
  </si>
  <si>
    <t>moti lal</t>
  </si>
  <si>
    <t>kausal kumar</t>
  </si>
  <si>
    <t>mohabbat ali</t>
  </si>
  <si>
    <t>raj kumar</t>
  </si>
  <si>
    <t>jaswant singh</t>
  </si>
  <si>
    <t>sevak @ pitambar lal</t>
  </si>
  <si>
    <t>chotelal</t>
  </si>
  <si>
    <t>amit</t>
  </si>
  <si>
    <t>rupesh</t>
  </si>
  <si>
    <t>midda</t>
  </si>
  <si>
    <t>dharam singh</t>
  </si>
  <si>
    <t>manoj yadav @ manoj</t>
  </si>
  <si>
    <t>ram singh</t>
  </si>
  <si>
    <t>preetam kumar</t>
  </si>
  <si>
    <t>ram kumar</t>
  </si>
  <si>
    <t>sarain</t>
  </si>
  <si>
    <t>pankaj kumar</t>
  </si>
  <si>
    <t>sheak shakir</t>
  </si>
  <si>
    <t>riyasat ali</t>
  </si>
  <si>
    <t>vinit katariya</t>
  </si>
  <si>
    <t>sumit</t>
  </si>
  <si>
    <t>arindra</t>
  </si>
  <si>
    <t>kali charan</t>
  </si>
  <si>
    <t>badshya khan</t>
  </si>
  <si>
    <t>vikash</t>
  </si>
  <si>
    <t>devinder chadda</t>
  </si>
  <si>
    <t>aman</t>
  </si>
  <si>
    <t>mohan singh</t>
  </si>
  <si>
    <t>hemant</t>
  </si>
  <si>
    <t>shivam</t>
  </si>
  <si>
    <t>yash mittal</t>
  </si>
  <si>
    <t>harshika</t>
  </si>
  <si>
    <t>hinal</t>
  </si>
  <si>
    <t>krisha</t>
  </si>
  <si>
    <t>sima</t>
  </si>
  <si>
    <t>vina</t>
  </si>
  <si>
    <t>nia</t>
  </si>
  <si>
    <t xml:space="preserve"> </t>
  </si>
  <si>
    <r>
      <rPr>
        <sz val="11"/>
        <color theme="1"/>
        <rFont val="Algerian"/>
        <family val="5"/>
      </rPr>
      <t xml:space="preserve"> </t>
    </r>
    <r>
      <rPr>
        <b/>
        <sz val="16"/>
        <color theme="1"/>
        <rFont val="Algerian"/>
        <family val="5"/>
      </rPr>
      <t>STUDENT FROM 2024</t>
    </r>
  </si>
  <si>
    <t>GRADE</t>
  </si>
  <si>
    <t>SCHOLARSHIP</t>
  </si>
  <si>
    <t>Umesh</t>
  </si>
  <si>
    <t>Amit</t>
  </si>
  <si>
    <t>Sonu</t>
  </si>
  <si>
    <t>Love</t>
  </si>
  <si>
    <t>Dhanaraj</t>
  </si>
  <si>
    <t xml:space="preserve">Prem </t>
  </si>
  <si>
    <t>Hemant</t>
  </si>
  <si>
    <t>Yogesh</t>
  </si>
  <si>
    <t>Nitesh</t>
  </si>
  <si>
    <t>Suresh</t>
  </si>
  <si>
    <t>Vipul</t>
  </si>
  <si>
    <t xml:space="preserve">Komal </t>
  </si>
  <si>
    <t>Kajal</t>
  </si>
  <si>
    <t>Aditya</t>
  </si>
  <si>
    <t>Akash</t>
  </si>
  <si>
    <t>Vikash</t>
  </si>
  <si>
    <t>Muskan</t>
  </si>
  <si>
    <t>Tanisha</t>
  </si>
  <si>
    <t>Gudiya</t>
  </si>
  <si>
    <t>Bholu</t>
  </si>
  <si>
    <t>Moumita</t>
  </si>
  <si>
    <t>Lalit</t>
  </si>
  <si>
    <t>Aman</t>
  </si>
  <si>
    <t>Kaptan</t>
  </si>
  <si>
    <t>Jay</t>
  </si>
  <si>
    <t>Manisha</t>
  </si>
  <si>
    <t>Mehul</t>
  </si>
  <si>
    <t>Kalpesh</t>
  </si>
  <si>
    <t>Bijoy</t>
  </si>
  <si>
    <t>Pritesh</t>
  </si>
  <si>
    <t xml:space="preserve"> Kiran</t>
  </si>
  <si>
    <t>Jack</t>
  </si>
  <si>
    <t>Max</t>
  </si>
  <si>
    <t>rahul</t>
  </si>
  <si>
    <t>krishna</t>
  </si>
  <si>
    <t>Khushubu</t>
  </si>
  <si>
    <t>Sagar</t>
  </si>
  <si>
    <t>Sanju</t>
  </si>
  <si>
    <t>Sanjay</t>
  </si>
  <si>
    <t>Shivanki</t>
  </si>
  <si>
    <t>Diksha</t>
  </si>
  <si>
    <t>Deep</t>
  </si>
  <si>
    <t>Munna</t>
  </si>
  <si>
    <t>Monu</t>
  </si>
  <si>
    <t>prince</t>
  </si>
  <si>
    <t>Saket</t>
  </si>
  <si>
    <t>Pooja</t>
  </si>
  <si>
    <t>Harsh</t>
  </si>
  <si>
    <t>A</t>
  </si>
  <si>
    <t>A+</t>
  </si>
  <si>
    <t>B</t>
  </si>
  <si>
    <t>C</t>
  </si>
  <si>
    <t>B+</t>
  </si>
  <si>
    <t>C+</t>
  </si>
  <si>
    <t>SUB 1</t>
  </si>
  <si>
    <t xml:space="preserve">SUB 2 </t>
  </si>
  <si>
    <t>SUB 3</t>
  </si>
  <si>
    <t>SUB 4</t>
  </si>
  <si>
    <t>SUB 5</t>
  </si>
  <si>
    <t>SUB 6</t>
  </si>
  <si>
    <t>TOTAL</t>
  </si>
  <si>
    <t>PERCENTAGE (%)</t>
  </si>
  <si>
    <t>PERCENTILE</t>
  </si>
  <si>
    <t>MIN</t>
  </si>
  <si>
    <t>MAX</t>
  </si>
  <si>
    <t>SR. NO.</t>
  </si>
  <si>
    <t>DRIVING TEST 1</t>
  </si>
  <si>
    <t>DRIVING TEST 2</t>
  </si>
  <si>
    <t>DIVING TEST 3</t>
  </si>
  <si>
    <t>DIVING TEST 4</t>
  </si>
  <si>
    <t>RESULT TEST 1</t>
  </si>
  <si>
    <t>RESULT TEST 2</t>
  </si>
  <si>
    <t>RESULT TEST 3</t>
  </si>
  <si>
    <t>RESULT TEST4</t>
  </si>
  <si>
    <t>CLEARED TEST</t>
  </si>
  <si>
    <t>RESULT</t>
  </si>
  <si>
    <t>UDAYVEER</t>
  </si>
  <si>
    <t>MOHAN</t>
  </si>
  <si>
    <t>SONAM</t>
  </si>
  <si>
    <t>KHUSHI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</si>
</sst>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7"/>
      <color theme="1"/>
      <name val="Verdana"/>
      <family val="2"/>
      <charset val="1"/>
    </font>
    <font>
      <b/>
      <i/>
      <sz val="11"/>
      <color theme="1"/>
      <name val="Calibri"/>
      <family val="2"/>
      <charset val="1"/>
      <scheme val="minor"/>
    </font>
    <font>
      <b/>
      <i/>
      <sz val="12"/>
      <color rgb="FF111111"/>
      <name val="Arial"/>
      <family val="2"/>
      <charset val="1"/>
    </font>
    <font>
      <b/>
      <i/>
      <sz val="12"/>
      <color rgb="FF111111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theme="1"/>
      <name val="Algerian"/>
      <family val="5"/>
    </font>
    <font>
      <sz val="11"/>
      <color theme="1"/>
      <name val="Algerian"/>
      <family val="5"/>
    </font>
    <font>
      <sz val="11"/>
      <color theme="1"/>
      <name val="Copperplate Gothic Light"/>
      <family val="2"/>
    </font>
    <font>
      <sz val="11"/>
      <color indexed="8"/>
      <name val="Copperplate Gothic Light"/>
      <family val="2"/>
    </font>
    <font>
      <sz val="11"/>
      <color indexed="8"/>
      <name val="Algerian"/>
      <family val="5"/>
    </font>
    <font>
      <b/>
      <sz val="16"/>
      <color theme="1"/>
      <name val="Algerian"/>
      <family val="5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4" fillId="3" borderId="1" xfId="0" applyFont="1" applyFill="1" applyBorder="1" applyAlignment="1">
      <alignment horizontal="right" vertical="center" wrapText="1"/>
    </xf>
    <xf numFmtId="0" fontId="5" fillId="0" borderId="1" xfId="0" applyFont="1" applyBorder="1"/>
    <xf numFmtId="0" fontId="5" fillId="3" borderId="1" xfId="0" applyFont="1" applyFill="1" applyBorder="1"/>
    <xf numFmtId="0" fontId="3" fillId="0" borderId="1" xfId="0" applyFont="1" applyBorder="1"/>
    <xf numFmtId="0" fontId="0" fillId="0" borderId="1" xfId="0" applyBorder="1"/>
    <xf numFmtId="0" fontId="6" fillId="0" borderId="2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0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8" fillId="0" borderId="0" xfId="0" applyFont="1"/>
    <xf numFmtId="0" fontId="0" fillId="0" borderId="0" xfId="0" applyAlignment="1">
      <alignment vertical="center"/>
    </xf>
    <xf numFmtId="0" fontId="9" fillId="6" borderId="0" xfId="0" applyFont="1" applyFill="1"/>
    <xf numFmtId="0" fontId="14" fillId="0" borderId="0" xfId="0" applyFont="1"/>
    <xf numFmtId="0" fontId="15" fillId="0" borderId="0" xfId="0" applyFont="1"/>
    <xf numFmtId="49" fontId="16" fillId="0" borderId="0" xfId="0" applyNumberFormat="1" applyFont="1" applyAlignment="1">
      <alignment vertical="center"/>
    </xf>
    <xf numFmtId="49" fontId="17" fillId="0" borderId="0" xfId="0" applyNumberFormat="1" applyFont="1" applyAlignment="1">
      <alignment vertical="center"/>
    </xf>
    <xf numFmtId="0" fontId="14" fillId="5" borderId="1" xfId="0" applyFont="1" applyFill="1" applyBorder="1"/>
    <xf numFmtId="49" fontId="17" fillId="5" borderId="1" xfId="0" applyNumberFormat="1" applyFont="1" applyFill="1" applyBorder="1" applyAlignment="1">
      <alignment vertical="center"/>
    </xf>
    <xf numFmtId="0" fontId="13" fillId="8" borderId="1" xfId="0" applyFont="1" applyFill="1" applyBorder="1"/>
    <xf numFmtId="0" fontId="14" fillId="10" borderId="1" xfId="0" applyFont="1" applyFill="1" applyBorder="1"/>
    <xf numFmtId="0" fontId="14" fillId="11" borderId="0" xfId="0" applyFont="1" applyFill="1"/>
    <xf numFmtId="0" fontId="14" fillId="12" borderId="1" xfId="0" applyFont="1" applyFill="1" applyBorder="1"/>
    <xf numFmtId="0" fontId="15" fillId="12" borderId="1" xfId="0" applyFont="1" applyFill="1" applyBorder="1"/>
    <xf numFmtId="0" fontId="0" fillId="12" borderId="1" xfId="0" applyFill="1" applyBorder="1"/>
    <xf numFmtId="0" fontId="2" fillId="2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" fillId="2" borderId="0" xfId="0" applyFont="1" applyFill="1"/>
    <xf numFmtId="0" fontId="0" fillId="13" borderId="1" xfId="0" applyFill="1" applyBorder="1"/>
  </cellXfs>
  <cellStyles count="1">
    <cellStyle name="Normal" xfId="0" builtinId="0"/>
  </cellStyles>
  <dxfs count="16"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5DFB7-F926-4FE9-BF3C-EB26CF052BE4}" name="Table1" displayName="Table1" ref="A4:D35" totalsRowShown="0">
  <autoFilter ref="A4:D35" xr:uid="{0D85DFB7-F926-4FE9-BF3C-EB26CF052BE4}"/>
  <tableColumns count="4">
    <tableColumn id="1" xr3:uid="{B5B3E418-C152-4BFA-B497-22241F85C54F}" name="DATE"/>
    <tableColumn id="2" xr3:uid="{979B6EDA-2BFB-4761-8DDD-4861FF922CFE}" name="JUN"/>
    <tableColumn id="3" xr3:uid="{F382E625-1262-4E23-992A-553A7CC3CE83}" name="JUL"/>
    <tableColumn id="4" xr3:uid="{1846215F-A65E-4C01-A609-AAD384DEA43C}" name="AU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2D8145-7FFC-474E-B3B8-55B18DDDA385}" name="Table2" displayName="Table2" ref="A3:K25" totalsRowShown="0" headerRowDxfId="15" headerRowBorderDxfId="14" tableBorderDxfId="13" totalsRowBorderDxfId="12">
  <autoFilter ref="A3:K25" xr:uid="{E72D8145-7FFC-474E-B3B8-55B18DDDA385}"/>
  <tableColumns count="11">
    <tableColumn id="1" xr3:uid="{0B5FAD8F-F7AD-48F1-8DA6-F1A163942D9F}" name="SR.NO" dataDxfId="11"/>
    <tableColumn id="2" xr3:uid="{E3D8BAE2-6025-4811-8DD5-0D31BA8D3EEF}" name="NAME" dataDxfId="10"/>
    <tableColumn id="3" xr3:uid="{5B24734D-B8DF-416E-8396-AD4994BAAE6F}" name="PINCODE" dataDxfId="9"/>
    <tableColumn id="4" xr3:uid="{0F1EBD5E-5657-42CD-A1EF-A02AB25A22F9}" name="FAMILY MEMBERS" dataDxfId="8"/>
    <tableColumn id="5" xr3:uid="{59D154A5-090D-4D07-8045-8E877CA52880}" name="ID" dataDxfId="7"/>
    <tableColumn id="6" xr3:uid="{53B5EDF6-8938-4B69-982B-EA9A365625BE}" name="SKILLS" dataDxfId="6"/>
    <tableColumn id="7" xr3:uid="{CC05DDFF-FF9A-4571-B187-A35E9C8D59BE}" name="PERSONALITY" dataDxfId="5"/>
    <tableColumn id="8" xr3:uid="{3E13641E-37E7-47D7-BC46-AD321B94B0C6}" name="Column1" dataDxfId="4"/>
    <tableColumn id="9" xr3:uid="{06334529-7DA8-4DE6-8353-F9C698D67517}" name="COUNT" dataDxfId="3">
      <calculatedColumnFormula>COUNT(A4:G4)</calculatedColumnFormula>
    </tableColumn>
    <tableColumn id="10" xr3:uid="{34140251-0C1E-4040-8099-612564C648E2}" name="COUNTA" dataDxfId="2">
      <calculatedColumnFormula>COUNTA(B4:E4)</calculatedColumnFormula>
    </tableColumn>
    <tableColumn id="11" xr3:uid="{88977E19-8E88-4DE3-B510-11F7E94C65E3}" name="COUNTBLANCK" dataDxfId="1">
      <calculatedColumnFormula>COUNTBLANK(A4:J4)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191E9D-5113-4E53-8464-6BDAA8631AAD}" name="Table4" displayName="Table4" ref="A3:C21" totalsRowShown="0">
  <autoFilter ref="A3:C21" xr:uid="{8F191E9D-5113-4E53-8464-6BDAA8631AAD}"/>
  <tableColumns count="3">
    <tableColumn id="1" xr3:uid="{25196BAA-BC2B-4C6B-96C7-B26B550367AB}" name="Name"/>
    <tableColumn id="2" xr3:uid="{E2812AF2-4F2A-404B-A473-810AC97F728B}" name="Percentage"/>
    <tableColumn id="4" xr3:uid="{38AD81F7-D6C0-46DB-999D-A5B69CAD4DAD}" name="Grade" dataDxfId="0">
      <calculatedColumnFormula>_xlfn.IFS(B4:B21&gt;90,"A+",B4:B21&gt;80,"A",B4:B21&gt;75,"B",B4:B21&gt;60,"C",B4:B21&gt;45,"D",B4:B21&gt;30,"Fail")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C3D3-6B82-4C83-9238-61CCB40B1E19}">
  <dimension ref="A3:D23"/>
  <sheetViews>
    <sheetView workbookViewId="0">
      <selection activeCell="A4" sqref="A4:A21"/>
    </sheetView>
  </sheetViews>
  <sheetFormatPr defaultRowHeight="14.4" x14ac:dyDescent="0.3"/>
  <cols>
    <col min="1" max="1" width="9.88671875" bestFit="1" customWidth="1"/>
  </cols>
  <sheetData>
    <row r="3" spans="1:4" ht="15.6" x14ac:dyDescent="0.3">
      <c r="A3" s="1" t="s">
        <v>0</v>
      </c>
      <c r="B3" s="1" t="s">
        <v>1</v>
      </c>
      <c r="C3" s="1" t="s">
        <v>2</v>
      </c>
      <c r="D3" s="1" t="s">
        <v>4</v>
      </c>
    </row>
    <row r="4" spans="1:4" x14ac:dyDescent="0.3">
      <c r="A4" t="s">
        <v>3</v>
      </c>
      <c r="B4">
        <v>56</v>
      </c>
      <c r="C4">
        <v>6</v>
      </c>
      <c r="D4">
        <v>58</v>
      </c>
    </row>
    <row r="5" spans="1:4" x14ac:dyDescent="0.3">
      <c r="A5" t="s">
        <v>5</v>
      </c>
      <c r="B5">
        <v>25</v>
      </c>
      <c r="C5">
        <v>89</v>
      </c>
      <c r="D5">
        <v>95</v>
      </c>
    </row>
    <row r="6" spans="1:4" x14ac:dyDescent="0.3">
      <c r="A6" t="s">
        <v>6</v>
      </c>
      <c r="B6">
        <v>36</v>
      </c>
      <c r="C6">
        <v>65</v>
      </c>
      <c r="D6">
        <v>69</v>
      </c>
    </row>
    <row r="7" spans="1:4" x14ac:dyDescent="0.3">
      <c r="A7" t="s">
        <v>7</v>
      </c>
      <c r="B7">
        <v>59</v>
      </c>
      <c r="C7">
        <v>32</v>
      </c>
      <c r="D7">
        <v>36</v>
      </c>
    </row>
    <row r="8" spans="1:4" x14ac:dyDescent="0.3">
      <c r="A8" t="s">
        <v>8</v>
      </c>
      <c r="B8">
        <v>85</v>
      </c>
      <c r="C8">
        <v>56</v>
      </c>
      <c r="D8">
        <v>48</v>
      </c>
    </row>
    <row r="9" spans="1:4" x14ac:dyDescent="0.3">
      <c r="A9" t="s">
        <v>9</v>
      </c>
      <c r="B9">
        <v>63</v>
      </c>
      <c r="C9">
        <v>65</v>
      </c>
      <c r="D9">
        <v>55</v>
      </c>
    </row>
    <row r="10" spans="1:4" x14ac:dyDescent="0.3">
      <c r="A10" t="s">
        <v>10</v>
      </c>
      <c r="B10">
        <v>25</v>
      </c>
      <c r="C10">
        <v>15</v>
      </c>
      <c r="D10">
        <v>36</v>
      </c>
    </row>
    <row r="11" spans="1:4" x14ac:dyDescent="0.3">
      <c r="A11" t="s">
        <v>11</v>
      </c>
      <c r="B11">
        <v>69</v>
      </c>
      <c r="C11">
        <v>20</v>
      </c>
      <c r="D11">
        <v>88</v>
      </c>
    </row>
    <row r="12" spans="1:4" x14ac:dyDescent="0.3">
      <c r="A12" t="s">
        <v>12</v>
      </c>
      <c r="B12">
        <v>36</v>
      </c>
      <c r="C12">
        <v>22</v>
      </c>
      <c r="D12">
        <v>99</v>
      </c>
    </row>
    <row r="13" spans="1:4" x14ac:dyDescent="0.3">
      <c r="A13" t="s">
        <v>13</v>
      </c>
      <c r="B13">
        <v>25</v>
      </c>
      <c r="C13">
        <v>33</v>
      </c>
      <c r="D13">
        <v>96</v>
      </c>
    </row>
    <row r="14" spans="1:4" x14ac:dyDescent="0.3">
      <c r="A14" t="s">
        <v>14</v>
      </c>
      <c r="B14">
        <v>36</v>
      </c>
      <c r="C14">
        <v>55</v>
      </c>
      <c r="D14">
        <v>48</v>
      </c>
    </row>
    <row r="15" spans="1:4" x14ac:dyDescent="0.3">
      <c r="A15" t="s">
        <v>15</v>
      </c>
      <c r="B15">
        <v>14</v>
      </c>
      <c r="C15">
        <v>66</v>
      </c>
      <c r="D15">
        <v>44</v>
      </c>
    </row>
    <row r="16" spans="1:4" x14ac:dyDescent="0.3">
      <c r="A16" t="s">
        <v>16</v>
      </c>
      <c r="B16">
        <v>58</v>
      </c>
      <c r="C16">
        <v>44</v>
      </c>
      <c r="D16">
        <v>25</v>
      </c>
    </row>
    <row r="17" spans="1:4" x14ac:dyDescent="0.3">
      <c r="A17" t="s">
        <v>17</v>
      </c>
      <c r="B17">
        <v>69</v>
      </c>
      <c r="C17">
        <v>15</v>
      </c>
      <c r="D17">
        <v>58</v>
      </c>
    </row>
    <row r="18" spans="1:4" x14ac:dyDescent="0.3">
      <c r="A18" t="s">
        <v>18</v>
      </c>
      <c r="B18">
        <v>18</v>
      </c>
      <c r="C18">
        <v>26</v>
      </c>
      <c r="D18">
        <v>66</v>
      </c>
    </row>
    <row r="19" spans="1:4" x14ac:dyDescent="0.3">
      <c r="A19" t="s">
        <v>19</v>
      </c>
      <c r="B19">
        <v>36</v>
      </c>
      <c r="C19">
        <v>36</v>
      </c>
      <c r="D19">
        <v>95</v>
      </c>
    </row>
    <row r="20" spans="1:4" x14ac:dyDescent="0.3">
      <c r="A20" t="s">
        <v>20</v>
      </c>
      <c r="B20">
        <v>48</v>
      </c>
      <c r="C20">
        <v>96</v>
      </c>
      <c r="D20">
        <v>45</v>
      </c>
    </row>
    <row r="21" spans="1:4" x14ac:dyDescent="0.3">
      <c r="A21" t="s">
        <v>15</v>
      </c>
      <c r="B21">
        <v>98</v>
      </c>
      <c r="C21">
        <v>8</v>
      </c>
      <c r="D21">
        <v>24</v>
      </c>
    </row>
    <row r="23" spans="1:4" ht="15.6" x14ac:dyDescent="0.3">
      <c r="A23" s="1" t="s">
        <v>21</v>
      </c>
      <c r="B23">
        <f>AVERAGE(B4:B21)</f>
        <v>47.555555555555557</v>
      </c>
      <c r="C23">
        <f>AVERAGE(C4:C21)</f>
        <v>41.611111111111114</v>
      </c>
      <c r="D23">
        <f>AVERAGE(D4:D21)</f>
        <v>60.277777777777779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7FF9-DFDB-487F-91C3-67388993A36E}">
  <dimension ref="A1"/>
  <sheetViews>
    <sheetView workbookViewId="0">
      <selection activeCell="E25" sqref="E2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AD99-C75A-480E-8593-7B687E4AD316}">
  <dimension ref="A1:G38"/>
  <sheetViews>
    <sheetView topLeftCell="A12" workbookViewId="0">
      <selection activeCell="Q19" sqref="Q19"/>
    </sheetView>
  </sheetViews>
  <sheetFormatPr defaultRowHeight="14.4" x14ac:dyDescent="0.3"/>
  <cols>
    <col min="1" max="4" width="10.44140625" customWidth="1"/>
  </cols>
  <sheetData>
    <row r="1" spans="1:7" x14ac:dyDescent="0.3">
      <c r="C1" s="35" t="s">
        <v>22</v>
      </c>
      <c r="D1" s="35"/>
      <c r="E1" s="35"/>
      <c r="F1" s="35"/>
      <c r="G1" s="35"/>
    </row>
    <row r="2" spans="1:7" x14ac:dyDescent="0.3">
      <c r="C2" s="35"/>
      <c r="D2" s="35"/>
      <c r="E2" s="35"/>
      <c r="F2" s="35"/>
      <c r="G2" s="35"/>
    </row>
    <row r="4" spans="1:7" x14ac:dyDescent="0.3">
      <c r="A4" t="s">
        <v>23</v>
      </c>
      <c r="B4" t="s">
        <v>24</v>
      </c>
      <c r="C4" t="s">
        <v>25</v>
      </c>
      <c r="D4" t="s">
        <v>26</v>
      </c>
    </row>
    <row r="5" spans="1:7" x14ac:dyDescent="0.3">
      <c r="A5">
        <v>1</v>
      </c>
      <c r="B5">
        <v>111</v>
      </c>
      <c r="C5">
        <v>243.2</v>
      </c>
      <c r="D5">
        <v>273.60000000000002</v>
      </c>
    </row>
    <row r="6" spans="1:7" x14ac:dyDescent="0.3">
      <c r="A6">
        <v>2</v>
      </c>
      <c r="B6">
        <v>109</v>
      </c>
      <c r="C6">
        <v>282.8</v>
      </c>
      <c r="D6">
        <v>201.8</v>
      </c>
    </row>
    <row r="7" spans="1:7" x14ac:dyDescent="0.3">
      <c r="A7">
        <v>3</v>
      </c>
      <c r="B7">
        <v>117</v>
      </c>
      <c r="C7">
        <v>292</v>
      </c>
      <c r="D7">
        <v>271.7</v>
      </c>
    </row>
    <row r="8" spans="1:7" x14ac:dyDescent="0.3">
      <c r="A8">
        <v>4</v>
      </c>
      <c r="B8">
        <v>165.2</v>
      </c>
      <c r="C8">
        <v>263.10000000000002</v>
      </c>
      <c r="D8">
        <v>205.2</v>
      </c>
    </row>
    <row r="9" spans="1:7" x14ac:dyDescent="0.3">
      <c r="A9">
        <v>5</v>
      </c>
      <c r="B9">
        <v>92.3</v>
      </c>
      <c r="C9">
        <v>254.9</v>
      </c>
      <c r="D9">
        <v>201.4</v>
      </c>
    </row>
    <row r="10" spans="1:7" x14ac:dyDescent="0.3">
      <c r="A10">
        <v>6</v>
      </c>
      <c r="B10">
        <v>177.6</v>
      </c>
      <c r="C10">
        <v>284.8</v>
      </c>
      <c r="D10">
        <v>248.2</v>
      </c>
    </row>
    <row r="11" spans="1:7" x14ac:dyDescent="0.3">
      <c r="A11">
        <v>7</v>
      </c>
      <c r="B11">
        <v>153.1</v>
      </c>
      <c r="C11">
        <v>224.4</v>
      </c>
      <c r="D11">
        <v>310.89999999999998</v>
      </c>
    </row>
    <row r="12" spans="1:7" x14ac:dyDescent="0.3">
      <c r="A12">
        <v>8</v>
      </c>
      <c r="B12">
        <v>126.5</v>
      </c>
      <c r="C12">
        <v>325.3</v>
      </c>
      <c r="D12">
        <v>313.2</v>
      </c>
    </row>
    <row r="13" spans="1:7" x14ac:dyDescent="0.3">
      <c r="A13">
        <v>9</v>
      </c>
      <c r="B13">
        <v>206.6</v>
      </c>
      <c r="C13">
        <v>307.8</v>
      </c>
      <c r="D13">
        <v>234.1</v>
      </c>
    </row>
    <row r="14" spans="1:7" x14ac:dyDescent="0.3">
      <c r="A14">
        <v>10</v>
      </c>
      <c r="B14">
        <v>212</v>
      </c>
      <c r="C14">
        <v>246.5</v>
      </c>
      <c r="D14">
        <v>288.7</v>
      </c>
    </row>
    <row r="15" spans="1:7" x14ac:dyDescent="0.3">
      <c r="A15">
        <v>11</v>
      </c>
      <c r="B15">
        <v>193.2</v>
      </c>
      <c r="C15">
        <v>164</v>
      </c>
      <c r="D15">
        <v>215.4</v>
      </c>
    </row>
    <row r="16" spans="1:7" x14ac:dyDescent="0.3">
      <c r="A16">
        <v>12</v>
      </c>
      <c r="B16">
        <v>106.7</v>
      </c>
      <c r="C16">
        <v>330.6</v>
      </c>
      <c r="D16">
        <v>262.5</v>
      </c>
    </row>
    <row r="17" spans="1:4" x14ac:dyDescent="0.3">
      <c r="A17">
        <v>13</v>
      </c>
      <c r="B17">
        <v>214.2</v>
      </c>
      <c r="C17">
        <v>269.3</v>
      </c>
      <c r="D17">
        <v>194.6</v>
      </c>
    </row>
    <row r="18" spans="1:4" x14ac:dyDescent="0.3">
      <c r="A18">
        <v>14</v>
      </c>
      <c r="B18">
        <v>156.5</v>
      </c>
      <c r="C18">
        <v>351.3</v>
      </c>
      <c r="D18">
        <v>242.2</v>
      </c>
    </row>
    <row r="19" spans="1:4" x14ac:dyDescent="0.3">
      <c r="A19">
        <v>15</v>
      </c>
      <c r="B19">
        <v>157</v>
      </c>
      <c r="C19">
        <v>231.6</v>
      </c>
      <c r="D19">
        <v>230.6</v>
      </c>
    </row>
    <row r="20" spans="1:4" x14ac:dyDescent="0.3">
      <c r="A20">
        <v>16</v>
      </c>
      <c r="B20">
        <v>232.3</v>
      </c>
      <c r="C20">
        <v>270.60000000000002</v>
      </c>
      <c r="D20">
        <v>313.7</v>
      </c>
    </row>
    <row r="21" spans="1:4" x14ac:dyDescent="0.3">
      <c r="A21">
        <v>17</v>
      </c>
      <c r="B21">
        <v>232.9</v>
      </c>
      <c r="C21">
        <v>286</v>
      </c>
      <c r="D21">
        <v>297.10000000000002</v>
      </c>
    </row>
    <row r="22" spans="1:4" x14ac:dyDescent="0.3">
      <c r="A22">
        <v>18</v>
      </c>
      <c r="B22">
        <v>212.7</v>
      </c>
      <c r="C22">
        <v>187.5</v>
      </c>
      <c r="D22">
        <v>249.6</v>
      </c>
    </row>
    <row r="23" spans="1:4" x14ac:dyDescent="0.3">
      <c r="A23">
        <v>19</v>
      </c>
      <c r="B23">
        <v>195.2</v>
      </c>
      <c r="C23">
        <v>309.7</v>
      </c>
      <c r="D23">
        <v>290.60000000000002</v>
      </c>
    </row>
    <row r="24" spans="1:4" x14ac:dyDescent="0.3">
      <c r="A24">
        <v>20</v>
      </c>
      <c r="B24">
        <v>163.69999999999999</v>
      </c>
      <c r="C24">
        <v>297.5</v>
      </c>
      <c r="D24">
        <v>193.4</v>
      </c>
    </row>
    <row r="25" spans="1:4" x14ac:dyDescent="0.3">
      <c r="A25">
        <v>21</v>
      </c>
      <c r="B25">
        <v>192.3</v>
      </c>
      <c r="C25">
        <v>294.10000000000002</v>
      </c>
      <c r="D25">
        <v>277.89999999999998</v>
      </c>
    </row>
    <row r="26" spans="1:4" x14ac:dyDescent="0.3">
      <c r="A26">
        <v>22</v>
      </c>
      <c r="B26">
        <v>205.3</v>
      </c>
      <c r="C26">
        <v>318.3</v>
      </c>
      <c r="D26">
        <v>220.1</v>
      </c>
    </row>
    <row r="27" spans="1:4" x14ac:dyDescent="0.3">
      <c r="A27">
        <v>23</v>
      </c>
      <c r="B27">
        <v>101.9</v>
      </c>
      <c r="C27">
        <v>340</v>
      </c>
      <c r="D27">
        <v>276.7</v>
      </c>
    </row>
    <row r="28" spans="1:4" x14ac:dyDescent="0.3">
      <c r="A28">
        <v>24</v>
      </c>
      <c r="B28">
        <v>134.6</v>
      </c>
      <c r="C28">
        <v>331.1</v>
      </c>
      <c r="D28">
        <v>258.7</v>
      </c>
    </row>
    <row r="29" spans="1:4" x14ac:dyDescent="0.3">
      <c r="A29">
        <v>25</v>
      </c>
      <c r="B29">
        <v>204.2</v>
      </c>
      <c r="C29">
        <v>305.7</v>
      </c>
      <c r="D29">
        <v>237.8</v>
      </c>
    </row>
    <row r="30" spans="1:4" x14ac:dyDescent="0.3">
      <c r="A30">
        <v>26</v>
      </c>
      <c r="B30">
        <v>97.5</v>
      </c>
      <c r="C30">
        <v>320.10000000000002</v>
      </c>
      <c r="D30">
        <v>336.1</v>
      </c>
    </row>
    <row r="31" spans="1:4" x14ac:dyDescent="0.3">
      <c r="A31">
        <v>27</v>
      </c>
      <c r="B31">
        <v>176.7</v>
      </c>
      <c r="C31">
        <v>349.3</v>
      </c>
      <c r="D31">
        <v>259.3</v>
      </c>
    </row>
    <row r="32" spans="1:4" x14ac:dyDescent="0.3">
      <c r="A32">
        <v>28</v>
      </c>
      <c r="B32">
        <v>178.6</v>
      </c>
      <c r="C32">
        <v>304.8</v>
      </c>
      <c r="D32">
        <v>233.4</v>
      </c>
    </row>
    <row r="33" spans="1:4" x14ac:dyDescent="0.3">
      <c r="A33">
        <v>29</v>
      </c>
      <c r="B33">
        <v>171.23</v>
      </c>
      <c r="C33">
        <v>297.39999999999998</v>
      </c>
      <c r="D33">
        <v>244.3</v>
      </c>
    </row>
    <row r="34" spans="1:4" x14ac:dyDescent="0.3">
      <c r="A34">
        <v>30</v>
      </c>
      <c r="C34">
        <v>233.33</v>
      </c>
      <c r="D34">
        <v>233.33</v>
      </c>
    </row>
    <row r="35" spans="1:4" x14ac:dyDescent="0.3">
      <c r="A35">
        <v>31</v>
      </c>
      <c r="C35">
        <v>301.39999999999998</v>
      </c>
      <c r="D35">
        <v>2666.5</v>
      </c>
    </row>
    <row r="37" spans="1:4" ht="15.6" x14ac:dyDescent="0.3">
      <c r="A37" s="1" t="s">
        <v>28</v>
      </c>
      <c r="B37">
        <f>COUNT(Table1[JUN])</f>
        <v>29</v>
      </c>
      <c r="C37">
        <f>COUNT(Table1[JUL])</f>
        <v>31</v>
      </c>
      <c r="D37">
        <f>COUNT(Table1[AUG])</f>
        <v>31</v>
      </c>
    </row>
    <row r="38" spans="1:4" ht="15.6" x14ac:dyDescent="0.3">
      <c r="A38" s="1" t="s">
        <v>29</v>
      </c>
      <c r="B38">
        <f>COUNTA(Table1[JUN])</f>
        <v>29</v>
      </c>
      <c r="C38">
        <f>COUNTA(C5:C35)</f>
        <v>31</v>
      </c>
      <c r="D38">
        <f>COUNTA(Table1[AUG])</f>
        <v>31</v>
      </c>
    </row>
  </sheetData>
  <mergeCells count="1">
    <mergeCell ref="C1:G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3227-CC48-4091-B643-A59C2C98FF73}">
  <dimension ref="B3:J11"/>
  <sheetViews>
    <sheetView workbookViewId="0">
      <selection activeCell="J12" sqref="J12"/>
    </sheetView>
  </sheetViews>
  <sheetFormatPr defaultRowHeight="14.4" x14ac:dyDescent="0.3"/>
  <cols>
    <col min="2" max="2" width="17.109375" bestFit="1" customWidth="1"/>
    <col min="3" max="7" width="10.88671875" bestFit="1" customWidth="1"/>
    <col min="8" max="8" width="19.5546875" bestFit="1" customWidth="1"/>
    <col min="9" max="9" width="8.5546875" bestFit="1" customWidth="1"/>
    <col min="10" max="10" width="10.33203125" bestFit="1" customWidth="1"/>
  </cols>
  <sheetData>
    <row r="3" spans="2:10" ht="21" x14ac:dyDescent="0.4"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</row>
    <row r="4" spans="2:10" x14ac:dyDescent="0.3">
      <c r="B4" s="6"/>
      <c r="C4" s="6"/>
      <c r="D4" s="6"/>
      <c r="E4" s="6"/>
      <c r="F4" s="6"/>
      <c r="G4" s="6"/>
      <c r="H4" s="6"/>
      <c r="I4" s="6"/>
      <c r="J4" s="6"/>
    </row>
    <row r="5" spans="2:10" ht="15.6" x14ac:dyDescent="0.3">
      <c r="B5" s="7" t="s">
        <v>40</v>
      </c>
      <c r="C5" s="2">
        <v>9832.7000000000007</v>
      </c>
      <c r="D5" s="2">
        <v>9741.41</v>
      </c>
      <c r="E5" s="2">
        <v>18455.650000000001</v>
      </c>
      <c r="F5" s="2">
        <v>7224.3</v>
      </c>
      <c r="G5" s="2">
        <v>389.51</v>
      </c>
      <c r="H5" s="3">
        <f>SUM(C5:G5)</f>
        <v>45643.570000000007</v>
      </c>
      <c r="I5" s="6">
        <f t="shared" ref="I5:I11" si="0">COUNT(C5:H5)</f>
        <v>6</v>
      </c>
      <c r="J5" s="6">
        <f t="shared" ref="J5:J11" si="1">COUNTA(C5:H5)</f>
        <v>6</v>
      </c>
    </row>
    <row r="6" spans="2:10" ht="15.6" x14ac:dyDescent="0.3">
      <c r="B6" s="7" t="s">
        <v>39</v>
      </c>
      <c r="C6" s="2">
        <v>7263.96</v>
      </c>
      <c r="D6" s="2">
        <v>5998.79</v>
      </c>
      <c r="E6" s="2">
        <v>8350.7900000000009</v>
      </c>
      <c r="F6" s="2">
        <v>-121.3</v>
      </c>
      <c r="G6" s="2">
        <v>2556.42</v>
      </c>
      <c r="H6" s="3">
        <f t="shared" ref="H6:H11" si="2">SUM(C6:G6)</f>
        <v>24048.660000000003</v>
      </c>
      <c r="I6" s="6">
        <f t="shared" si="0"/>
        <v>6</v>
      </c>
      <c r="J6" s="6">
        <f t="shared" si="1"/>
        <v>6</v>
      </c>
    </row>
    <row r="7" spans="2:10" ht="15.6" x14ac:dyDescent="0.3">
      <c r="B7" s="7" t="s">
        <v>41</v>
      </c>
      <c r="C7" s="2">
        <v>-1752.71</v>
      </c>
      <c r="D7" s="2">
        <v>4525.87</v>
      </c>
      <c r="E7" s="2">
        <v>-591.89</v>
      </c>
      <c r="F7" s="2">
        <v>-6833.74</v>
      </c>
      <c r="G7" s="2">
        <v>1585.19</v>
      </c>
      <c r="H7" s="3">
        <f t="shared" si="2"/>
        <v>-3067.2799999999993</v>
      </c>
      <c r="I7" s="6">
        <f t="shared" si="0"/>
        <v>6</v>
      </c>
      <c r="J7" s="6">
        <f t="shared" si="1"/>
        <v>6</v>
      </c>
    </row>
    <row r="8" spans="2:10" ht="15.6" x14ac:dyDescent="0.3">
      <c r="B8" s="7" t="s">
        <v>42</v>
      </c>
      <c r="C8" s="2">
        <v>-7441.39</v>
      </c>
      <c r="D8" s="2">
        <v>-8360.36</v>
      </c>
      <c r="E8" s="2">
        <v>-7851.77</v>
      </c>
      <c r="F8" s="2">
        <v>7418.62</v>
      </c>
      <c r="G8" s="2">
        <v>-4605.59</v>
      </c>
      <c r="H8" s="3">
        <f t="shared" si="2"/>
        <v>-20840.490000000002</v>
      </c>
      <c r="I8" s="6">
        <f t="shared" si="0"/>
        <v>6</v>
      </c>
      <c r="J8" s="6">
        <f t="shared" si="1"/>
        <v>6</v>
      </c>
    </row>
    <row r="9" spans="2:10" ht="15.6" x14ac:dyDescent="0.3">
      <c r="B9" s="7" t="s">
        <v>43</v>
      </c>
      <c r="C9" s="2">
        <v>-1915.74</v>
      </c>
      <c r="D9" s="2">
        <v>2193.2800000000002</v>
      </c>
      <c r="E9" s="2">
        <v>-92.87</v>
      </c>
      <c r="F9" s="2">
        <v>463.58</v>
      </c>
      <c r="G9" s="2">
        <v>-463.98</v>
      </c>
      <c r="H9" s="3">
        <f t="shared" si="2"/>
        <v>184.27000000000021</v>
      </c>
      <c r="I9" s="6">
        <f t="shared" si="0"/>
        <v>6</v>
      </c>
      <c r="J9" s="6">
        <f t="shared" si="1"/>
        <v>6</v>
      </c>
    </row>
    <row r="10" spans="2:10" ht="15.6" x14ac:dyDescent="0.3">
      <c r="B10" s="7" t="s">
        <v>44</v>
      </c>
      <c r="C10" s="2">
        <v>5718.23</v>
      </c>
      <c r="D10" s="2">
        <v>3524.95</v>
      </c>
      <c r="E10" s="2">
        <v>3187.28</v>
      </c>
      <c r="F10" s="2">
        <v>2723.7</v>
      </c>
      <c r="G10" s="2">
        <v>3187.75</v>
      </c>
      <c r="H10" s="3">
        <f t="shared" si="2"/>
        <v>18341.91</v>
      </c>
      <c r="I10" s="6">
        <f t="shared" si="0"/>
        <v>6</v>
      </c>
      <c r="J10" s="6">
        <f t="shared" si="1"/>
        <v>6</v>
      </c>
    </row>
    <row r="11" spans="2:10" ht="15.6" x14ac:dyDescent="0.3">
      <c r="B11" s="7" t="s">
        <v>45</v>
      </c>
      <c r="C11" s="2">
        <v>3802.49</v>
      </c>
      <c r="D11" s="2">
        <v>5718.23</v>
      </c>
      <c r="E11" s="2">
        <v>3094.41</v>
      </c>
      <c r="F11" s="4"/>
      <c r="G11" s="4"/>
      <c r="H11" s="3">
        <f t="shared" si="2"/>
        <v>12615.13</v>
      </c>
      <c r="I11" s="6">
        <f t="shared" si="0"/>
        <v>4</v>
      </c>
      <c r="J11" s="6">
        <f t="shared" si="1"/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AEC2-C0C4-4D0A-999A-DD31C7536D0D}">
  <dimension ref="A3:K25"/>
  <sheetViews>
    <sheetView workbookViewId="0">
      <selection activeCell="B4" sqref="B4:B23"/>
    </sheetView>
  </sheetViews>
  <sheetFormatPr defaultRowHeight="14.4" x14ac:dyDescent="0.3"/>
  <sheetData>
    <row r="3" spans="1:11" x14ac:dyDescent="0.3">
      <c r="A3" s="8" t="s">
        <v>68</v>
      </c>
      <c r="B3" s="9" t="s">
        <v>69</v>
      </c>
      <c r="C3" s="9" t="s">
        <v>70</v>
      </c>
      <c r="D3" s="9" t="s">
        <v>72</v>
      </c>
      <c r="E3" s="9" t="s">
        <v>71</v>
      </c>
      <c r="F3" s="9" t="s">
        <v>73</v>
      </c>
      <c r="G3" s="9" t="s">
        <v>74</v>
      </c>
      <c r="H3" s="9" t="s">
        <v>27</v>
      </c>
      <c r="I3" s="9" t="s">
        <v>28</v>
      </c>
      <c r="J3" s="9" t="s">
        <v>29</v>
      </c>
      <c r="K3" s="10" t="s">
        <v>75</v>
      </c>
    </row>
    <row r="4" spans="1:11" x14ac:dyDescent="0.3">
      <c r="A4" s="11">
        <v>1</v>
      </c>
      <c r="B4" s="6" t="s">
        <v>46</v>
      </c>
      <c r="C4" s="6">
        <v>380013</v>
      </c>
      <c r="D4" s="6">
        <v>5</v>
      </c>
      <c r="E4" s="6">
        <v>626</v>
      </c>
      <c r="F4" s="6">
        <v>52</v>
      </c>
      <c r="G4" s="6">
        <v>89</v>
      </c>
      <c r="H4" s="6"/>
      <c r="I4" s="6">
        <f t="shared" ref="I4:I25" si="0">COUNT(A4:G4)</f>
        <v>6</v>
      </c>
      <c r="J4" s="6">
        <f>COUNTA(B4:E4)</f>
        <v>4</v>
      </c>
      <c r="K4" s="12">
        <f>COUNTBLANK(A4:J4)</f>
        <v>1</v>
      </c>
    </row>
    <row r="5" spans="1:11" x14ac:dyDescent="0.3">
      <c r="A5" s="11">
        <v>2</v>
      </c>
      <c r="B5" s="6" t="s">
        <v>47</v>
      </c>
      <c r="C5" s="6">
        <v>380001</v>
      </c>
      <c r="D5" s="6">
        <v>4</v>
      </c>
      <c r="E5" s="6">
        <v>61</v>
      </c>
      <c r="F5" s="6">
        <v>72</v>
      </c>
      <c r="G5" s="6"/>
      <c r="H5" s="6"/>
      <c r="I5" s="6">
        <f t="shared" si="0"/>
        <v>5</v>
      </c>
      <c r="J5" s="6">
        <f t="shared" ref="J5:J25" si="1">COUNTA(B5:E5)</f>
        <v>4</v>
      </c>
      <c r="K5" s="12">
        <f t="shared" ref="K5:K25" si="2">COUNTBLANK(A5:J5)</f>
        <v>2</v>
      </c>
    </row>
    <row r="6" spans="1:11" x14ac:dyDescent="0.3">
      <c r="A6" s="11">
        <v>3</v>
      </c>
      <c r="B6" s="6" t="s">
        <v>48</v>
      </c>
      <c r="C6" s="6">
        <v>380005</v>
      </c>
      <c r="D6" s="6">
        <v>3</v>
      </c>
      <c r="E6" s="6">
        <v>161</v>
      </c>
      <c r="F6" s="6">
        <v>71</v>
      </c>
      <c r="G6" s="6">
        <v>66</v>
      </c>
      <c r="H6" s="6"/>
      <c r="I6" s="6">
        <f t="shared" si="0"/>
        <v>6</v>
      </c>
      <c r="J6" s="6">
        <f t="shared" si="1"/>
        <v>4</v>
      </c>
      <c r="K6" s="12">
        <f t="shared" si="2"/>
        <v>1</v>
      </c>
    </row>
    <row r="7" spans="1:11" x14ac:dyDescent="0.3">
      <c r="A7" s="11">
        <v>4</v>
      </c>
      <c r="B7" s="6" t="s">
        <v>49</v>
      </c>
      <c r="C7" s="6">
        <v>380009</v>
      </c>
      <c r="D7" s="6">
        <v>4</v>
      </c>
      <c r="E7" s="6">
        <v>6156</v>
      </c>
      <c r="F7" s="6"/>
      <c r="G7" s="6">
        <v>79</v>
      </c>
      <c r="H7" s="6"/>
      <c r="I7" s="6">
        <f t="shared" si="0"/>
        <v>5</v>
      </c>
      <c r="J7" s="6">
        <f t="shared" si="1"/>
        <v>4</v>
      </c>
      <c r="K7" s="12">
        <f t="shared" si="2"/>
        <v>2</v>
      </c>
    </row>
    <row r="8" spans="1:11" x14ac:dyDescent="0.3">
      <c r="A8" s="11">
        <v>5</v>
      </c>
      <c r="B8" s="6" t="s">
        <v>50</v>
      </c>
      <c r="C8" s="6">
        <v>380096</v>
      </c>
      <c r="D8" s="6"/>
      <c r="E8" s="6">
        <v>56</v>
      </c>
      <c r="F8" s="6">
        <v>65</v>
      </c>
      <c r="G8" s="6">
        <v>78</v>
      </c>
      <c r="H8" s="6"/>
      <c r="I8" s="6">
        <f t="shared" si="0"/>
        <v>5</v>
      </c>
      <c r="J8" s="6">
        <f t="shared" si="1"/>
        <v>3</v>
      </c>
      <c r="K8" s="12">
        <f t="shared" si="2"/>
        <v>2</v>
      </c>
    </row>
    <row r="9" spans="1:11" x14ac:dyDescent="0.3">
      <c r="A9" s="11">
        <v>6</v>
      </c>
      <c r="B9" s="6" t="s">
        <v>51</v>
      </c>
      <c r="C9" s="6"/>
      <c r="D9" s="6">
        <v>5</v>
      </c>
      <c r="E9" s="6">
        <v>665</v>
      </c>
      <c r="F9" s="6">
        <v>66</v>
      </c>
      <c r="G9" s="6">
        <v>99</v>
      </c>
      <c r="H9" s="6"/>
      <c r="I9" s="6">
        <f t="shared" si="0"/>
        <v>5</v>
      </c>
      <c r="J9" s="6">
        <f t="shared" si="1"/>
        <v>3</v>
      </c>
      <c r="K9" s="12">
        <f t="shared" si="2"/>
        <v>2</v>
      </c>
    </row>
    <row r="10" spans="1:11" x14ac:dyDescent="0.3">
      <c r="A10" s="11">
        <v>7</v>
      </c>
      <c r="B10" s="6" t="s">
        <v>52</v>
      </c>
      <c r="C10" s="6">
        <v>381200</v>
      </c>
      <c r="D10" s="6">
        <v>4</v>
      </c>
      <c r="E10" s="6">
        <v>85496</v>
      </c>
      <c r="F10" s="6">
        <v>78</v>
      </c>
      <c r="G10" s="6">
        <v>74</v>
      </c>
      <c r="H10" s="6"/>
      <c r="I10" s="6">
        <f t="shared" si="0"/>
        <v>6</v>
      </c>
      <c r="J10" s="6">
        <f t="shared" si="1"/>
        <v>4</v>
      </c>
      <c r="K10" s="12">
        <f t="shared" si="2"/>
        <v>1</v>
      </c>
    </row>
    <row r="11" spans="1:11" x14ac:dyDescent="0.3">
      <c r="A11" s="11">
        <v>8</v>
      </c>
      <c r="B11" s="6" t="s">
        <v>53</v>
      </c>
      <c r="C11" s="6"/>
      <c r="D11" s="6">
        <v>5</v>
      </c>
      <c r="E11" s="6">
        <v>565</v>
      </c>
      <c r="F11" s="6">
        <v>66</v>
      </c>
      <c r="G11" s="6">
        <v>79</v>
      </c>
      <c r="H11" s="6"/>
      <c r="I11" s="6">
        <f t="shared" si="0"/>
        <v>5</v>
      </c>
      <c r="J11" s="6">
        <f t="shared" si="1"/>
        <v>3</v>
      </c>
      <c r="K11" s="12">
        <f t="shared" si="2"/>
        <v>2</v>
      </c>
    </row>
    <row r="12" spans="1:11" x14ac:dyDescent="0.3">
      <c r="A12" s="11">
        <v>9</v>
      </c>
      <c r="B12" s="6" t="s">
        <v>54</v>
      </c>
      <c r="C12" s="6">
        <v>380099</v>
      </c>
      <c r="D12" s="6">
        <v>2</v>
      </c>
      <c r="E12" s="6">
        <v>565</v>
      </c>
      <c r="F12" s="6"/>
      <c r="G12" s="6"/>
      <c r="H12" s="6"/>
      <c r="I12" s="6">
        <f t="shared" si="0"/>
        <v>4</v>
      </c>
      <c r="J12" s="6">
        <f t="shared" si="1"/>
        <v>4</v>
      </c>
      <c r="K12" s="12">
        <f t="shared" si="2"/>
        <v>3</v>
      </c>
    </row>
    <row r="13" spans="1:11" x14ac:dyDescent="0.3">
      <c r="A13" s="11">
        <v>10</v>
      </c>
      <c r="B13" s="6" t="s">
        <v>55</v>
      </c>
      <c r="C13" s="6">
        <v>380152</v>
      </c>
      <c r="D13" s="6">
        <v>1</v>
      </c>
      <c r="E13" s="6">
        <v>66</v>
      </c>
      <c r="F13" s="6">
        <v>80</v>
      </c>
      <c r="G13" s="6">
        <v>85</v>
      </c>
      <c r="H13" s="6"/>
      <c r="I13" s="6">
        <f t="shared" si="0"/>
        <v>6</v>
      </c>
      <c r="J13" s="6">
        <f t="shared" si="1"/>
        <v>4</v>
      </c>
      <c r="K13" s="12">
        <f t="shared" si="2"/>
        <v>1</v>
      </c>
    </row>
    <row r="14" spans="1:11" x14ac:dyDescent="0.3">
      <c r="A14" s="11">
        <v>11</v>
      </c>
      <c r="B14" s="6" t="s">
        <v>56</v>
      </c>
      <c r="C14" s="6"/>
      <c r="D14" s="6">
        <v>3</v>
      </c>
      <c r="E14" s="6">
        <v>79</v>
      </c>
      <c r="F14" s="6">
        <v>87</v>
      </c>
      <c r="G14" s="6">
        <v>91</v>
      </c>
      <c r="H14" s="6"/>
      <c r="I14" s="6">
        <f t="shared" si="0"/>
        <v>5</v>
      </c>
      <c r="J14" s="6">
        <f t="shared" si="1"/>
        <v>3</v>
      </c>
      <c r="K14" s="12">
        <f t="shared" si="2"/>
        <v>2</v>
      </c>
    </row>
    <row r="15" spans="1:11" x14ac:dyDescent="0.3">
      <c r="A15" s="11">
        <v>12</v>
      </c>
      <c r="B15" s="6" t="s">
        <v>57</v>
      </c>
      <c r="C15" s="6">
        <v>380048</v>
      </c>
      <c r="D15" s="6">
        <v>8</v>
      </c>
      <c r="E15" s="6">
        <v>23</v>
      </c>
      <c r="F15" s="6"/>
      <c r="G15" s="6">
        <v>66</v>
      </c>
      <c r="H15" s="6"/>
      <c r="I15" s="6">
        <f t="shared" si="0"/>
        <v>5</v>
      </c>
      <c r="J15" s="6">
        <f t="shared" si="1"/>
        <v>4</v>
      </c>
      <c r="K15" s="12">
        <f t="shared" si="2"/>
        <v>2</v>
      </c>
    </row>
    <row r="16" spans="1:11" x14ac:dyDescent="0.3">
      <c r="A16" s="11">
        <v>13</v>
      </c>
      <c r="B16" s="6" t="s">
        <v>58</v>
      </c>
      <c r="C16" s="6">
        <v>380091</v>
      </c>
      <c r="D16" s="6">
        <v>9</v>
      </c>
      <c r="E16" s="6">
        <v>98</v>
      </c>
      <c r="F16" s="6">
        <v>75</v>
      </c>
      <c r="G16" s="6">
        <v>69</v>
      </c>
      <c r="H16" s="6"/>
      <c r="I16" s="6">
        <f t="shared" si="0"/>
        <v>6</v>
      </c>
      <c r="J16" s="6">
        <f t="shared" si="1"/>
        <v>4</v>
      </c>
      <c r="K16" s="12">
        <f t="shared" si="2"/>
        <v>1</v>
      </c>
    </row>
    <row r="17" spans="1:11" x14ac:dyDescent="0.3">
      <c r="A17" s="11">
        <v>14</v>
      </c>
      <c r="B17" s="6" t="s">
        <v>59</v>
      </c>
      <c r="C17" s="6">
        <v>380002</v>
      </c>
      <c r="D17" s="6"/>
      <c r="E17" s="6">
        <v>232</v>
      </c>
      <c r="F17" s="6">
        <v>75</v>
      </c>
      <c r="G17" s="6">
        <v>75</v>
      </c>
      <c r="H17" s="6"/>
      <c r="I17" s="6">
        <f t="shared" si="0"/>
        <v>5</v>
      </c>
      <c r="J17" s="6">
        <f>COUNTA(B17:E17)</f>
        <v>3</v>
      </c>
      <c r="K17" s="12">
        <f t="shared" si="2"/>
        <v>2</v>
      </c>
    </row>
    <row r="18" spans="1:11" x14ac:dyDescent="0.3">
      <c r="A18" s="11">
        <v>15</v>
      </c>
      <c r="B18" s="6" t="s">
        <v>60</v>
      </c>
      <c r="C18" s="6">
        <v>370012</v>
      </c>
      <c r="D18" s="6"/>
      <c r="E18" s="6">
        <v>49</v>
      </c>
      <c r="F18" s="6">
        <v>55</v>
      </c>
      <c r="G18" s="6">
        <v>78</v>
      </c>
      <c r="H18" s="6"/>
      <c r="I18" s="6">
        <f t="shared" si="0"/>
        <v>5</v>
      </c>
      <c r="J18" s="6">
        <f t="shared" si="1"/>
        <v>3</v>
      </c>
      <c r="K18" s="12">
        <f t="shared" si="2"/>
        <v>2</v>
      </c>
    </row>
    <row r="19" spans="1:11" x14ac:dyDescent="0.3">
      <c r="A19" s="11">
        <v>16</v>
      </c>
      <c r="B19" s="6" t="s">
        <v>61</v>
      </c>
      <c r="C19" s="6"/>
      <c r="D19" s="6">
        <v>5</v>
      </c>
      <c r="E19" s="6">
        <v>499</v>
      </c>
      <c r="F19" s="6"/>
      <c r="G19" s="6"/>
      <c r="H19" s="6"/>
      <c r="I19" s="6">
        <f t="shared" si="0"/>
        <v>3</v>
      </c>
      <c r="J19" s="6">
        <f t="shared" si="1"/>
        <v>3</v>
      </c>
      <c r="K19" s="12">
        <f t="shared" si="2"/>
        <v>4</v>
      </c>
    </row>
    <row r="20" spans="1:11" x14ac:dyDescent="0.3">
      <c r="A20" s="11">
        <v>17</v>
      </c>
      <c r="B20" s="6" t="s">
        <v>62</v>
      </c>
      <c r="C20" s="6">
        <v>323650</v>
      </c>
      <c r="D20" s="6">
        <v>9</v>
      </c>
      <c r="E20" s="6">
        <v>99</v>
      </c>
      <c r="F20" s="6">
        <v>67</v>
      </c>
      <c r="G20" s="6">
        <v>85</v>
      </c>
      <c r="H20" s="6"/>
      <c r="I20" s="6">
        <f t="shared" si="0"/>
        <v>6</v>
      </c>
      <c r="J20" s="6">
        <f t="shared" si="1"/>
        <v>4</v>
      </c>
      <c r="K20" s="12">
        <f t="shared" si="2"/>
        <v>1</v>
      </c>
    </row>
    <row r="21" spans="1:11" x14ac:dyDescent="0.3">
      <c r="A21" s="11">
        <v>18</v>
      </c>
      <c r="B21" s="6" t="s">
        <v>63</v>
      </c>
      <c r="C21" s="6">
        <v>319500</v>
      </c>
      <c r="D21" s="6">
        <v>10</v>
      </c>
      <c r="E21" s="6">
        <v>32</v>
      </c>
      <c r="F21" s="6">
        <v>69</v>
      </c>
      <c r="G21" s="6">
        <v>87</v>
      </c>
      <c r="H21" s="6"/>
      <c r="I21" s="6">
        <f t="shared" si="0"/>
        <v>6</v>
      </c>
      <c r="J21" s="6">
        <f t="shared" si="1"/>
        <v>4</v>
      </c>
      <c r="K21" s="12">
        <f t="shared" si="2"/>
        <v>1</v>
      </c>
    </row>
    <row r="22" spans="1:11" x14ac:dyDescent="0.3">
      <c r="A22" s="11">
        <v>19</v>
      </c>
      <c r="B22" s="6" t="s">
        <v>64</v>
      </c>
      <c r="C22" s="6">
        <v>321990</v>
      </c>
      <c r="D22" s="6">
        <v>5</v>
      </c>
      <c r="E22" s="6">
        <v>45</v>
      </c>
      <c r="F22" s="6">
        <v>91</v>
      </c>
      <c r="G22" s="6"/>
      <c r="H22" s="6"/>
      <c r="I22" s="6">
        <f t="shared" si="0"/>
        <v>5</v>
      </c>
      <c r="J22" s="6">
        <f t="shared" si="1"/>
        <v>4</v>
      </c>
      <c r="K22" s="12">
        <f t="shared" si="2"/>
        <v>2</v>
      </c>
    </row>
    <row r="23" spans="1:11" x14ac:dyDescent="0.3">
      <c r="A23" s="11">
        <v>20</v>
      </c>
      <c r="B23" s="6" t="s">
        <v>65</v>
      </c>
      <c r="C23" s="6"/>
      <c r="D23" s="6">
        <v>8</v>
      </c>
      <c r="E23" s="6">
        <v>65</v>
      </c>
      <c r="F23" s="6">
        <v>82</v>
      </c>
      <c r="G23" s="6">
        <v>72</v>
      </c>
      <c r="H23" s="6"/>
      <c r="I23" s="6">
        <f t="shared" si="0"/>
        <v>5</v>
      </c>
      <c r="J23" s="6">
        <f t="shared" si="1"/>
        <v>3</v>
      </c>
      <c r="K23" s="12">
        <f t="shared" si="2"/>
        <v>2</v>
      </c>
    </row>
    <row r="24" spans="1:11" x14ac:dyDescent="0.3">
      <c r="A24" s="11">
        <v>21</v>
      </c>
      <c r="B24" s="6" t="s">
        <v>66</v>
      </c>
      <c r="C24" s="6">
        <v>361745</v>
      </c>
      <c r="D24" s="6">
        <v>8</v>
      </c>
      <c r="E24" s="6">
        <v>365</v>
      </c>
      <c r="F24" s="6">
        <v>87</v>
      </c>
      <c r="G24" s="6">
        <v>69</v>
      </c>
      <c r="H24" s="6"/>
      <c r="I24" s="6">
        <f t="shared" si="0"/>
        <v>6</v>
      </c>
      <c r="J24" s="6">
        <f t="shared" si="1"/>
        <v>4</v>
      </c>
      <c r="K24" s="12">
        <f t="shared" si="2"/>
        <v>1</v>
      </c>
    </row>
    <row r="25" spans="1:11" x14ac:dyDescent="0.3">
      <c r="A25" s="13">
        <v>22</v>
      </c>
      <c r="B25" s="14" t="s">
        <v>67</v>
      </c>
      <c r="C25" s="14">
        <v>383255</v>
      </c>
      <c r="D25" s="14">
        <v>5</v>
      </c>
      <c r="E25" s="14">
        <v>999</v>
      </c>
      <c r="F25" s="14">
        <v>92</v>
      </c>
      <c r="G25" s="14">
        <v>84</v>
      </c>
      <c r="H25" s="14"/>
      <c r="I25" s="14">
        <f t="shared" si="0"/>
        <v>6</v>
      </c>
      <c r="J25" s="14">
        <f t="shared" si="1"/>
        <v>4</v>
      </c>
      <c r="K25" s="15">
        <f t="shared" si="2"/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766C-A55E-4151-936F-17156A0ECB33}">
  <dimension ref="A4:D17"/>
  <sheetViews>
    <sheetView workbookViewId="0">
      <selection activeCell="B18" sqref="B18"/>
    </sheetView>
  </sheetViews>
  <sheetFormatPr defaultRowHeight="14.4" x14ac:dyDescent="0.3"/>
  <cols>
    <col min="1" max="1" width="10.33203125" bestFit="1" customWidth="1"/>
  </cols>
  <sheetData>
    <row r="4" spans="1:4" x14ac:dyDescent="0.3">
      <c r="A4" t="s">
        <v>3</v>
      </c>
      <c r="B4">
        <v>56</v>
      </c>
      <c r="C4">
        <v>6</v>
      </c>
      <c r="D4">
        <v>58</v>
      </c>
    </row>
    <row r="5" spans="1:4" x14ac:dyDescent="0.3">
      <c r="A5" t="s">
        <v>5</v>
      </c>
      <c r="B5">
        <v>25</v>
      </c>
      <c r="C5">
        <v>89</v>
      </c>
      <c r="D5">
        <v>95</v>
      </c>
    </row>
    <row r="6" spans="1:4" x14ac:dyDescent="0.3">
      <c r="A6" t="s">
        <v>6</v>
      </c>
      <c r="B6">
        <v>36</v>
      </c>
      <c r="C6">
        <v>65</v>
      </c>
      <c r="D6">
        <v>69</v>
      </c>
    </row>
    <row r="7" spans="1:4" x14ac:dyDescent="0.3">
      <c r="A7" t="s">
        <v>7</v>
      </c>
      <c r="B7">
        <v>59</v>
      </c>
      <c r="C7">
        <v>32</v>
      </c>
      <c r="D7">
        <v>36</v>
      </c>
    </row>
    <row r="8" spans="1:4" x14ac:dyDescent="0.3">
      <c r="A8" t="s">
        <v>8</v>
      </c>
      <c r="B8">
        <v>85</v>
      </c>
      <c r="C8">
        <v>56</v>
      </c>
      <c r="D8">
        <v>48</v>
      </c>
    </row>
    <row r="9" spans="1:4" x14ac:dyDescent="0.3">
      <c r="A9" t="s">
        <v>9</v>
      </c>
      <c r="B9">
        <v>63</v>
      </c>
      <c r="C9">
        <v>65</v>
      </c>
      <c r="D9">
        <v>55</v>
      </c>
    </row>
    <row r="10" spans="1:4" x14ac:dyDescent="0.3">
      <c r="A10" t="s">
        <v>10</v>
      </c>
      <c r="B10">
        <v>25</v>
      </c>
      <c r="C10">
        <v>15</v>
      </c>
      <c r="D10">
        <v>36</v>
      </c>
    </row>
    <row r="11" spans="1:4" x14ac:dyDescent="0.3">
      <c r="A11" t="s">
        <v>11</v>
      </c>
      <c r="B11">
        <v>69</v>
      </c>
      <c r="C11">
        <v>20</v>
      </c>
      <c r="D11">
        <v>88</v>
      </c>
    </row>
    <row r="12" spans="1:4" x14ac:dyDescent="0.3">
      <c r="A12" t="s">
        <v>12</v>
      </c>
      <c r="B12">
        <v>36</v>
      </c>
      <c r="C12">
        <v>22</v>
      </c>
      <c r="D12">
        <v>99</v>
      </c>
    </row>
    <row r="13" spans="1:4" x14ac:dyDescent="0.3">
      <c r="A13" t="s">
        <v>13</v>
      </c>
      <c r="B13">
        <v>25</v>
      </c>
      <c r="C13">
        <v>33</v>
      </c>
      <c r="D13">
        <v>96</v>
      </c>
    </row>
    <row r="14" spans="1:4" x14ac:dyDescent="0.3">
      <c r="A14" t="s">
        <v>14</v>
      </c>
      <c r="B14">
        <v>36</v>
      </c>
      <c r="C14">
        <v>55</v>
      </c>
      <c r="D14">
        <v>48</v>
      </c>
    </row>
    <row r="17" spans="1:2" ht="15.6" x14ac:dyDescent="0.3">
      <c r="A17" s="1" t="s">
        <v>76</v>
      </c>
      <c r="B17">
        <f>HLOOKUP(C4,A4:D14,6,0)</f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2C71-3C26-4431-9270-F35B853FD684}">
  <dimension ref="A3:C21"/>
  <sheetViews>
    <sheetView workbookViewId="0">
      <selection activeCell="C4" sqref="C4"/>
    </sheetView>
  </sheetViews>
  <sheetFormatPr defaultRowHeight="14.4" x14ac:dyDescent="0.3"/>
  <cols>
    <col min="1" max="1" width="10.44140625" customWidth="1"/>
    <col min="2" max="2" width="12.6640625" bestFit="1" customWidth="1"/>
  </cols>
  <sheetData>
    <row r="3" spans="1:3" x14ac:dyDescent="0.3">
      <c r="A3" t="s">
        <v>77</v>
      </c>
      <c r="B3" t="s">
        <v>78</v>
      </c>
      <c r="C3" t="s">
        <v>79</v>
      </c>
    </row>
    <row r="4" spans="1:3" x14ac:dyDescent="0.3">
      <c r="A4" t="s">
        <v>3</v>
      </c>
      <c r="B4">
        <v>88</v>
      </c>
      <c r="C4" t="str">
        <f t="shared" ref="C4:C21" si="0">_xlfn.IFS(B4:B21&gt;90,"A+",B4:B21&gt;80,"A",B4:B21&gt;75,"B",B4:B21&gt;60,"C",B4:B21&gt;45,"D",B4:B21&gt;30,"Fail")</f>
        <v>A</v>
      </c>
    </row>
    <row r="5" spans="1:3" x14ac:dyDescent="0.3">
      <c r="A5" t="s">
        <v>5</v>
      </c>
      <c r="B5">
        <v>68.56</v>
      </c>
      <c r="C5" t="str">
        <f t="shared" si="0"/>
        <v>C</v>
      </c>
    </row>
    <row r="6" spans="1:3" x14ac:dyDescent="0.3">
      <c r="A6" t="s">
        <v>6</v>
      </c>
      <c r="B6">
        <v>59.36</v>
      </c>
      <c r="C6" t="str">
        <f t="shared" si="0"/>
        <v>D</v>
      </c>
    </row>
    <row r="7" spans="1:3" x14ac:dyDescent="0.3">
      <c r="A7" t="s">
        <v>7</v>
      </c>
      <c r="B7">
        <v>86.25</v>
      </c>
      <c r="C7" t="str">
        <f t="shared" si="0"/>
        <v>A</v>
      </c>
    </row>
    <row r="8" spans="1:3" x14ac:dyDescent="0.3">
      <c r="A8" t="s">
        <v>8</v>
      </c>
      <c r="B8">
        <v>90.25</v>
      </c>
      <c r="C8" t="str">
        <f t="shared" si="0"/>
        <v>A+</v>
      </c>
    </row>
    <row r="9" spans="1:3" x14ac:dyDescent="0.3">
      <c r="A9" t="s">
        <v>9</v>
      </c>
      <c r="B9">
        <v>79</v>
      </c>
      <c r="C9" t="str">
        <f t="shared" si="0"/>
        <v>B</v>
      </c>
    </row>
    <row r="10" spans="1:3" x14ac:dyDescent="0.3">
      <c r="A10" t="s">
        <v>10</v>
      </c>
      <c r="B10">
        <v>77.36</v>
      </c>
      <c r="C10" t="str">
        <f t="shared" si="0"/>
        <v>B</v>
      </c>
    </row>
    <row r="11" spans="1:3" x14ac:dyDescent="0.3">
      <c r="A11" t="s">
        <v>11</v>
      </c>
      <c r="B11">
        <v>89.65</v>
      </c>
      <c r="C11" t="str">
        <f t="shared" si="0"/>
        <v>A</v>
      </c>
    </row>
    <row r="12" spans="1:3" x14ac:dyDescent="0.3">
      <c r="A12" t="s">
        <v>12</v>
      </c>
      <c r="B12">
        <v>68</v>
      </c>
      <c r="C12" t="str">
        <f t="shared" si="0"/>
        <v>C</v>
      </c>
    </row>
    <row r="13" spans="1:3" x14ac:dyDescent="0.3">
      <c r="A13" t="s">
        <v>13</v>
      </c>
      <c r="B13">
        <v>69.25</v>
      </c>
      <c r="C13" t="str">
        <f t="shared" si="0"/>
        <v>C</v>
      </c>
    </row>
    <row r="14" spans="1:3" x14ac:dyDescent="0.3">
      <c r="A14" t="s">
        <v>14</v>
      </c>
      <c r="B14">
        <v>78.25</v>
      </c>
      <c r="C14" t="str">
        <f t="shared" si="0"/>
        <v>B</v>
      </c>
    </row>
    <row r="15" spans="1:3" x14ac:dyDescent="0.3">
      <c r="A15" t="s">
        <v>15</v>
      </c>
      <c r="B15">
        <v>75</v>
      </c>
      <c r="C15" t="str">
        <f t="shared" si="0"/>
        <v>C</v>
      </c>
    </row>
    <row r="16" spans="1:3" x14ac:dyDescent="0.3">
      <c r="A16" t="s">
        <v>16</v>
      </c>
      <c r="B16">
        <v>35</v>
      </c>
      <c r="C16" t="str">
        <f t="shared" si="0"/>
        <v>Fail</v>
      </c>
    </row>
    <row r="17" spans="1:3" x14ac:dyDescent="0.3">
      <c r="A17" t="s">
        <v>17</v>
      </c>
      <c r="B17">
        <v>92</v>
      </c>
      <c r="C17" t="str">
        <f t="shared" si="0"/>
        <v>A+</v>
      </c>
    </row>
    <row r="18" spans="1:3" x14ac:dyDescent="0.3">
      <c r="A18" t="s">
        <v>18</v>
      </c>
      <c r="B18">
        <v>86</v>
      </c>
      <c r="C18" t="str">
        <f t="shared" si="0"/>
        <v>A</v>
      </c>
    </row>
    <row r="19" spans="1:3" x14ac:dyDescent="0.3">
      <c r="A19" t="s">
        <v>19</v>
      </c>
      <c r="B19">
        <v>55</v>
      </c>
      <c r="C19" t="str">
        <f t="shared" si="0"/>
        <v>D</v>
      </c>
    </row>
    <row r="20" spans="1:3" x14ac:dyDescent="0.3">
      <c r="A20" t="s">
        <v>20</v>
      </c>
      <c r="B20">
        <v>95</v>
      </c>
      <c r="C20" t="str">
        <f t="shared" si="0"/>
        <v>A+</v>
      </c>
    </row>
    <row r="21" spans="1:3" x14ac:dyDescent="0.3">
      <c r="A21" t="s">
        <v>15</v>
      </c>
      <c r="B21">
        <v>89</v>
      </c>
      <c r="C21" t="str">
        <f t="shared" si="0"/>
        <v>A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9668-8DFA-43A4-A9EE-5605B501C69B}">
  <dimension ref="B2:T12"/>
  <sheetViews>
    <sheetView workbookViewId="0">
      <selection activeCell="L14" sqref="L14"/>
    </sheetView>
  </sheetViews>
  <sheetFormatPr defaultRowHeight="14.4" x14ac:dyDescent="0.3"/>
  <cols>
    <col min="4" max="4" width="10.88671875" bestFit="1" customWidth="1"/>
    <col min="14" max="14" width="10.21875" bestFit="1" customWidth="1"/>
    <col min="15" max="15" width="10.44140625" bestFit="1" customWidth="1"/>
    <col min="16" max="18" width="10.21875" bestFit="1" customWidth="1"/>
  </cols>
  <sheetData>
    <row r="2" spans="2:20" ht="14.4" customHeight="1" x14ac:dyDescent="0.3">
      <c r="D2" s="17"/>
      <c r="E2" s="39" t="s">
        <v>80</v>
      </c>
      <c r="F2" s="39"/>
      <c r="G2" s="39"/>
      <c r="H2" s="39"/>
      <c r="I2" s="39"/>
      <c r="J2" s="39"/>
      <c r="K2" s="39"/>
      <c r="N2" s="36" t="s">
        <v>94</v>
      </c>
      <c r="O2" s="36"/>
      <c r="P2" s="36"/>
      <c r="Q2" s="36"/>
      <c r="R2" s="36"/>
      <c r="S2" s="21"/>
      <c r="T2" s="21"/>
    </row>
    <row r="3" spans="2:20" ht="14.4" customHeight="1" x14ac:dyDescent="0.3">
      <c r="D3" s="17"/>
      <c r="E3" s="39"/>
      <c r="F3" s="39"/>
      <c r="G3" s="39"/>
      <c r="H3" s="39"/>
      <c r="I3" s="39"/>
      <c r="J3" s="39"/>
      <c r="K3" s="39"/>
      <c r="N3" s="36"/>
      <c r="O3" s="36"/>
      <c r="P3" s="36"/>
      <c r="Q3" s="36"/>
      <c r="R3" s="36"/>
      <c r="S3" s="21"/>
      <c r="T3" s="21"/>
    </row>
    <row r="4" spans="2:20" ht="14.4" customHeight="1" x14ac:dyDescent="0.3">
      <c r="D4" s="17"/>
      <c r="E4" s="39"/>
      <c r="F4" s="39"/>
      <c r="G4" s="39"/>
      <c r="H4" s="39"/>
      <c r="I4" s="39"/>
      <c r="J4" s="39"/>
      <c r="K4" s="39"/>
      <c r="N4" s="36"/>
      <c r="O4" s="36"/>
      <c r="P4" s="36"/>
      <c r="Q4" s="36"/>
      <c r="R4" s="36"/>
      <c r="S4" s="21"/>
      <c r="T4" s="21"/>
    </row>
    <row r="5" spans="2:20" ht="14.4" customHeight="1" x14ac:dyDescent="0.3">
      <c r="D5" s="17"/>
      <c r="E5" s="16"/>
      <c r="F5" s="16"/>
      <c r="G5" s="16"/>
      <c r="H5" s="16"/>
      <c r="I5" s="16"/>
      <c r="J5" s="16"/>
      <c r="K5" s="16"/>
      <c r="N5" s="36"/>
      <c r="O5" s="36"/>
      <c r="P5" s="36"/>
      <c r="Q5" s="36"/>
      <c r="R5" s="36"/>
      <c r="S5" s="21"/>
      <c r="T5" s="21"/>
    </row>
    <row r="6" spans="2:20" ht="21" x14ac:dyDescent="0.4">
      <c r="C6" t="s">
        <v>81</v>
      </c>
      <c r="D6" s="38" t="s">
        <v>86</v>
      </c>
      <c r="E6" s="38"/>
      <c r="F6" s="38"/>
      <c r="G6" s="38" t="s">
        <v>85</v>
      </c>
      <c r="H6" s="38"/>
      <c r="I6" s="38"/>
      <c r="N6" s="22" t="s">
        <v>84</v>
      </c>
      <c r="O6" s="22" t="s">
        <v>82</v>
      </c>
      <c r="P6" s="22" t="s">
        <v>83</v>
      </c>
      <c r="Q6" s="22" t="s">
        <v>92</v>
      </c>
      <c r="R6" s="22" t="s">
        <v>93</v>
      </c>
    </row>
    <row r="7" spans="2:20" x14ac:dyDescent="0.3">
      <c r="C7">
        <v>1</v>
      </c>
      <c r="D7" s="37" t="s">
        <v>88</v>
      </c>
      <c r="E7" s="37"/>
      <c r="F7" s="19">
        <v>600000</v>
      </c>
      <c r="G7" s="37" t="s">
        <v>87</v>
      </c>
      <c r="H7" s="37"/>
      <c r="I7" s="19">
        <v>600000</v>
      </c>
      <c r="N7" s="18" t="str">
        <f>IF(G7="CASH A/C","MATCH","NO MATCH")</f>
        <v>NO MATCH</v>
      </c>
      <c r="O7" s="18" t="str">
        <f>IF(G7="SALARY A/C","MATCH","NO MATCH")</f>
        <v>NO MATCH</v>
      </c>
      <c r="P7" s="18" t="str">
        <f>IF(G7="RENT A/C","MATCH","NO MATCH")</f>
        <v>NO MATCH</v>
      </c>
      <c r="Q7" s="18" t="str">
        <f>IF(G7="STOCK A/C","MATCH","NO MATCH")</f>
        <v>NO MATCH</v>
      </c>
      <c r="R7" s="18" t="str">
        <f>IF(G7="BANK A/C","MATCH","NO MATCH")</f>
        <v>NO MATCH</v>
      </c>
    </row>
    <row r="8" spans="2:20" x14ac:dyDescent="0.3">
      <c r="C8">
        <v>2</v>
      </c>
      <c r="D8" s="37" t="s">
        <v>89</v>
      </c>
      <c r="E8" s="37"/>
      <c r="F8" s="19">
        <v>280000</v>
      </c>
      <c r="G8" s="37" t="s">
        <v>88</v>
      </c>
      <c r="H8" s="37"/>
      <c r="I8" s="19">
        <v>280000</v>
      </c>
      <c r="N8" s="18" t="str">
        <f t="shared" ref="N8:N10" si="0">IF(G8="CASH A/C","MATCH","NO MATCH")</f>
        <v>MATCH</v>
      </c>
      <c r="O8" s="18" t="str">
        <f t="shared" ref="O8:O10" si="1">IF(G8="SALARY A/C","MATCH","NO MATCH")</f>
        <v>NO MATCH</v>
      </c>
      <c r="P8" s="18" t="str">
        <f t="shared" ref="P8:P10" si="2">IF(G8="RENT A/C","MATCH","NO MATCH")</f>
        <v>NO MATCH</v>
      </c>
      <c r="Q8" s="18" t="str">
        <f t="shared" ref="Q8:Q10" si="3">IF(G8="STOCK A/C","MATCH","NO MATCH")</f>
        <v>NO MATCH</v>
      </c>
      <c r="R8" s="18" t="str">
        <f t="shared" ref="R8:R10" si="4">IF(G8="BANK A/C","MATCH","NO MATCH")</f>
        <v>NO MATCH</v>
      </c>
    </row>
    <row r="9" spans="2:20" x14ac:dyDescent="0.3">
      <c r="B9">
        <v>0</v>
      </c>
      <c r="C9">
        <v>3</v>
      </c>
      <c r="D9" s="37" t="s">
        <v>90</v>
      </c>
      <c r="E9" s="37"/>
      <c r="F9" s="19">
        <v>8000</v>
      </c>
      <c r="G9" s="37" t="s">
        <v>91</v>
      </c>
      <c r="H9" s="37"/>
      <c r="I9" s="19">
        <v>8000</v>
      </c>
      <c r="N9" s="18" t="str">
        <f t="shared" si="0"/>
        <v>NO MATCH</v>
      </c>
      <c r="O9" s="18" t="str">
        <f t="shared" si="1"/>
        <v>NO MATCH</v>
      </c>
      <c r="P9" s="18" t="str">
        <f t="shared" si="2"/>
        <v>MATCH</v>
      </c>
      <c r="Q9" s="18" t="str">
        <f t="shared" si="3"/>
        <v>NO MATCH</v>
      </c>
      <c r="R9" s="18" t="str">
        <f t="shared" si="4"/>
        <v>NO MATCH</v>
      </c>
    </row>
    <row r="10" spans="2:20" x14ac:dyDescent="0.3">
      <c r="C10">
        <v>4</v>
      </c>
      <c r="D10" s="37" t="s">
        <v>91</v>
      </c>
      <c r="E10" s="37"/>
      <c r="F10" s="19">
        <v>15000</v>
      </c>
      <c r="G10" s="37" t="s">
        <v>89</v>
      </c>
      <c r="H10" s="37"/>
      <c r="I10" s="19">
        <v>15000</v>
      </c>
      <c r="N10" s="18" t="str">
        <f t="shared" si="0"/>
        <v>NO MATCH</v>
      </c>
      <c r="O10" s="18" t="str">
        <f t="shared" si="1"/>
        <v>MATCH</v>
      </c>
      <c r="P10" s="18" t="str">
        <f t="shared" si="2"/>
        <v>NO MATCH</v>
      </c>
      <c r="Q10" s="18" t="str">
        <f t="shared" si="3"/>
        <v>NO MATCH</v>
      </c>
      <c r="R10" s="18" t="str">
        <f t="shared" si="4"/>
        <v>NO MATCH</v>
      </c>
    </row>
    <row r="12" spans="2:20" ht="18" x14ac:dyDescent="0.35">
      <c r="E12" s="20" t="s">
        <v>95</v>
      </c>
      <c r="F12">
        <f>SUM(F7:F10)</f>
        <v>903000</v>
      </c>
      <c r="H12" s="20" t="s">
        <v>95</v>
      </c>
      <c r="I12">
        <f>SUM(I7:I10)</f>
        <v>903000</v>
      </c>
    </row>
  </sheetData>
  <mergeCells count="12">
    <mergeCell ref="N2:R5"/>
    <mergeCell ref="G9:H9"/>
    <mergeCell ref="G10:H10"/>
    <mergeCell ref="D6:F6"/>
    <mergeCell ref="G6:I6"/>
    <mergeCell ref="E2:K4"/>
    <mergeCell ref="D7:E7"/>
    <mergeCell ref="D8:E8"/>
    <mergeCell ref="D9:E9"/>
    <mergeCell ref="D10:E10"/>
    <mergeCell ref="G7:H7"/>
    <mergeCell ref="G8:H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D083-06AA-4880-9FC3-BB1026E6759F}">
  <dimension ref="A1:G111"/>
  <sheetViews>
    <sheetView workbookViewId="0">
      <selection activeCell="G1" sqref="G1"/>
    </sheetView>
  </sheetViews>
  <sheetFormatPr defaultRowHeight="14.4" x14ac:dyDescent="0.3"/>
  <cols>
    <col min="2" max="2" width="13.6640625" customWidth="1"/>
    <col min="4" max="4" width="15.77734375" bestFit="1" customWidth="1"/>
    <col min="5" max="5" width="19.21875" bestFit="1" customWidth="1"/>
  </cols>
  <sheetData>
    <row r="1" spans="1:7" ht="14.4" customHeight="1" x14ac:dyDescent="0.3">
      <c r="A1" s="40" t="s">
        <v>133</v>
      </c>
      <c r="B1" s="40"/>
      <c r="C1" s="40"/>
      <c r="D1" s="40"/>
      <c r="E1" s="40"/>
      <c r="F1" s="21"/>
      <c r="G1" s="21"/>
    </row>
    <row r="2" spans="1:7" x14ac:dyDescent="0.3">
      <c r="A2" s="41"/>
      <c r="B2" s="41"/>
      <c r="C2" s="41"/>
      <c r="D2" s="41"/>
      <c r="E2" s="41"/>
      <c r="F2" s="21"/>
      <c r="G2" s="21"/>
    </row>
    <row r="3" spans="1:7" ht="24" customHeight="1" x14ac:dyDescent="0.4">
      <c r="A3" s="29" t="s">
        <v>134</v>
      </c>
      <c r="B3" s="29" t="s">
        <v>77</v>
      </c>
      <c r="C3" s="29" t="s">
        <v>135</v>
      </c>
      <c r="D3" s="29" t="s">
        <v>136</v>
      </c>
      <c r="E3" s="29" t="s">
        <v>137</v>
      </c>
    </row>
    <row r="4" spans="1:7" ht="15" x14ac:dyDescent="0.3">
      <c r="A4" s="27">
        <v>1</v>
      </c>
      <c r="B4" s="27" t="s">
        <v>15</v>
      </c>
      <c r="C4" s="27">
        <v>16</v>
      </c>
      <c r="D4" s="27" t="str">
        <f>IF(C4&gt;16,"Eligibile","Not Eligible" )</f>
        <v>Not Eligible</v>
      </c>
      <c r="E4" s="27" t="str">
        <f>IF(C4&gt;18,"Adult","Minor")</f>
        <v>Minor</v>
      </c>
    </row>
    <row r="5" spans="1:7" ht="15" x14ac:dyDescent="0.3">
      <c r="A5" s="27">
        <v>2</v>
      </c>
      <c r="B5" s="27" t="s">
        <v>96</v>
      </c>
      <c r="C5" s="27">
        <v>19</v>
      </c>
      <c r="D5" s="27" t="str">
        <f t="shared" ref="D5:D51" si="0">IF(C5&gt;16,"Eligibile","Not Eligible" )</f>
        <v>Eligibile</v>
      </c>
      <c r="E5" s="27" t="str">
        <f t="shared" ref="E5:E51" si="1">IF(C5&gt;18,"Adult","Minor")</f>
        <v>Adult</v>
      </c>
    </row>
    <row r="6" spans="1:7" ht="15" x14ac:dyDescent="0.3">
      <c r="A6" s="27">
        <v>3</v>
      </c>
      <c r="B6" s="27" t="s">
        <v>97</v>
      </c>
      <c r="C6" s="27">
        <v>20</v>
      </c>
      <c r="D6" s="27" t="str">
        <f t="shared" si="0"/>
        <v>Eligibile</v>
      </c>
      <c r="E6" s="27" t="str">
        <f t="shared" si="1"/>
        <v>Adult</v>
      </c>
    </row>
    <row r="7" spans="1:7" ht="15" x14ac:dyDescent="0.3">
      <c r="A7" s="27">
        <v>4</v>
      </c>
      <c r="B7" s="27" t="s">
        <v>98</v>
      </c>
      <c r="C7" s="27">
        <v>23</v>
      </c>
      <c r="D7" s="27" t="str">
        <f t="shared" si="0"/>
        <v>Eligibile</v>
      </c>
      <c r="E7" s="27" t="str">
        <f t="shared" si="1"/>
        <v>Adult</v>
      </c>
    </row>
    <row r="8" spans="1:7" ht="15" x14ac:dyDescent="0.3">
      <c r="A8" s="27">
        <v>5</v>
      </c>
      <c r="B8" s="27" t="s">
        <v>99</v>
      </c>
      <c r="C8" s="27">
        <v>15</v>
      </c>
      <c r="D8" s="27" t="str">
        <f t="shared" si="0"/>
        <v>Not Eligible</v>
      </c>
      <c r="E8" s="27" t="str">
        <f t="shared" si="1"/>
        <v>Minor</v>
      </c>
    </row>
    <row r="9" spans="1:7" ht="15" x14ac:dyDescent="0.3">
      <c r="A9" s="27">
        <v>6</v>
      </c>
      <c r="B9" s="27" t="s">
        <v>3</v>
      </c>
      <c r="C9" s="27">
        <v>18</v>
      </c>
      <c r="D9" s="27" t="str">
        <f t="shared" si="0"/>
        <v>Eligibile</v>
      </c>
      <c r="E9" s="27" t="str">
        <f t="shared" si="1"/>
        <v>Minor</v>
      </c>
    </row>
    <row r="10" spans="1:7" ht="15" x14ac:dyDescent="0.3">
      <c r="A10" s="27">
        <v>7</v>
      </c>
      <c r="B10" s="27" t="s">
        <v>5</v>
      </c>
      <c r="C10" s="27">
        <v>19</v>
      </c>
      <c r="D10" s="27" t="str">
        <f t="shared" si="0"/>
        <v>Eligibile</v>
      </c>
      <c r="E10" s="27" t="str">
        <f t="shared" si="1"/>
        <v>Adult</v>
      </c>
    </row>
    <row r="11" spans="1:7" ht="15" x14ac:dyDescent="0.3">
      <c r="A11" s="27">
        <v>8</v>
      </c>
      <c r="B11" s="27" t="s">
        <v>6</v>
      </c>
      <c r="C11" s="27">
        <v>20</v>
      </c>
      <c r="D11" s="27" t="str">
        <f t="shared" si="0"/>
        <v>Eligibile</v>
      </c>
      <c r="E11" s="27" t="str">
        <f t="shared" si="1"/>
        <v>Adult</v>
      </c>
    </row>
    <row r="12" spans="1:7" ht="15" x14ac:dyDescent="0.3">
      <c r="A12" s="27">
        <v>9</v>
      </c>
      <c r="B12" s="27" t="s">
        <v>7</v>
      </c>
      <c r="C12" s="27">
        <v>16</v>
      </c>
      <c r="D12" s="27" t="str">
        <f t="shared" si="0"/>
        <v>Not Eligible</v>
      </c>
      <c r="E12" s="27" t="str">
        <f t="shared" si="1"/>
        <v>Minor</v>
      </c>
    </row>
    <row r="13" spans="1:7" ht="15" x14ac:dyDescent="0.3">
      <c r="A13" s="27">
        <v>10</v>
      </c>
      <c r="B13" s="27" t="s">
        <v>8</v>
      </c>
      <c r="C13" s="27">
        <v>17</v>
      </c>
      <c r="D13" s="27" t="str">
        <f t="shared" si="0"/>
        <v>Eligibile</v>
      </c>
      <c r="E13" s="27" t="str">
        <f t="shared" si="1"/>
        <v>Minor</v>
      </c>
    </row>
    <row r="14" spans="1:7" ht="15" x14ac:dyDescent="0.3">
      <c r="A14" s="27">
        <v>11</v>
      </c>
      <c r="B14" s="27" t="s">
        <v>100</v>
      </c>
      <c r="C14" s="27">
        <v>18</v>
      </c>
      <c r="D14" s="27" t="str">
        <f t="shared" si="0"/>
        <v>Eligibile</v>
      </c>
      <c r="E14" s="27" t="str">
        <f t="shared" si="1"/>
        <v>Minor</v>
      </c>
    </row>
    <row r="15" spans="1:7" ht="15" x14ac:dyDescent="0.3">
      <c r="A15" s="27">
        <v>12</v>
      </c>
      <c r="B15" s="27" t="s">
        <v>16</v>
      </c>
      <c r="C15" s="27">
        <v>19</v>
      </c>
      <c r="D15" s="27" t="str">
        <f t="shared" si="0"/>
        <v>Eligibile</v>
      </c>
      <c r="E15" s="27" t="str">
        <f t="shared" si="1"/>
        <v>Adult</v>
      </c>
    </row>
    <row r="16" spans="1:7" ht="15" x14ac:dyDescent="0.3">
      <c r="A16" s="27">
        <v>13</v>
      </c>
      <c r="B16" s="27" t="s">
        <v>101</v>
      </c>
      <c r="C16" s="27">
        <v>20</v>
      </c>
      <c r="D16" s="27" t="str">
        <f t="shared" si="0"/>
        <v>Eligibile</v>
      </c>
      <c r="E16" s="27" t="str">
        <f t="shared" si="1"/>
        <v>Adult</v>
      </c>
    </row>
    <row r="17" spans="1:5" ht="15" x14ac:dyDescent="0.3">
      <c r="A17" s="27">
        <v>14</v>
      </c>
      <c r="B17" s="27" t="s">
        <v>102</v>
      </c>
      <c r="C17" s="27">
        <v>24</v>
      </c>
      <c r="D17" s="27" t="str">
        <f t="shared" si="0"/>
        <v>Eligibile</v>
      </c>
      <c r="E17" s="27" t="str">
        <f t="shared" si="1"/>
        <v>Adult</v>
      </c>
    </row>
    <row r="18" spans="1:5" ht="15" x14ac:dyDescent="0.3">
      <c r="A18" s="27">
        <v>15</v>
      </c>
      <c r="B18" s="27" t="s">
        <v>103</v>
      </c>
      <c r="C18" s="27">
        <v>25</v>
      </c>
      <c r="D18" s="27" t="str">
        <f t="shared" si="0"/>
        <v>Eligibile</v>
      </c>
      <c r="E18" s="27" t="str">
        <f t="shared" si="1"/>
        <v>Adult</v>
      </c>
    </row>
    <row r="19" spans="1:5" ht="15" x14ac:dyDescent="0.3">
      <c r="A19" s="27">
        <v>16</v>
      </c>
      <c r="B19" s="27" t="s">
        <v>104</v>
      </c>
      <c r="C19" s="27">
        <v>16</v>
      </c>
      <c r="D19" s="27" t="str">
        <f t="shared" si="0"/>
        <v>Not Eligible</v>
      </c>
      <c r="E19" s="27" t="str">
        <f t="shared" si="1"/>
        <v>Minor</v>
      </c>
    </row>
    <row r="20" spans="1:5" ht="15" x14ac:dyDescent="0.3">
      <c r="A20" s="27">
        <v>17</v>
      </c>
      <c r="B20" s="27" t="s">
        <v>105</v>
      </c>
      <c r="C20" s="27">
        <v>14</v>
      </c>
      <c r="D20" s="27" t="str">
        <f t="shared" si="0"/>
        <v>Not Eligible</v>
      </c>
      <c r="E20" s="27" t="str">
        <f t="shared" si="1"/>
        <v>Minor</v>
      </c>
    </row>
    <row r="21" spans="1:5" ht="15" x14ac:dyDescent="0.3">
      <c r="A21" s="27">
        <v>18</v>
      </c>
      <c r="B21" s="27" t="s">
        <v>106</v>
      </c>
      <c r="C21" s="27">
        <v>18</v>
      </c>
      <c r="D21" s="27" t="str">
        <f t="shared" si="0"/>
        <v>Eligibile</v>
      </c>
      <c r="E21" s="27" t="str">
        <f t="shared" si="1"/>
        <v>Minor</v>
      </c>
    </row>
    <row r="22" spans="1:5" ht="15" x14ac:dyDescent="0.3">
      <c r="A22" s="27">
        <v>19</v>
      </c>
      <c r="B22" s="27" t="s">
        <v>107</v>
      </c>
      <c r="C22" s="27">
        <v>19</v>
      </c>
      <c r="D22" s="27" t="str">
        <f t="shared" si="0"/>
        <v>Eligibile</v>
      </c>
      <c r="E22" s="27" t="str">
        <f t="shared" si="1"/>
        <v>Adult</v>
      </c>
    </row>
    <row r="23" spans="1:5" ht="15" x14ac:dyDescent="0.3">
      <c r="A23" s="27">
        <v>20</v>
      </c>
      <c r="B23" s="27" t="s">
        <v>108</v>
      </c>
      <c r="C23" s="27">
        <v>22</v>
      </c>
      <c r="D23" s="27" t="str">
        <f t="shared" si="0"/>
        <v>Eligibile</v>
      </c>
      <c r="E23" s="27" t="str">
        <f t="shared" si="1"/>
        <v>Adult</v>
      </c>
    </row>
    <row r="24" spans="1:5" ht="15" x14ac:dyDescent="0.3">
      <c r="A24" s="27">
        <v>21</v>
      </c>
      <c r="B24" s="27" t="s">
        <v>109</v>
      </c>
      <c r="C24" s="27">
        <v>21</v>
      </c>
      <c r="D24" s="27" t="str">
        <f t="shared" si="0"/>
        <v>Eligibile</v>
      </c>
      <c r="E24" s="27" t="str">
        <f t="shared" si="1"/>
        <v>Adult</v>
      </c>
    </row>
    <row r="25" spans="1:5" ht="15" x14ac:dyDescent="0.3">
      <c r="A25" s="27">
        <v>22</v>
      </c>
      <c r="B25" s="27" t="s">
        <v>110</v>
      </c>
      <c r="C25" s="27">
        <v>20</v>
      </c>
      <c r="D25" s="27" t="str">
        <f t="shared" si="0"/>
        <v>Eligibile</v>
      </c>
      <c r="E25" s="27" t="str">
        <f t="shared" si="1"/>
        <v>Adult</v>
      </c>
    </row>
    <row r="26" spans="1:5" ht="15" x14ac:dyDescent="0.3">
      <c r="A26" s="27">
        <v>23</v>
      </c>
      <c r="B26" s="27" t="s">
        <v>111</v>
      </c>
      <c r="C26" s="27">
        <v>18</v>
      </c>
      <c r="D26" s="27" t="str">
        <f t="shared" si="0"/>
        <v>Eligibile</v>
      </c>
      <c r="E26" s="27" t="str">
        <f t="shared" si="1"/>
        <v>Minor</v>
      </c>
    </row>
    <row r="27" spans="1:5" ht="15" x14ac:dyDescent="0.3">
      <c r="A27" s="27">
        <v>24</v>
      </c>
      <c r="B27" s="27" t="s">
        <v>112</v>
      </c>
      <c r="C27" s="27">
        <v>19</v>
      </c>
      <c r="D27" s="27" t="str">
        <f t="shared" si="0"/>
        <v>Eligibile</v>
      </c>
      <c r="E27" s="27" t="str">
        <f t="shared" si="1"/>
        <v>Adult</v>
      </c>
    </row>
    <row r="28" spans="1:5" ht="15" x14ac:dyDescent="0.3">
      <c r="A28" s="27">
        <v>25</v>
      </c>
      <c r="B28" s="27" t="s">
        <v>113</v>
      </c>
      <c r="C28" s="27">
        <v>21</v>
      </c>
      <c r="D28" s="27" t="str">
        <f t="shared" si="0"/>
        <v>Eligibile</v>
      </c>
      <c r="E28" s="27" t="str">
        <f t="shared" si="1"/>
        <v>Adult</v>
      </c>
    </row>
    <row r="29" spans="1:5" ht="15" x14ac:dyDescent="0.3">
      <c r="A29" s="27">
        <v>26</v>
      </c>
      <c r="B29" s="27" t="s">
        <v>114</v>
      </c>
      <c r="C29" s="27">
        <v>20</v>
      </c>
      <c r="D29" s="27" t="str">
        <f t="shared" si="0"/>
        <v>Eligibile</v>
      </c>
      <c r="E29" s="27" t="str">
        <f t="shared" si="1"/>
        <v>Adult</v>
      </c>
    </row>
    <row r="30" spans="1:5" ht="15" x14ac:dyDescent="0.3">
      <c r="A30" s="27">
        <v>27</v>
      </c>
      <c r="B30" s="27" t="s">
        <v>115</v>
      </c>
      <c r="C30" s="27">
        <v>19</v>
      </c>
      <c r="D30" s="27" t="str">
        <f t="shared" si="0"/>
        <v>Eligibile</v>
      </c>
      <c r="E30" s="27" t="str">
        <f t="shared" si="1"/>
        <v>Adult</v>
      </c>
    </row>
    <row r="31" spans="1:5" ht="15" x14ac:dyDescent="0.3">
      <c r="A31" s="27">
        <v>28</v>
      </c>
      <c r="B31" s="27" t="s">
        <v>9</v>
      </c>
      <c r="C31" s="27">
        <v>15</v>
      </c>
      <c r="D31" s="27" t="str">
        <f t="shared" si="0"/>
        <v>Not Eligible</v>
      </c>
      <c r="E31" s="27" t="str">
        <f t="shared" si="1"/>
        <v>Minor</v>
      </c>
    </row>
    <row r="32" spans="1:5" ht="15" x14ac:dyDescent="0.3">
      <c r="A32" s="27">
        <v>29</v>
      </c>
      <c r="B32" s="27" t="s">
        <v>10</v>
      </c>
      <c r="C32" s="27">
        <v>16</v>
      </c>
      <c r="D32" s="27" t="str">
        <f t="shared" si="0"/>
        <v>Not Eligible</v>
      </c>
      <c r="E32" s="27" t="str">
        <f t="shared" si="1"/>
        <v>Minor</v>
      </c>
    </row>
    <row r="33" spans="1:5" ht="15" x14ac:dyDescent="0.3">
      <c r="A33" s="27">
        <v>30</v>
      </c>
      <c r="B33" s="27" t="s">
        <v>116</v>
      </c>
      <c r="C33" s="27">
        <v>18</v>
      </c>
      <c r="D33" s="27" t="str">
        <f t="shared" si="0"/>
        <v>Eligibile</v>
      </c>
      <c r="E33" s="27" t="str">
        <f t="shared" si="1"/>
        <v>Minor</v>
      </c>
    </row>
    <row r="34" spans="1:5" ht="15" x14ac:dyDescent="0.3">
      <c r="A34" s="27">
        <v>31</v>
      </c>
      <c r="B34" s="27" t="s">
        <v>117</v>
      </c>
      <c r="C34" s="27">
        <v>17</v>
      </c>
      <c r="D34" s="27" t="str">
        <f t="shared" si="0"/>
        <v>Eligibile</v>
      </c>
      <c r="E34" s="27" t="str">
        <f t="shared" si="1"/>
        <v>Minor</v>
      </c>
    </row>
    <row r="35" spans="1:5" ht="15" x14ac:dyDescent="0.3">
      <c r="A35" s="27">
        <v>32</v>
      </c>
      <c r="B35" s="27" t="s">
        <v>118</v>
      </c>
      <c r="C35" s="27">
        <v>19</v>
      </c>
      <c r="D35" s="27" t="str">
        <f t="shared" si="0"/>
        <v>Eligibile</v>
      </c>
      <c r="E35" s="27" t="str">
        <f t="shared" si="1"/>
        <v>Adult</v>
      </c>
    </row>
    <row r="36" spans="1:5" ht="15" x14ac:dyDescent="0.3">
      <c r="A36" s="27">
        <v>33</v>
      </c>
      <c r="B36" s="27" t="s">
        <v>119</v>
      </c>
      <c r="C36" s="27">
        <v>20</v>
      </c>
      <c r="D36" s="27" t="str">
        <f t="shared" si="0"/>
        <v>Eligibile</v>
      </c>
      <c r="E36" s="27" t="str">
        <f t="shared" si="1"/>
        <v>Adult</v>
      </c>
    </row>
    <row r="37" spans="1:5" ht="15" x14ac:dyDescent="0.3">
      <c r="A37" s="27">
        <v>34</v>
      </c>
      <c r="B37" s="27" t="s">
        <v>120</v>
      </c>
      <c r="C37" s="27">
        <v>22</v>
      </c>
      <c r="D37" s="27" t="str">
        <f t="shared" si="0"/>
        <v>Eligibile</v>
      </c>
      <c r="E37" s="27" t="str">
        <f t="shared" si="1"/>
        <v>Adult</v>
      </c>
    </row>
    <row r="38" spans="1:5" ht="15" x14ac:dyDescent="0.3">
      <c r="A38" s="27">
        <v>35</v>
      </c>
      <c r="B38" s="27" t="s">
        <v>13</v>
      </c>
      <c r="C38" s="27">
        <v>17</v>
      </c>
      <c r="D38" s="27" t="str">
        <f t="shared" si="0"/>
        <v>Eligibile</v>
      </c>
      <c r="E38" s="27" t="str">
        <f t="shared" si="1"/>
        <v>Minor</v>
      </c>
    </row>
    <row r="39" spans="1:5" ht="15" x14ac:dyDescent="0.3">
      <c r="A39" s="27">
        <v>36</v>
      </c>
      <c r="B39" s="27" t="s">
        <v>121</v>
      </c>
      <c r="C39" s="27">
        <v>16</v>
      </c>
      <c r="D39" s="27" t="str">
        <f t="shared" si="0"/>
        <v>Not Eligible</v>
      </c>
      <c r="E39" s="27" t="str">
        <f t="shared" si="1"/>
        <v>Minor</v>
      </c>
    </row>
    <row r="40" spans="1:5" ht="15" x14ac:dyDescent="0.3">
      <c r="A40" s="27">
        <v>37</v>
      </c>
      <c r="B40" s="27" t="s">
        <v>122</v>
      </c>
      <c r="C40" s="27">
        <v>18</v>
      </c>
      <c r="D40" s="27" t="str">
        <f t="shared" si="0"/>
        <v>Eligibile</v>
      </c>
      <c r="E40" s="27" t="str">
        <f t="shared" si="1"/>
        <v>Minor</v>
      </c>
    </row>
    <row r="41" spans="1:5" ht="15" x14ac:dyDescent="0.3">
      <c r="A41" s="27">
        <v>38</v>
      </c>
      <c r="B41" s="27" t="s">
        <v>123</v>
      </c>
      <c r="C41" s="27">
        <v>20</v>
      </c>
      <c r="D41" s="27" t="str">
        <f t="shared" si="0"/>
        <v>Eligibile</v>
      </c>
      <c r="E41" s="27" t="str">
        <f t="shared" si="1"/>
        <v>Adult</v>
      </c>
    </row>
    <row r="42" spans="1:5" ht="15" x14ac:dyDescent="0.3">
      <c r="A42" s="27">
        <v>39</v>
      </c>
      <c r="B42" s="27" t="s">
        <v>124</v>
      </c>
      <c r="C42" s="27">
        <v>21</v>
      </c>
      <c r="D42" s="27" t="str">
        <f t="shared" si="0"/>
        <v>Eligibile</v>
      </c>
      <c r="E42" s="27" t="str">
        <f t="shared" si="1"/>
        <v>Adult</v>
      </c>
    </row>
    <row r="43" spans="1:5" ht="15" x14ac:dyDescent="0.3">
      <c r="A43" s="27">
        <v>40</v>
      </c>
      <c r="B43" s="27" t="s">
        <v>125</v>
      </c>
      <c r="C43" s="27">
        <v>15</v>
      </c>
      <c r="D43" s="27" t="str">
        <f t="shared" si="0"/>
        <v>Not Eligible</v>
      </c>
      <c r="E43" s="27" t="str">
        <f t="shared" si="1"/>
        <v>Minor</v>
      </c>
    </row>
    <row r="44" spans="1:5" ht="15" x14ac:dyDescent="0.3">
      <c r="A44" s="27">
        <v>41</v>
      </c>
      <c r="B44" s="27" t="s">
        <v>126</v>
      </c>
      <c r="C44" s="27">
        <v>23</v>
      </c>
      <c r="D44" s="27" t="str">
        <f t="shared" si="0"/>
        <v>Eligibile</v>
      </c>
      <c r="E44" s="27" t="str">
        <f t="shared" si="1"/>
        <v>Adult</v>
      </c>
    </row>
    <row r="45" spans="1:5" ht="15" x14ac:dyDescent="0.3">
      <c r="A45" s="27">
        <v>42</v>
      </c>
      <c r="B45" s="27" t="s">
        <v>11</v>
      </c>
      <c r="C45" s="27">
        <v>19</v>
      </c>
      <c r="D45" s="27" t="str">
        <f t="shared" si="0"/>
        <v>Eligibile</v>
      </c>
      <c r="E45" s="27" t="str">
        <f t="shared" si="1"/>
        <v>Adult</v>
      </c>
    </row>
    <row r="46" spans="1:5" ht="15" x14ac:dyDescent="0.3">
      <c r="A46" s="27">
        <v>43</v>
      </c>
      <c r="B46" s="27" t="s">
        <v>127</v>
      </c>
      <c r="C46" s="27">
        <v>20</v>
      </c>
      <c r="D46" s="27" t="str">
        <f t="shared" si="0"/>
        <v>Eligibile</v>
      </c>
      <c r="E46" s="27" t="str">
        <f t="shared" si="1"/>
        <v>Adult</v>
      </c>
    </row>
    <row r="47" spans="1:5" ht="15" x14ac:dyDescent="0.3">
      <c r="A47" s="27">
        <v>44</v>
      </c>
      <c r="B47" s="27" t="s">
        <v>128</v>
      </c>
      <c r="C47" s="27">
        <v>16</v>
      </c>
      <c r="D47" s="27" t="str">
        <f t="shared" si="0"/>
        <v>Not Eligible</v>
      </c>
      <c r="E47" s="27" t="str">
        <f t="shared" si="1"/>
        <v>Minor</v>
      </c>
    </row>
    <row r="48" spans="1:5" ht="15" x14ac:dyDescent="0.3">
      <c r="A48" s="27">
        <v>45</v>
      </c>
      <c r="B48" s="27" t="s">
        <v>129</v>
      </c>
      <c r="C48" s="27">
        <v>15</v>
      </c>
      <c r="D48" s="27" t="str">
        <f t="shared" si="0"/>
        <v>Not Eligible</v>
      </c>
      <c r="E48" s="27" t="str">
        <f t="shared" si="1"/>
        <v>Minor</v>
      </c>
    </row>
    <row r="49" spans="1:5" ht="15" x14ac:dyDescent="0.3">
      <c r="A49" s="27">
        <v>46</v>
      </c>
      <c r="B49" s="27" t="s">
        <v>130</v>
      </c>
      <c r="C49" s="27">
        <v>20</v>
      </c>
      <c r="D49" s="27" t="str">
        <f t="shared" si="0"/>
        <v>Eligibile</v>
      </c>
      <c r="E49" s="27" t="str">
        <f t="shared" si="1"/>
        <v>Adult</v>
      </c>
    </row>
    <row r="50" spans="1:5" ht="15" x14ac:dyDescent="0.3">
      <c r="A50" s="27">
        <v>47</v>
      </c>
      <c r="B50" s="27" t="s">
        <v>131</v>
      </c>
      <c r="C50" s="27">
        <v>17</v>
      </c>
      <c r="D50" s="27" t="str">
        <f t="shared" si="0"/>
        <v>Eligibile</v>
      </c>
      <c r="E50" s="27" t="str">
        <f t="shared" si="1"/>
        <v>Minor</v>
      </c>
    </row>
    <row r="51" spans="1:5" ht="15" x14ac:dyDescent="0.3">
      <c r="A51" s="27">
        <v>48</v>
      </c>
      <c r="B51" s="27" t="s">
        <v>132</v>
      </c>
      <c r="C51" s="27">
        <v>20</v>
      </c>
      <c r="D51" s="27" t="str">
        <f t="shared" si="0"/>
        <v>Eligibile</v>
      </c>
      <c r="E51" s="27" t="str">
        <f t="shared" si="1"/>
        <v>Adult</v>
      </c>
    </row>
    <row r="52" spans="1:5" ht="15" x14ac:dyDescent="0.3">
      <c r="A52" s="27">
        <v>49</v>
      </c>
      <c r="B52" s="28" t="s">
        <v>138</v>
      </c>
      <c r="C52" s="27">
        <v>16</v>
      </c>
      <c r="D52" s="27" t="str">
        <f t="shared" ref="D52:D103" si="2">IF(C52&gt;=16,"ELIGIBLE","NOT ELIGIBLE")</f>
        <v>ELIGIBLE</v>
      </c>
      <c r="E52" s="27" t="str">
        <f t="shared" ref="E52:E101" si="3">IF(C52&gt;=18,"ADULT","MINOR")</f>
        <v>MINOR</v>
      </c>
    </row>
    <row r="53" spans="1:5" ht="15" x14ac:dyDescent="0.3">
      <c r="A53" s="27">
        <v>50</v>
      </c>
      <c r="B53" s="28" t="s">
        <v>138</v>
      </c>
      <c r="C53" s="27">
        <v>15</v>
      </c>
      <c r="D53" s="27" t="str">
        <f t="shared" si="2"/>
        <v>NOT ELIGIBLE</v>
      </c>
      <c r="E53" s="27" t="str">
        <f t="shared" si="3"/>
        <v>MINOR</v>
      </c>
    </row>
    <row r="54" spans="1:5" ht="15" x14ac:dyDescent="0.3">
      <c r="A54" s="27">
        <v>51</v>
      </c>
      <c r="B54" s="28" t="s">
        <v>139</v>
      </c>
      <c r="C54" s="27">
        <v>14</v>
      </c>
      <c r="D54" s="27" t="str">
        <f t="shared" si="2"/>
        <v>NOT ELIGIBLE</v>
      </c>
      <c r="E54" s="27" t="str">
        <f t="shared" si="3"/>
        <v>MINOR</v>
      </c>
    </row>
    <row r="55" spans="1:5" ht="15" x14ac:dyDescent="0.3">
      <c r="A55" s="27">
        <v>52</v>
      </c>
      <c r="B55" s="28" t="s">
        <v>140</v>
      </c>
      <c r="C55" s="27">
        <v>15</v>
      </c>
      <c r="D55" s="27" t="str">
        <f t="shared" si="2"/>
        <v>NOT ELIGIBLE</v>
      </c>
      <c r="E55" s="27" t="str">
        <f t="shared" si="3"/>
        <v>MINOR</v>
      </c>
    </row>
    <row r="56" spans="1:5" ht="15" x14ac:dyDescent="0.3">
      <c r="A56" s="27">
        <v>53</v>
      </c>
      <c r="B56" s="28" t="s">
        <v>140</v>
      </c>
      <c r="C56" s="27">
        <v>14</v>
      </c>
      <c r="D56" s="27" t="str">
        <f t="shared" si="2"/>
        <v>NOT ELIGIBLE</v>
      </c>
      <c r="E56" s="27" t="str">
        <f t="shared" si="3"/>
        <v>MINOR</v>
      </c>
    </row>
    <row r="57" spans="1:5" ht="15" x14ac:dyDescent="0.3">
      <c r="A57" s="27">
        <v>54</v>
      </c>
      <c r="B57" s="28" t="s">
        <v>141</v>
      </c>
      <c r="C57" s="27">
        <v>13</v>
      </c>
      <c r="D57" s="27" t="str">
        <f t="shared" si="2"/>
        <v>NOT ELIGIBLE</v>
      </c>
      <c r="E57" s="27" t="str">
        <f t="shared" si="3"/>
        <v>MINOR</v>
      </c>
    </row>
    <row r="58" spans="1:5" ht="15" x14ac:dyDescent="0.3">
      <c r="A58" s="27">
        <v>55</v>
      </c>
      <c r="B58" s="28" t="s">
        <v>142</v>
      </c>
      <c r="C58" s="27">
        <v>18</v>
      </c>
      <c r="D58" s="27" t="str">
        <f t="shared" si="2"/>
        <v>ELIGIBLE</v>
      </c>
      <c r="E58" s="27" t="str">
        <f t="shared" si="3"/>
        <v>ADULT</v>
      </c>
    </row>
    <row r="59" spans="1:5" ht="15" x14ac:dyDescent="0.3">
      <c r="A59" s="27">
        <v>56</v>
      </c>
      <c r="B59" s="28" t="s">
        <v>143</v>
      </c>
      <c r="C59" s="27">
        <v>15</v>
      </c>
      <c r="D59" s="27" t="str">
        <f t="shared" si="2"/>
        <v>NOT ELIGIBLE</v>
      </c>
      <c r="E59" s="27" t="str">
        <f t="shared" si="3"/>
        <v>MINOR</v>
      </c>
    </row>
    <row r="60" spans="1:5" ht="15" x14ac:dyDescent="0.3">
      <c r="A60" s="27">
        <v>57</v>
      </c>
      <c r="B60" s="28" t="s">
        <v>144</v>
      </c>
      <c r="C60" s="27">
        <v>16</v>
      </c>
      <c r="D60" s="27" t="str">
        <f t="shared" si="2"/>
        <v>ELIGIBLE</v>
      </c>
      <c r="E60" s="27" t="str">
        <f t="shared" si="3"/>
        <v>MINOR</v>
      </c>
    </row>
    <row r="61" spans="1:5" ht="15" x14ac:dyDescent="0.3">
      <c r="A61" s="27">
        <v>58</v>
      </c>
      <c r="B61" s="28" t="s">
        <v>145</v>
      </c>
      <c r="C61" s="27">
        <v>14</v>
      </c>
      <c r="D61" s="27" t="str">
        <f t="shared" si="2"/>
        <v>NOT ELIGIBLE</v>
      </c>
      <c r="E61" s="27" t="str">
        <f t="shared" si="3"/>
        <v>MINOR</v>
      </c>
    </row>
    <row r="62" spans="1:5" ht="15" x14ac:dyDescent="0.3">
      <c r="A62" s="27">
        <v>59</v>
      </c>
      <c r="B62" s="28" t="s">
        <v>146</v>
      </c>
      <c r="C62" s="27">
        <v>13</v>
      </c>
      <c r="D62" s="27" t="str">
        <f t="shared" si="2"/>
        <v>NOT ELIGIBLE</v>
      </c>
      <c r="E62" s="27" t="str">
        <f t="shared" si="3"/>
        <v>MINOR</v>
      </c>
    </row>
    <row r="63" spans="1:5" ht="15" x14ac:dyDescent="0.3">
      <c r="A63" s="27">
        <v>60</v>
      </c>
      <c r="B63" s="28" t="s">
        <v>147</v>
      </c>
      <c r="C63" s="27">
        <v>18</v>
      </c>
      <c r="D63" s="27" t="str">
        <f t="shared" si="2"/>
        <v>ELIGIBLE</v>
      </c>
      <c r="E63" s="27" t="str">
        <f t="shared" si="3"/>
        <v>ADULT</v>
      </c>
    </row>
    <row r="64" spans="1:5" ht="15" x14ac:dyDescent="0.3">
      <c r="A64" s="27">
        <v>61</v>
      </c>
      <c r="B64" s="28" t="s">
        <v>148</v>
      </c>
      <c r="C64" s="27">
        <v>17</v>
      </c>
      <c r="D64" s="27" t="str">
        <f t="shared" si="2"/>
        <v>ELIGIBLE</v>
      </c>
      <c r="E64" s="27" t="str">
        <f t="shared" si="3"/>
        <v>MINOR</v>
      </c>
    </row>
    <row r="65" spans="1:5" ht="15" x14ac:dyDescent="0.3">
      <c r="A65" s="27">
        <v>62</v>
      </c>
      <c r="B65" s="28" t="s">
        <v>149</v>
      </c>
      <c r="C65" s="27">
        <v>16</v>
      </c>
      <c r="D65" s="27" t="str">
        <f t="shared" si="2"/>
        <v>ELIGIBLE</v>
      </c>
      <c r="E65" s="27" t="str">
        <f t="shared" si="3"/>
        <v>MINOR</v>
      </c>
    </row>
    <row r="66" spans="1:5" ht="15" x14ac:dyDescent="0.3">
      <c r="A66" s="27">
        <v>63</v>
      </c>
      <c r="B66" s="28" t="s">
        <v>150</v>
      </c>
      <c r="C66" s="27">
        <v>15</v>
      </c>
      <c r="D66" s="27" t="str">
        <f t="shared" si="2"/>
        <v>NOT ELIGIBLE</v>
      </c>
      <c r="E66" s="27" t="str">
        <f t="shared" si="3"/>
        <v>MINOR</v>
      </c>
    </row>
    <row r="67" spans="1:5" ht="15" x14ac:dyDescent="0.3">
      <c r="A67" s="27">
        <v>64</v>
      </c>
      <c r="B67" s="28" t="s">
        <v>138</v>
      </c>
      <c r="C67" s="27">
        <v>14</v>
      </c>
      <c r="D67" s="27" t="str">
        <f t="shared" si="2"/>
        <v>NOT ELIGIBLE</v>
      </c>
      <c r="E67" s="27" t="str">
        <f t="shared" si="3"/>
        <v>MINOR</v>
      </c>
    </row>
    <row r="68" spans="1:5" ht="15" x14ac:dyDescent="0.3">
      <c r="A68" s="27">
        <v>65</v>
      </c>
      <c r="B68" s="28" t="s">
        <v>138</v>
      </c>
      <c r="C68" s="27">
        <v>15</v>
      </c>
      <c r="D68" s="27" t="str">
        <f t="shared" si="2"/>
        <v>NOT ELIGIBLE</v>
      </c>
      <c r="E68" s="27" t="str">
        <f t="shared" si="3"/>
        <v>MINOR</v>
      </c>
    </row>
    <row r="69" spans="1:5" ht="15" x14ac:dyDescent="0.3">
      <c r="A69" s="27">
        <v>66</v>
      </c>
      <c r="B69" s="28" t="s">
        <v>151</v>
      </c>
      <c r="C69" s="27">
        <v>12</v>
      </c>
      <c r="D69" s="27" t="str">
        <f t="shared" si="2"/>
        <v>NOT ELIGIBLE</v>
      </c>
      <c r="E69" s="27" t="str">
        <f t="shared" si="3"/>
        <v>MINOR</v>
      </c>
    </row>
    <row r="70" spans="1:5" ht="15" x14ac:dyDescent="0.3">
      <c r="A70" s="27">
        <v>67</v>
      </c>
      <c r="B70" s="28" t="s">
        <v>152</v>
      </c>
      <c r="C70" s="27">
        <v>15</v>
      </c>
      <c r="D70" s="27" t="str">
        <f t="shared" si="2"/>
        <v>NOT ELIGIBLE</v>
      </c>
      <c r="E70" s="27" t="str">
        <f t="shared" si="3"/>
        <v>MINOR</v>
      </c>
    </row>
    <row r="71" spans="1:5" ht="15" x14ac:dyDescent="0.3">
      <c r="A71" s="27">
        <v>68</v>
      </c>
      <c r="B71" s="28" t="s">
        <v>153</v>
      </c>
      <c r="C71" s="27">
        <v>17</v>
      </c>
      <c r="D71" s="27" t="str">
        <f t="shared" si="2"/>
        <v>ELIGIBLE</v>
      </c>
      <c r="E71" s="27" t="str">
        <f t="shared" si="3"/>
        <v>MINOR</v>
      </c>
    </row>
    <row r="72" spans="1:5" ht="15" x14ac:dyDescent="0.3">
      <c r="A72" s="27">
        <v>69</v>
      </c>
      <c r="B72" s="28" t="s">
        <v>154</v>
      </c>
      <c r="C72" s="27">
        <v>16</v>
      </c>
      <c r="D72" s="27" t="str">
        <f t="shared" si="2"/>
        <v>ELIGIBLE</v>
      </c>
      <c r="E72" s="27" t="str">
        <f t="shared" si="3"/>
        <v>MINOR</v>
      </c>
    </row>
    <row r="73" spans="1:5" ht="15" x14ac:dyDescent="0.3">
      <c r="A73" s="27">
        <v>70</v>
      </c>
      <c r="B73" s="28" t="s">
        <v>155</v>
      </c>
      <c r="C73" s="27">
        <v>13</v>
      </c>
      <c r="D73" s="27" t="str">
        <f t="shared" si="2"/>
        <v>NOT ELIGIBLE</v>
      </c>
      <c r="E73" s="27" t="str">
        <f t="shared" si="3"/>
        <v>MINOR</v>
      </c>
    </row>
    <row r="74" spans="1:5" ht="15" x14ac:dyDescent="0.3">
      <c r="A74" s="27">
        <v>71</v>
      </c>
      <c r="B74" s="28" t="s">
        <v>156</v>
      </c>
      <c r="C74" s="27">
        <v>14</v>
      </c>
      <c r="D74" s="27" t="str">
        <f t="shared" si="2"/>
        <v>NOT ELIGIBLE</v>
      </c>
      <c r="E74" s="27" t="str">
        <f t="shared" si="3"/>
        <v>MINOR</v>
      </c>
    </row>
    <row r="75" spans="1:5" ht="15" x14ac:dyDescent="0.3">
      <c r="A75" s="27">
        <v>72</v>
      </c>
      <c r="B75" s="28" t="s">
        <v>157</v>
      </c>
      <c r="C75" s="27">
        <v>15</v>
      </c>
      <c r="D75" s="27" t="str">
        <f t="shared" si="2"/>
        <v>NOT ELIGIBLE</v>
      </c>
      <c r="E75" s="27" t="str">
        <f t="shared" si="3"/>
        <v>MINOR</v>
      </c>
    </row>
    <row r="76" spans="1:5" ht="15" x14ac:dyDescent="0.3">
      <c r="A76" s="27">
        <v>73</v>
      </c>
      <c r="B76" s="28" t="s">
        <v>158</v>
      </c>
      <c r="C76" s="27">
        <v>16</v>
      </c>
      <c r="D76" s="27" t="str">
        <f t="shared" si="2"/>
        <v>ELIGIBLE</v>
      </c>
      <c r="E76" s="27" t="str">
        <f t="shared" si="3"/>
        <v>MINOR</v>
      </c>
    </row>
    <row r="77" spans="1:5" ht="15" x14ac:dyDescent="0.3">
      <c r="A77" s="27">
        <v>74</v>
      </c>
      <c r="B77" s="28" t="s">
        <v>159</v>
      </c>
      <c r="C77" s="27">
        <v>13</v>
      </c>
      <c r="D77" s="27" t="str">
        <f t="shared" si="2"/>
        <v>NOT ELIGIBLE</v>
      </c>
      <c r="E77" s="27" t="str">
        <f t="shared" si="3"/>
        <v>MINOR</v>
      </c>
    </row>
    <row r="78" spans="1:5" ht="15" x14ac:dyDescent="0.3">
      <c r="A78" s="27">
        <v>75</v>
      </c>
      <c r="B78" s="28" t="s">
        <v>160</v>
      </c>
      <c r="C78" s="27">
        <v>17</v>
      </c>
      <c r="D78" s="27" t="str">
        <f t="shared" si="2"/>
        <v>ELIGIBLE</v>
      </c>
      <c r="E78" s="27" t="str">
        <f t="shared" si="3"/>
        <v>MINOR</v>
      </c>
    </row>
    <row r="79" spans="1:5" ht="15" x14ac:dyDescent="0.3">
      <c r="A79" s="27">
        <v>76</v>
      </c>
      <c r="B79" s="28" t="s">
        <v>161</v>
      </c>
      <c r="C79" s="27">
        <v>18</v>
      </c>
      <c r="D79" s="27" t="str">
        <f t="shared" si="2"/>
        <v>ELIGIBLE</v>
      </c>
      <c r="E79" s="27" t="str">
        <f t="shared" si="3"/>
        <v>ADULT</v>
      </c>
    </row>
    <row r="80" spans="1:5" ht="15" x14ac:dyDescent="0.3">
      <c r="A80" s="27">
        <v>77</v>
      </c>
      <c r="B80" s="28" t="s">
        <v>162</v>
      </c>
      <c r="C80" s="27">
        <v>16</v>
      </c>
      <c r="D80" s="27" t="str">
        <f t="shared" si="2"/>
        <v>ELIGIBLE</v>
      </c>
      <c r="E80" s="27" t="str">
        <f t="shared" si="3"/>
        <v>MINOR</v>
      </c>
    </row>
    <row r="81" spans="1:5" ht="15" x14ac:dyDescent="0.3">
      <c r="A81" s="27">
        <v>78</v>
      </c>
      <c r="B81" s="28" t="s">
        <v>163</v>
      </c>
      <c r="C81" s="27">
        <v>15</v>
      </c>
      <c r="D81" s="27" t="str">
        <f t="shared" si="2"/>
        <v>NOT ELIGIBLE</v>
      </c>
      <c r="E81" s="27" t="str">
        <f t="shared" si="3"/>
        <v>MINOR</v>
      </c>
    </row>
    <row r="82" spans="1:5" ht="15" x14ac:dyDescent="0.3">
      <c r="A82" s="27">
        <v>79</v>
      </c>
      <c r="B82" s="28" t="s">
        <v>164</v>
      </c>
      <c r="C82" s="27">
        <v>13</v>
      </c>
      <c r="D82" s="27" t="str">
        <f t="shared" si="2"/>
        <v>NOT ELIGIBLE</v>
      </c>
      <c r="E82" s="27" t="str">
        <f t="shared" si="3"/>
        <v>MINOR</v>
      </c>
    </row>
    <row r="83" spans="1:5" ht="15" x14ac:dyDescent="0.3">
      <c r="A83" s="27">
        <v>80</v>
      </c>
      <c r="B83" s="28" t="s">
        <v>165</v>
      </c>
      <c r="C83" s="27">
        <v>15</v>
      </c>
      <c r="D83" s="27" t="str">
        <f t="shared" si="2"/>
        <v>NOT ELIGIBLE</v>
      </c>
      <c r="E83" s="27" t="str">
        <f t="shared" si="3"/>
        <v>MINOR</v>
      </c>
    </row>
    <row r="84" spans="1:5" ht="15" x14ac:dyDescent="0.3">
      <c r="A84" s="27">
        <v>81</v>
      </c>
      <c r="B84" s="28" t="s">
        <v>166</v>
      </c>
      <c r="C84" s="27">
        <v>17</v>
      </c>
      <c r="D84" s="27" t="str">
        <f t="shared" si="2"/>
        <v>ELIGIBLE</v>
      </c>
      <c r="E84" s="27" t="str">
        <f t="shared" si="3"/>
        <v>MINOR</v>
      </c>
    </row>
    <row r="85" spans="1:5" ht="15" x14ac:dyDescent="0.3">
      <c r="A85" s="27">
        <v>82</v>
      </c>
      <c r="B85" s="28" t="s">
        <v>167</v>
      </c>
      <c r="C85" s="27">
        <v>14</v>
      </c>
      <c r="D85" s="27" t="str">
        <f t="shared" si="2"/>
        <v>NOT ELIGIBLE</v>
      </c>
      <c r="E85" s="27" t="str">
        <f t="shared" si="3"/>
        <v>MINOR</v>
      </c>
    </row>
    <row r="86" spans="1:5" ht="15" x14ac:dyDescent="0.3">
      <c r="A86" s="27">
        <v>83</v>
      </c>
      <c r="B86" s="28" t="s">
        <v>168</v>
      </c>
      <c r="C86" s="27">
        <v>15</v>
      </c>
      <c r="D86" s="27" t="str">
        <f t="shared" si="2"/>
        <v>NOT ELIGIBLE</v>
      </c>
      <c r="E86" s="27" t="str">
        <f t="shared" si="3"/>
        <v>MINOR</v>
      </c>
    </row>
    <row r="87" spans="1:5" ht="15" x14ac:dyDescent="0.3">
      <c r="A87" s="27">
        <v>84</v>
      </c>
      <c r="B87" s="28" t="s">
        <v>169</v>
      </c>
      <c r="C87" s="27">
        <v>13</v>
      </c>
      <c r="D87" s="27" t="str">
        <f t="shared" si="2"/>
        <v>NOT ELIGIBLE</v>
      </c>
      <c r="E87" s="27" t="str">
        <f t="shared" si="3"/>
        <v>MINOR</v>
      </c>
    </row>
    <row r="88" spans="1:5" ht="15" x14ac:dyDescent="0.3">
      <c r="A88" s="27">
        <v>85</v>
      </c>
      <c r="B88" s="28" t="s">
        <v>170</v>
      </c>
      <c r="C88" s="27">
        <v>17</v>
      </c>
      <c r="D88" s="27" t="str">
        <f t="shared" si="2"/>
        <v>ELIGIBLE</v>
      </c>
      <c r="E88" s="27" t="str">
        <f t="shared" si="3"/>
        <v>MINOR</v>
      </c>
    </row>
    <row r="89" spans="1:5" ht="15" x14ac:dyDescent="0.3">
      <c r="A89" s="27">
        <v>86</v>
      </c>
      <c r="B89" s="28" t="s">
        <v>171</v>
      </c>
      <c r="C89" s="27">
        <v>13</v>
      </c>
      <c r="D89" s="27" t="str">
        <f t="shared" si="2"/>
        <v>NOT ELIGIBLE</v>
      </c>
      <c r="E89" s="27" t="str">
        <f t="shared" si="3"/>
        <v>MINOR</v>
      </c>
    </row>
    <row r="90" spans="1:5" ht="15" x14ac:dyDescent="0.3">
      <c r="A90" s="27">
        <v>87</v>
      </c>
      <c r="B90" s="28" t="s">
        <v>172</v>
      </c>
      <c r="C90" s="27">
        <v>15</v>
      </c>
      <c r="D90" s="27" t="str">
        <f t="shared" si="2"/>
        <v>NOT ELIGIBLE</v>
      </c>
      <c r="E90" s="27" t="str">
        <f t="shared" si="3"/>
        <v>MINOR</v>
      </c>
    </row>
    <row r="91" spans="1:5" ht="15" x14ac:dyDescent="0.3">
      <c r="A91" s="27">
        <v>88</v>
      </c>
      <c r="B91" s="28" t="s">
        <v>173</v>
      </c>
      <c r="C91" s="27">
        <v>12</v>
      </c>
      <c r="D91" s="27" t="str">
        <f t="shared" si="2"/>
        <v>NOT ELIGIBLE</v>
      </c>
      <c r="E91" s="27" t="str">
        <f t="shared" si="3"/>
        <v>MINOR</v>
      </c>
    </row>
    <row r="92" spans="1:5" ht="15" x14ac:dyDescent="0.3">
      <c r="A92" s="27">
        <v>89</v>
      </c>
      <c r="B92" s="28" t="s">
        <v>174</v>
      </c>
      <c r="C92" s="27">
        <v>11</v>
      </c>
      <c r="D92" s="27" t="str">
        <f t="shared" si="2"/>
        <v>NOT ELIGIBLE</v>
      </c>
      <c r="E92" s="27" t="str">
        <f t="shared" si="3"/>
        <v>MINOR</v>
      </c>
    </row>
    <row r="93" spans="1:5" ht="15" x14ac:dyDescent="0.3">
      <c r="A93" s="27">
        <v>90</v>
      </c>
      <c r="B93" s="28" t="s">
        <v>175</v>
      </c>
      <c r="C93" s="27">
        <v>15</v>
      </c>
      <c r="D93" s="27" t="str">
        <f t="shared" si="2"/>
        <v>NOT ELIGIBLE</v>
      </c>
      <c r="E93" s="27" t="str">
        <f t="shared" si="3"/>
        <v>MINOR</v>
      </c>
    </row>
    <row r="94" spans="1:5" ht="15" x14ac:dyDescent="0.3">
      <c r="A94" s="27">
        <v>91</v>
      </c>
      <c r="B94" s="28" t="s">
        <v>176</v>
      </c>
      <c r="C94" s="27">
        <v>10</v>
      </c>
      <c r="D94" s="27" t="str">
        <f t="shared" si="2"/>
        <v>NOT ELIGIBLE</v>
      </c>
      <c r="E94" s="27" t="str">
        <f t="shared" si="3"/>
        <v>MINOR</v>
      </c>
    </row>
    <row r="95" spans="1:5" ht="15" x14ac:dyDescent="0.3">
      <c r="A95" s="27">
        <v>92</v>
      </c>
      <c r="B95" s="28" t="s">
        <v>177</v>
      </c>
      <c r="C95" s="27">
        <v>9</v>
      </c>
      <c r="D95" s="27" t="str">
        <f t="shared" si="2"/>
        <v>NOT ELIGIBLE</v>
      </c>
      <c r="E95" s="27" t="str">
        <f t="shared" si="3"/>
        <v>MINOR</v>
      </c>
    </row>
    <row r="96" spans="1:5" ht="15" x14ac:dyDescent="0.3">
      <c r="A96" s="27">
        <v>93</v>
      </c>
      <c r="B96" s="28" t="s">
        <v>178</v>
      </c>
      <c r="C96" s="27">
        <v>15</v>
      </c>
      <c r="D96" s="27" t="str">
        <f t="shared" si="2"/>
        <v>NOT ELIGIBLE</v>
      </c>
      <c r="E96" s="27" t="str">
        <f t="shared" si="3"/>
        <v>MINOR</v>
      </c>
    </row>
    <row r="97" spans="1:5" ht="15" x14ac:dyDescent="0.3">
      <c r="A97" s="27">
        <v>94</v>
      </c>
      <c r="B97" s="28" t="s">
        <v>179</v>
      </c>
      <c r="C97" s="27">
        <v>18</v>
      </c>
      <c r="D97" s="27" t="str">
        <f t="shared" si="2"/>
        <v>ELIGIBLE</v>
      </c>
      <c r="E97" s="27" t="str">
        <f t="shared" si="3"/>
        <v>ADULT</v>
      </c>
    </row>
    <row r="98" spans="1:5" ht="15" x14ac:dyDescent="0.3">
      <c r="A98" s="27">
        <v>95</v>
      </c>
      <c r="B98" s="28" t="s">
        <v>180</v>
      </c>
      <c r="C98" s="27">
        <v>13</v>
      </c>
      <c r="D98" s="27" t="str">
        <f t="shared" si="2"/>
        <v>NOT ELIGIBLE</v>
      </c>
      <c r="E98" s="27" t="str">
        <f t="shared" si="3"/>
        <v>MINOR</v>
      </c>
    </row>
    <row r="99" spans="1:5" ht="15" x14ac:dyDescent="0.3">
      <c r="A99" s="27">
        <v>96</v>
      </c>
      <c r="B99" s="28" t="s">
        <v>181</v>
      </c>
      <c r="C99" s="27">
        <v>13</v>
      </c>
      <c r="D99" s="27" t="str">
        <f t="shared" si="2"/>
        <v>NOT ELIGIBLE</v>
      </c>
      <c r="E99" s="27" t="str">
        <f t="shared" si="3"/>
        <v>MINOR</v>
      </c>
    </row>
    <row r="100" spans="1:5" ht="15" x14ac:dyDescent="0.3">
      <c r="A100" s="27">
        <v>97</v>
      </c>
      <c r="B100" s="28" t="s">
        <v>182</v>
      </c>
      <c r="C100" s="27">
        <v>15</v>
      </c>
      <c r="D100" s="27" t="str">
        <f t="shared" si="2"/>
        <v>NOT ELIGIBLE</v>
      </c>
      <c r="E100" s="27" t="str">
        <f t="shared" si="3"/>
        <v>MINOR</v>
      </c>
    </row>
    <row r="101" spans="1:5" ht="15" x14ac:dyDescent="0.3">
      <c r="A101" s="27">
        <v>98</v>
      </c>
      <c r="B101" s="28" t="s">
        <v>183</v>
      </c>
      <c r="C101" s="27">
        <v>13</v>
      </c>
      <c r="D101" s="27" t="str">
        <f t="shared" si="2"/>
        <v>NOT ELIGIBLE</v>
      </c>
      <c r="E101" s="27" t="str">
        <f t="shared" si="3"/>
        <v>MINOR</v>
      </c>
    </row>
    <row r="102" spans="1:5" ht="15" x14ac:dyDescent="0.3">
      <c r="A102" s="27">
        <v>99</v>
      </c>
      <c r="B102" s="28" t="s">
        <v>184</v>
      </c>
      <c r="C102" s="27">
        <v>15</v>
      </c>
      <c r="D102" s="27" t="str">
        <f t="shared" si="2"/>
        <v>NOT ELIGIBLE</v>
      </c>
      <c r="E102" s="27" t="str">
        <f>IF(C102&gt;=18,"ADULT","MINOR")</f>
        <v>MINOR</v>
      </c>
    </row>
    <row r="103" spans="1:5" ht="15" x14ac:dyDescent="0.3">
      <c r="A103" s="27">
        <v>100</v>
      </c>
      <c r="B103" s="28" t="s">
        <v>185</v>
      </c>
      <c r="C103" s="27">
        <v>17</v>
      </c>
      <c r="D103" s="27" t="str">
        <f t="shared" si="2"/>
        <v>ELIGIBLE</v>
      </c>
      <c r="E103" s="27" t="str">
        <f t="shared" ref="E103" si="4">IF(C103&gt;=18,"ADULT","MINOR")</f>
        <v>MINOR</v>
      </c>
    </row>
    <row r="104" spans="1:5" ht="15" x14ac:dyDescent="0.3">
      <c r="A104" s="24"/>
      <c r="B104" s="26"/>
      <c r="C104" s="23"/>
      <c r="D104" s="23"/>
      <c r="E104" s="23"/>
    </row>
    <row r="105" spans="1:5" x14ac:dyDescent="0.3">
      <c r="A105" s="24"/>
      <c r="B105" s="25"/>
      <c r="C105" s="24"/>
      <c r="D105" s="24"/>
      <c r="E105" s="24"/>
    </row>
    <row r="106" spans="1:5" x14ac:dyDescent="0.3">
      <c r="A106" s="24"/>
      <c r="B106" s="25"/>
      <c r="C106" s="24"/>
      <c r="D106" s="24"/>
      <c r="E106" s="24"/>
    </row>
    <row r="107" spans="1:5" x14ac:dyDescent="0.3">
      <c r="A107" s="24"/>
      <c r="B107" s="25"/>
      <c r="C107" s="24"/>
      <c r="D107" s="24"/>
      <c r="E107" s="24"/>
    </row>
    <row r="108" spans="1:5" x14ac:dyDescent="0.3">
      <c r="A108" s="24"/>
      <c r="B108" s="25"/>
      <c r="C108" s="24"/>
      <c r="D108" s="24"/>
      <c r="E108" s="24"/>
    </row>
    <row r="109" spans="1:5" x14ac:dyDescent="0.3">
      <c r="A109" s="24"/>
      <c r="B109" s="25"/>
      <c r="C109" s="24"/>
      <c r="D109" s="24"/>
      <c r="E109" s="24"/>
    </row>
    <row r="110" spans="1:5" x14ac:dyDescent="0.3">
      <c r="A110" s="24"/>
      <c r="B110" s="25"/>
      <c r="C110" s="24"/>
      <c r="D110" s="24"/>
      <c r="E110" s="24"/>
    </row>
    <row r="111" spans="1:5" x14ac:dyDescent="0.3">
      <c r="A111" s="24"/>
      <c r="B111" s="25"/>
      <c r="C111" s="24"/>
      <c r="D111" s="24"/>
      <c r="E111" s="24"/>
    </row>
  </sheetData>
  <mergeCells count="1">
    <mergeCell ref="A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DDF2-0B03-4D23-8D37-CCD9605E933F}">
  <dimension ref="A1:E105"/>
  <sheetViews>
    <sheetView topLeftCell="A78" workbookViewId="0">
      <selection activeCell="A3" sqref="A3:B103"/>
    </sheetView>
  </sheetViews>
  <sheetFormatPr defaultRowHeight="15" x14ac:dyDescent="0.3"/>
  <cols>
    <col min="1" max="1" width="8.88671875" style="23"/>
    <col min="2" max="2" width="24.5546875" style="23" customWidth="1"/>
    <col min="4" max="4" width="17.5546875" bestFit="1" customWidth="1"/>
  </cols>
  <sheetData>
    <row r="1" spans="1:5" ht="14.4" customHeight="1" x14ac:dyDescent="0.3">
      <c r="A1" s="42" t="s">
        <v>187</v>
      </c>
      <c r="B1" s="42"/>
      <c r="C1" s="42"/>
      <c r="D1" s="42"/>
      <c r="E1" s="21"/>
    </row>
    <row r="2" spans="1:5" ht="14.4" x14ac:dyDescent="0.3">
      <c r="A2" s="43"/>
      <c r="B2" s="43"/>
      <c r="C2" s="43"/>
      <c r="D2" s="43"/>
      <c r="E2" s="21"/>
    </row>
    <row r="3" spans="1:5" x14ac:dyDescent="0.3">
      <c r="A3" s="30" t="s">
        <v>81</v>
      </c>
      <c r="B3" s="30" t="s">
        <v>69</v>
      </c>
      <c r="C3" s="30" t="s">
        <v>188</v>
      </c>
      <c r="D3" s="30" t="s">
        <v>189</v>
      </c>
      <c r="E3" s="23"/>
    </row>
    <row r="4" spans="1:5" x14ac:dyDescent="0.3">
      <c r="A4" s="30">
        <v>1</v>
      </c>
      <c r="B4" s="30" t="s">
        <v>9</v>
      </c>
      <c r="C4" s="30" t="s">
        <v>238</v>
      </c>
      <c r="D4" s="30" t="str">
        <f>_xlfn.IFS(C4="A+", "100%",C4="A", "50%",C4="B", "NO SCHOLARSHIP",C4="B+", "NO SCHOLAR SHIP",C4="C", "NO SCHOLARSHIP",C4="C+", "NO SCHOLARSHIP")</f>
        <v>50%</v>
      </c>
    </row>
    <row r="5" spans="1:5" x14ac:dyDescent="0.3">
      <c r="A5" s="30">
        <v>2</v>
      </c>
      <c r="B5" s="30" t="s">
        <v>10</v>
      </c>
      <c r="C5" s="30" t="s">
        <v>239</v>
      </c>
      <c r="D5" s="30" t="str">
        <f t="shared" ref="D5:D6" si="0">_xlfn.IFS(C5="A+", "100%",C5="A", "50%",C5="B", "NO SCHOLARSHIP",C5="B+", "NO SCHOLAR SHIP",C5="C", "NO SCHOLARSHIP",C5="C+", "NO SCHOLARSHIP")</f>
        <v>100%</v>
      </c>
    </row>
    <row r="6" spans="1:5" x14ac:dyDescent="0.3">
      <c r="A6" s="30">
        <v>3</v>
      </c>
      <c r="B6" s="30" t="s">
        <v>190</v>
      </c>
      <c r="C6" s="30" t="s">
        <v>238</v>
      </c>
      <c r="D6" s="30" t="str">
        <f t="shared" si="0"/>
        <v>50%</v>
      </c>
    </row>
    <row r="7" spans="1:5" x14ac:dyDescent="0.3">
      <c r="A7" s="30">
        <v>4</v>
      </c>
      <c r="B7" s="30" t="s">
        <v>12</v>
      </c>
      <c r="C7" s="30" t="s">
        <v>239</v>
      </c>
      <c r="D7" s="30" t="str">
        <f t="shared" ref="D7" si="1">_xlfn.IFS(C4="A+", "100%",C4="A", "50%",C4="B", "NO SCHOLARSHIP",C4="B+", "NO SCHOLAR SHIP",C4="C", "NO SCHOLARSHIP",C4="C+", "NO SCHOLARSHIP")</f>
        <v>50%</v>
      </c>
    </row>
    <row r="8" spans="1:5" x14ac:dyDescent="0.3">
      <c r="A8" s="30">
        <v>5</v>
      </c>
      <c r="B8" s="30" t="s">
        <v>116</v>
      </c>
      <c r="C8" s="30" t="s">
        <v>238</v>
      </c>
      <c r="D8" s="30" t="str">
        <f>_xlfn.IFS(C5="A+", "100%",C5="A", "50%",C5="B", "NO SCHOLARSHIP",C5="B+", "NO SCHOLAR SHIP",C5="C", "NO SCHOLARSHIP",C5="C+", "NO SCHOLARSHIP")</f>
        <v>100%</v>
      </c>
    </row>
    <row r="9" spans="1:5" x14ac:dyDescent="0.3">
      <c r="A9" s="30">
        <v>6</v>
      </c>
      <c r="B9" s="30" t="s">
        <v>191</v>
      </c>
      <c r="C9" s="30" t="s">
        <v>238</v>
      </c>
      <c r="D9" s="30" t="str">
        <f t="shared" ref="D9:D72" si="2">_xlfn.IFS(C6="A+", "100%",C6="A", "50%",C6="B", "NO SCHOLARSHIP",C6="B+", "NO SCHOLAR SHIP",C6="C", "NO SCHOLARSHIP",C6="C+", "NO SCHOLARSHIP")</f>
        <v>50%</v>
      </c>
    </row>
    <row r="10" spans="1:5" x14ac:dyDescent="0.3">
      <c r="A10" s="30">
        <v>7</v>
      </c>
      <c r="B10" s="30" t="s">
        <v>192</v>
      </c>
      <c r="C10" s="30" t="s">
        <v>240</v>
      </c>
      <c r="D10" s="30" t="str">
        <f t="shared" si="2"/>
        <v>100%</v>
      </c>
    </row>
    <row r="11" spans="1:5" x14ac:dyDescent="0.3">
      <c r="A11" s="30">
        <v>8</v>
      </c>
      <c r="B11" s="30" t="s">
        <v>15</v>
      </c>
      <c r="C11" s="30" t="s">
        <v>238</v>
      </c>
      <c r="D11" s="30" t="str">
        <f t="shared" si="2"/>
        <v>50%</v>
      </c>
    </row>
    <row r="12" spans="1:5" x14ac:dyDescent="0.3">
      <c r="A12" s="30">
        <v>9</v>
      </c>
      <c r="B12" s="30" t="s">
        <v>193</v>
      </c>
      <c r="C12" s="30" t="s">
        <v>240</v>
      </c>
      <c r="D12" s="30" t="str">
        <f t="shared" si="2"/>
        <v>50%</v>
      </c>
    </row>
    <row r="13" spans="1:5" x14ac:dyDescent="0.3">
      <c r="A13" s="30">
        <v>10</v>
      </c>
      <c r="B13" s="30" t="s">
        <v>194</v>
      </c>
      <c r="C13" s="30" t="s">
        <v>238</v>
      </c>
      <c r="D13" s="30" t="str">
        <f t="shared" si="2"/>
        <v>NO SCHOLARSHIP</v>
      </c>
    </row>
    <row r="14" spans="1:5" x14ac:dyDescent="0.3">
      <c r="A14" s="30">
        <v>11</v>
      </c>
      <c r="B14" s="30" t="s">
        <v>102</v>
      </c>
      <c r="C14" s="30" t="s">
        <v>238</v>
      </c>
      <c r="D14" s="30" t="str">
        <f t="shared" si="2"/>
        <v>50%</v>
      </c>
    </row>
    <row r="15" spans="1:5" x14ac:dyDescent="0.3">
      <c r="A15" s="30">
        <v>12</v>
      </c>
      <c r="B15" s="30" t="s">
        <v>103</v>
      </c>
      <c r="C15" s="30" t="s">
        <v>240</v>
      </c>
      <c r="D15" s="30" t="str">
        <f t="shared" si="2"/>
        <v>NO SCHOLARSHIP</v>
      </c>
    </row>
    <row r="16" spans="1:5" x14ac:dyDescent="0.3">
      <c r="A16" s="30">
        <v>13</v>
      </c>
      <c r="B16" s="30" t="s">
        <v>16</v>
      </c>
      <c r="C16" s="30" t="s">
        <v>240</v>
      </c>
      <c r="D16" s="30" t="str">
        <f t="shared" si="2"/>
        <v>50%</v>
      </c>
    </row>
    <row r="17" spans="1:4" x14ac:dyDescent="0.3">
      <c r="A17" s="30">
        <v>14</v>
      </c>
      <c r="B17" s="30" t="s">
        <v>101</v>
      </c>
      <c r="C17" s="30" t="s">
        <v>238</v>
      </c>
      <c r="D17" s="30" t="str">
        <f t="shared" si="2"/>
        <v>50%</v>
      </c>
    </row>
    <row r="18" spans="1:4" x14ac:dyDescent="0.3">
      <c r="A18" s="30">
        <v>15</v>
      </c>
      <c r="B18" s="30" t="s">
        <v>195</v>
      </c>
      <c r="C18" s="30" t="s">
        <v>241</v>
      </c>
      <c r="D18" s="30" t="str">
        <f t="shared" si="2"/>
        <v>NO SCHOLARSHIP</v>
      </c>
    </row>
    <row r="19" spans="1:4" x14ac:dyDescent="0.3">
      <c r="A19" s="30">
        <v>16</v>
      </c>
      <c r="B19" s="30" t="s">
        <v>196</v>
      </c>
      <c r="C19" s="30" t="s">
        <v>238</v>
      </c>
      <c r="D19" s="30" t="str">
        <f t="shared" si="2"/>
        <v>NO SCHOLARSHIP</v>
      </c>
    </row>
    <row r="20" spans="1:4" x14ac:dyDescent="0.3">
      <c r="A20" s="30">
        <v>17</v>
      </c>
      <c r="B20" s="30" t="s">
        <v>197</v>
      </c>
      <c r="C20" s="30" t="s">
        <v>238</v>
      </c>
      <c r="D20" s="30" t="str">
        <f t="shared" si="2"/>
        <v>50%</v>
      </c>
    </row>
    <row r="21" spans="1:4" x14ac:dyDescent="0.3">
      <c r="A21" s="30">
        <v>18</v>
      </c>
      <c r="B21" s="30" t="s">
        <v>117</v>
      </c>
      <c r="C21" s="30" t="s">
        <v>238</v>
      </c>
      <c r="D21" s="30" t="str">
        <f t="shared" si="2"/>
        <v>NO SCHOLARSHIP</v>
      </c>
    </row>
    <row r="22" spans="1:4" x14ac:dyDescent="0.3">
      <c r="A22" s="30">
        <v>19</v>
      </c>
      <c r="B22" s="30" t="s">
        <v>116</v>
      </c>
      <c r="C22" s="30" t="s">
        <v>242</v>
      </c>
      <c r="D22" s="30" t="str">
        <f t="shared" si="2"/>
        <v>50%</v>
      </c>
    </row>
    <row r="23" spans="1:4" x14ac:dyDescent="0.3">
      <c r="A23" s="30">
        <v>20</v>
      </c>
      <c r="B23" s="30" t="s">
        <v>3</v>
      </c>
      <c r="C23" s="30" t="s">
        <v>240</v>
      </c>
      <c r="D23" s="30" t="str">
        <f t="shared" si="2"/>
        <v>50%</v>
      </c>
    </row>
    <row r="24" spans="1:4" x14ac:dyDescent="0.3">
      <c r="A24" s="30">
        <v>21</v>
      </c>
      <c r="B24" s="30" t="s">
        <v>5</v>
      </c>
      <c r="C24" s="30" t="s">
        <v>240</v>
      </c>
      <c r="D24" s="30" t="str">
        <f t="shared" si="2"/>
        <v>50%</v>
      </c>
    </row>
    <row r="25" spans="1:4" x14ac:dyDescent="0.3">
      <c r="A25" s="30">
        <v>22</v>
      </c>
      <c r="B25" s="30" t="s">
        <v>6</v>
      </c>
      <c r="C25" s="30" t="s">
        <v>238</v>
      </c>
      <c r="D25" s="30" t="str">
        <f t="shared" si="2"/>
        <v>NO SCHOLAR SHIP</v>
      </c>
    </row>
    <row r="26" spans="1:4" x14ac:dyDescent="0.3">
      <c r="A26" s="30">
        <v>23</v>
      </c>
      <c r="B26" s="30" t="s">
        <v>7</v>
      </c>
      <c r="C26" s="30" t="s">
        <v>239</v>
      </c>
      <c r="D26" s="30" t="str">
        <f t="shared" si="2"/>
        <v>NO SCHOLARSHIP</v>
      </c>
    </row>
    <row r="27" spans="1:4" x14ac:dyDescent="0.3">
      <c r="A27" s="30">
        <v>24</v>
      </c>
      <c r="B27" s="30" t="s">
        <v>8</v>
      </c>
      <c r="C27" s="30" t="s">
        <v>238</v>
      </c>
      <c r="D27" s="30" t="str">
        <f t="shared" si="2"/>
        <v>NO SCHOLARSHIP</v>
      </c>
    </row>
    <row r="28" spans="1:4" x14ac:dyDescent="0.3">
      <c r="A28" s="30">
        <v>25</v>
      </c>
      <c r="B28" s="30" t="s">
        <v>198</v>
      </c>
      <c r="C28" s="30" t="s">
        <v>238</v>
      </c>
      <c r="D28" s="30" t="str">
        <f t="shared" si="2"/>
        <v>50%</v>
      </c>
    </row>
    <row r="29" spans="1:4" x14ac:dyDescent="0.3">
      <c r="A29" s="30">
        <v>26</v>
      </c>
      <c r="B29" s="30" t="s">
        <v>14</v>
      </c>
      <c r="C29" s="30" t="s">
        <v>238</v>
      </c>
      <c r="D29" s="30" t="str">
        <f t="shared" si="2"/>
        <v>100%</v>
      </c>
    </row>
    <row r="30" spans="1:4" x14ac:dyDescent="0.3">
      <c r="A30" s="30">
        <v>27</v>
      </c>
      <c r="B30" s="30" t="s">
        <v>98</v>
      </c>
      <c r="C30" s="30" t="s">
        <v>240</v>
      </c>
      <c r="D30" s="30" t="str">
        <f t="shared" si="2"/>
        <v>50%</v>
      </c>
    </row>
    <row r="31" spans="1:4" x14ac:dyDescent="0.3">
      <c r="A31" s="30">
        <v>28</v>
      </c>
      <c r="B31" s="30" t="s">
        <v>199</v>
      </c>
      <c r="C31" s="30" t="s">
        <v>240</v>
      </c>
      <c r="D31" s="30" t="str">
        <f t="shared" si="2"/>
        <v>50%</v>
      </c>
    </row>
    <row r="32" spans="1:4" x14ac:dyDescent="0.3">
      <c r="A32" s="30">
        <v>29</v>
      </c>
      <c r="B32" s="30" t="s">
        <v>200</v>
      </c>
      <c r="C32" s="30" t="s">
        <v>240</v>
      </c>
      <c r="D32" s="30" t="str">
        <f t="shared" si="2"/>
        <v>50%</v>
      </c>
    </row>
    <row r="33" spans="1:4" x14ac:dyDescent="0.3">
      <c r="A33" s="30">
        <v>30</v>
      </c>
      <c r="B33" s="30" t="s">
        <v>132</v>
      </c>
      <c r="C33" s="30" t="s">
        <v>240</v>
      </c>
      <c r="D33" s="30" t="str">
        <f t="shared" si="2"/>
        <v>NO SCHOLARSHIP</v>
      </c>
    </row>
    <row r="34" spans="1:4" x14ac:dyDescent="0.3">
      <c r="A34" s="30">
        <v>31</v>
      </c>
      <c r="B34" s="30" t="s">
        <v>201</v>
      </c>
      <c r="C34" s="30" t="s">
        <v>242</v>
      </c>
      <c r="D34" s="30" t="str">
        <f t="shared" si="2"/>
        <v>NO SCHOLARSHIP</v>
      </c>
    </row>
    <row r="35" spans="1:4" x14ac:dyDescent="0.3">
      <c r="A35" s="30">
        <v>32</v>
      </c>
      <c r="B35" s="30" t="s">
        <v>202</v>
      </c>
      <c r="C35" s="30" t="s">
        <v>242</v>
      </c>
      <c r="D35" s="30" t="str">
        <f t="shared" si="2"/>
        <v>NO SCHOLARSHIP</v>
      </c>
    </row>
    <row r="36" spans="1:4" x14ac:dyDescent="0.3">
      <c r="A36" s="30">
        <v>33</v>
      </c>
      <c r="B36" s="30" t="s">
        <v>20</v>
      </c>
      <c r="C36" s="30" t="s">
        <v>238</v>
      </c>
      <c r="D36" s="30" t="str">
        <f t="shared" si="2"/>
        <v>NO SCHOLARSHIP</v>
      </c>
    </row>
    <row r="37" spans="1:4" x14ac:dyDescent="0.3">
      <c r="A37" s="30">
        <v>34</v>
      </c>
      <c r="B37" s="30" t="s">
        <v>203</v>
      </c>
      <c r="C37" s="30" t="s">
        <v>238</v>
      </c>
      <c r="D37" s="30" t="str">
        <f t="shared" si="2"/>
        <v>NO SCHOLAR SHIP</v>
      </c>
    </row>
    <row r="38" spans="1:4" x14ac:dyDescent="0.3">
      <c r="A38" s="30">
        <v>35</v>
      </c>
      <c r="B38" s="30" t="s">
        <v>17</v>
      </c>
      <c r="C38" s="30" t="s">
        <v>238</v>
      </c>
      <c r="D38" s="30" t="str">
        <f t="shared" si="2"/>
        <v>NO SCHOLAR SHIP</v>
      </c>
    </row>
    <row r="39" spans="1:4" x14ac:dyDescent="0.3">
      <c r="A39" s="30">
        <v>36</v>
      </c>
      <c r="B39" s="30" t="s">
        <v>112</v>
      </c>
      <c r="C39" s="30" t="s">
        <v>238</v>
      </c>
      <c r="D39" s="30" t="str">
        <f t="shared" si="2"/>
        <v>50%</v>
      </c>
    </row>
    <row r="40" spans="1:4" x14ac:dyDescent="0.3">
      <c r="A40" s="30">
        <v>37</v>
      </c>
      <c r="B40" s="30" t="s">
        <v>204</v>
      </c>
      <c r="C40" s="30" t="s">
        <v>238</v>
      </c>
      <c r="D40" s="30" t="str">
        <f t="shared" si="2"/>
        <v>50%</v>
      </c>
    </row>
    <row r="41" spans="1:4" x14ac:dyDescent="0.3">
      <c r="A41" s="30">
        <v>38</v>
      </c>
      <c r="B41" s="30" t="s">
        <v>205</v>
      </c>
      <c r="C41" s="30" t="s">
        <v>238</v>
      </c>
      <c r="D41" s="30" t="str">
        <f t="shared" si="2"/>
        <v>50%</v>
      </c>
    </row>
    <row r="42" spans="1:4" x14ac:dyDescent="0.3">
      <c r="A42" s="30">
        <v>39</v>
      </c>
      <c r="B42" s="30" t="s">
        <v>206</v>
      </c>
      <c r="C42" s="30" t="s">
        <v>240</v>
      </c>
      <c r="D42" s="30" t="str">
        <f t="shared" si="2"/>
        <v>50%</v>
      </c>
    </row>
    <row r="43" spans="1:4" x14ac:dyDescent="0.3">
      <c r="A43" s="30">
        <v>40</v>
      </c>
      <c r="B43" s="30" t="s">
        <v>207</v>
      </c>
      <c r="C43" s="30" t="s">
        <v>240</v>
      </c>
      <c r="D43" s="30" t="str">
        <f t="shared" si="2"/>
        <v>50%</v>
      </c>
    </row>
    <row r="44" spans="1:4" x14ac:dyDescent="0.3">
      <c r="A44" s="30">
        <v>41</v>
      </c>
      <c r="B44" s="30" t="s">
        <v>208</v>
      </c>
      <c r="C44" s="30" t="s">
        <v>240</v>
      </c>
      <c r="D44" s="30" t="str">
        <f t="shared" si="2"/>
        <v>50%</v>
      </c>
    </row>
    <row r="45" spans="1:4" x14ac:dyDescent="0.3">
      <c r="A45" s="30">
        <v>42</v>
      </c>
      <c r="B45" s="30" t="s">
        <v>209</v>
      </c>
      <c r="C45" s="30" t="s">
        <v>242</v>
      </c>
      <c r="D45" s="30" t="str">
        <f t="shared" si="2"/>
        <v>NO SCHOLARSHIP</v>
      </c>
    </row>
    <row r="46" spans="1:4" x14ac:dyDescent="0.3">
      <c r="A46" s="30">
        <v>43</v>
      </c>
      <c r="B46" s="30" t="s">
        <v>121</v>
      </c>
      <c r="C46" s="30" t="s">
        <v>239</v>
      </c>
      <c r="D46" s="30" t="str">
        <f t="shared" si="2"/>
        <v>NO SCHOLARSHIP</v>
      </c>
    </row>
    <row r="47" spans="1:4" x14ac:dyDescent="0.3">
      <c r="A47" s="30">
        <v>44</v>
      </c>
      <c r="B47" s="30" t="s">
        <v>210</v>
      </c>
      <c r="C47" s="30" t="s">
        <v>240</v>
      </c>
      <c r="D47" s="30" t="str">
        <f t="shared" si="2"/>
        <v>NO SCHOLARSHIP</v>
      </c>
    </row>
    <row r="48" spans="1:4" x14ac:dyDescent="0.3">
      <c r="A48" s="30">
        <v>45</v>
      </c>
      <c r="B48" s="30" t="s">
        <v>13</v>
      </c>
      <c r="C48" s="30" t="s">
        <v>242</v>
      </c>
      <c r="D48" s="30" t="str">
        <f t="shared" si="2"/>
        <v>NO SCHOLAR SHIP</v>
      </c>
    </row>
    <row r="49" spans="1:4" x14ac:dyDescent="0.3">
      <c r="A49" s="30">
        <v>46</v>
      </c>
      <c r="B49" s="30" t="s">
        <v>211</v>
      </c>
      <c r="C49" s="30" t="s">
        <v>240</v>
      </c>
      <c r="D49" s="30" t="str">
        <f t="shared" si="2"/>
        <v>100%</v>
      </c>
    </row>
    <row r="50" spans="1:4" x14ac:dyDescent="0.3">
      <c r="A50" s="30">
        <v>47</v>
      </c>
      <c r="B50" s="30" t="s">
        <v>212</v>
      </c>
      <c r="C50" s="30" t="s">
        <v>238</v>
      </c>
      <c r="D50" s="30" t="str">
        <f t="shared" si="2"/>
        <v>NO SCHOLARSHIP</v>
      </c>
    </row>
    <row r="51" spans="1:4" x14ac:dyDescent="0.3">
      <c r="A51" s="30">
        <v>48</v>
      </c>
      <c r="B51" s="30" t="s">
        <v>115</v>
      </c>
      <c r="C51" s="30" t="s">
        <v>238</v>
      </c>
      <c r="D51" s="30" t="str">
        <f t="shared" si="2"/>
        <v>NO SCHOLAR SHIP</v>
      </c>
    </row>
    <row r="52" spans="1:4" x14ac:dyDescent="0.3">
      <c r="A52" s="30">
        <v>49</v>
      </c>
      <c r="B52" s="30" t="s">
        <v>213</v>
      </c>
      <c r="C52" s="30" t="s">
        <v>239</v>
      </c>
      <c r="D52" s="30" t="str">
        <f t="shared" si="2"/>
        <v>NO SCHOLARSHIP</v>
      </c>
    </row>
    <row r="53" spans="1:4" x14ac:dyDescent="0.3">
      <c r="A53" s="30">
        <v>50</v>
      </c>
      <c r="B53" s="30" t="s">
        <v>214</v>
      </c>
      <c r="C53" s="30" t="s">
        <v>240</v>
      </c>
      <c r="D53" s="30" t="str">
        <f t="shared" si="2"/>
        <v>50%</v>
      </c>
    </row>
    <row r="54" spans="1:4" x14ac:dyDescent="0.3">
      <c r="A54" s="30">
        <v>51</v>
      </c>
      <c r="B54" s="30" t="s">
        <v>215</v>
      </c>
      <c r="C54" s="30" t="s">
        <v>242</v>
      </c>
      <c r="D54" s="30" t="str">
        <f t="shared" si="2"/>
        <v>50%</v>
      </c>
    </row>
    <row r="55" spans="1:4" x14ac:dyDescent="0.3">
      <c r="A55" s="30">
        <v>52</v>
      </c>
      <c r="B55" s="30" t="s">
        <v>216</v>
      </c>
      <c r="C55" s="30" t="s">
        <v>239</v>
      </c>
      <c r="D55" s="30" t="str">
        <f t="shared" si="2"/>
        <v>100%</v>
      </c>
    </row>
    <row r="56" spans="1:4" x14ac:dyDescent="0.3">
      <c r="A56" s="30">
        <v>53</v>
      </c>
      <c r="B56" s="30" t="s">
        <v>217</v>
      </c>
      <c r="C56" s="30" t="s">
        <v>242</v>
      </c>
      <c r="D56" s="30" t="str">
        <f t="shared" si="2"/>
        <v>NO SCHOLARSHIP</v>
      </c>
    </row>
    <row r="57" spans="1:4" x14ac:dyDescent="0.3">
      <c r="A57" s="30">
        <v>54</v>
      </c>
      <c r="B57" s="30" t="s">
        <v>218</v>
      </c>
      <c r="C57" s="30" t="s">
        <v>239</v>
      </c>
      <c r="D57" s="30" t="str">
        <f t="shared" si="2"/>
        <v>NO SCHOLAR SHIP</v>
      </c>
    </row>
    <row r="58" spans="1:4" x14ac:dyDescent="0.3">
      <c r="A58" s="30">
        <v>55</v>
      </c>
      <c r="B58" s="30" t="s">
        <v>219</v>
      </c>
      <c r="C58" s="30" t="s">
        <v>240</v>
      </c>
      <c r="D58" s="30" t="str">
        <f t="shared" si="2"/>
        <v>100%</v>
      </c>
    </row>
    <row r="59" spans="1:4" x14ac:dyDescent="0.3">
      <c r="A59" s="30">
        <v>56</v>
      </c>
      <c r="B59" s="30" t="s">
        <v>220</v>
      </c>
      <c r="C59" s="30" t="s">
        <v>240</v>
      </c>
      <c r="D59" s="30" t="str">
        <f t="shared" si="2"/>
        <v>NO SCHOLAR SHIP</v>
      </c>
    </row>
    <row r="60" spans="1:4" x14ac:dyDescent="0.3">
      <c r="A60" s="30">
        <v>57</v>
      </c>
      <c r="B60" s="30" t="s">
        <v>221</v>
      </c>
      <c r="C60" s="30" t="s">
        <v>240</v>
      </c>
      <c r="D60" s="30" t="str">
        <f t="shared" si="2"/>
        <v>100%</v>
      </c>
    </row>
    <row r="61" spans="1:4" x14ac:dyDescent="0.3">
      <c r="A61" s="30">
        <v>58</v>
      </c>
      <c r="B61" s="30" t="s">
        <v>222</v>
      </c>
      <c r="C61" s="30" t="s">
        <v>240</v>
      </c>
      <c r="D61" s="30" t="str">
        <f t="shared" si="2"/>
        <v>NO SCHOLARSHIP</v>
      </c>
    </row>
    <row r="62" spans="1:4" x14ac:dyDescent="0.3">
      <c r="A62" s="30">
        <v>59</v>
      </c>
      <c r="B62" s="30" t="s">
        <v>123</v>
      </c>
      <c r="C62" s="30" t="s">
        <v>240</v>
      </c>
      <c r="D62" s="30" t="str">
        <f t="shared" si="2"/>
        <v>NO SCHOLARSHIP</v>
      </c>
    </row>
    <row r="63" spans="1:4" x14ac:dyDescent="0.3">
      <c r="A63" s="30">
        <v>60</v>
      </c>
      <c r="B63" s="30" t="s">
        <v>223</v>
      </c>
      <c r="C63" s="30" t="s">
        <v>241</v>
      </c>
      <c r="D63" s="30" t="str">
        <f t="shared" si="2"/>
        <v>NO SCHOLARSHIP</v>
      </c>
    </row>
    <row r="64" spans="1:4" x14ac:dyDescent="0.3">
      <c r="A64" s="30">
        <v>61</v>
      </c>
      <c r="B64" s="30" t="s">
        <v>224</v>
      </c>
      <c r="C64" s="30" t="s">
        <v>241</v>
      </c>
      <c r="D64" s="30" t="str">
        <f t="shared" si="2"/>
        <v>NO SCHOLARSHIP</v>
      </c>
    </row>
    <row r="65" spans="1:4" x14ac:dyDescent="0.3">
      <c r="A65" s="30">
        <v>62</v>
      </c>
      <c r="B65" s="30" t="s">
        <v>225</v>
      </c>
      <c r="C65" s="30" t="s">
        <v>242</v>
      </c>
      <c r="D65" s="30" t="str">
        <f t="shared" si="2"/>
        <v>NO SCHOLARSHIP</v>
      </c>
    </row>
    <row r="66" spans="1:4" x14ac:dyDescent="0.3">
      <c r="A66" s="30">
        <v>63</v>
      </c>
      <c r="B66" s="30" t="s">
        <v>226</v>
      </c>
      <c r="C66" s="30" t="s">
        <v>238</v>
      </c>
      <c r="D66" s="30" t="str">
        <f t="shared" si="2"/>
        <v>NO SCHOLARSHIP</v>
      </c>
    </row>
    <row r="67" spans="1:4" x14ac:dyDescent="0.3">
      <c r="A67" s="30">
        <v>64</v>
      </c>
      <c r="B67" s="30" t="s">
        <v>96</v>
      </c>
      <c r="C67" s="30" t="s">
        <v>238</v>
      </c>
      <c r="D67" s="30" t="str">
        <f t="shared" si="2"/>
        <v>NO SCHOLARSHIP</v>
      </c>
    </row>
    <row r="68" spans="1:4" x14ac:dyDescent="0.3">
      <c r="A68" s="30">
        <v>65</v>
      </c>
      <c r="B68" s="30" t="s">
        <v>227</v>
      </c>
      <c r="C68" s="30" t="s">
        <v>242</v>
      </c>
      <c r="D68" s="30" t="str">
        <f t="shared" si="2"/>
        <v>NO SCHOLAR SHIP</v>
      </c>
    </row>
    <row r="69" spans="1:4" x14ac:dyDescent="0.3">
      <c r="A69" s="30">
        <v>66</v>
      </c>
      <c r="B69" s="30" t="s">
        <v>228</v>
      </c>
      <c r="C69" s="30" t="s">
        <v>238</v>
      </c>
      <c r="D69" s="30" t="str">
        <f t="shared" si="2"/>
        <v>50%</v>
      </c>
    </row>
    <row r="70" spans="1:4" x14ac:dyDescent="0.3">
      <c r="A70" s="30">
        <v>67</v>
      </c>
      <c r="B70" s="30" t="s">
        <v>229</v>
      </c>
      <c r="C70" s="30" t="s">
        <v>238</v>
      </c>
      <c r="D70" s="30" t="str">
        <f t="shared" si="2"/>
        <v>50%</v>
      </c>
    </row>
    <row r="71" spans="1:4" x14ac:dyDescent="0.3">
      <c r="A71" s="30">
        <v>68</v>
      </c>
      <c r="B71" s="30" t="s">
        <v>230</v>
      </c>
      <c r="C71" s="30" t="s">
        <v>238</v>
      </c>
      <c r="D71" s="30" t="str">
        <f t="shared" si="2"/>
        <v>NO SCHOLAR SHIP</v>
      </c>
    </row>
    <row r="72" spans="1:4" x14ac:dyDescent="0.3">
      <c r="A72" s="30">
        <v>69</v>
      </c>
      <c r="B72" s="30" t="s">
        <v>231</v>
      </c>
      <c r="C72" s="30" t="s">
        <v>238</v>
      </c>
      <c r="D72" s="30" t="str">
        <f t="shared" si="2"/>
        <v>50%</v>
      </c>
    </row>
    <row r="73" spans="1:4" x14ac:dyDescent="0.3">
      <c r="A73" s="30">
        <v>70</v>
      </c>
      <c r="B73" s="30" t="s">
        <v>232</v>
      </c>
      <c r="C73" s="30" t="s">
        <v>238</v>
      </c>
      <c r="D73" s="30" t="str">
        <f t="shared" ref="D73:D103" si="3">_xlfn.IFS(C70="A+", "100%",C70="A", "50%",C70="B", "NO SCHOLARSHIP",C70="B+", "NO SCHOLAR SHIP",C70="C", "NO SCHOLARSHIP",C70="C+", "NO SCHOLARSHIP")</f>
        <v>50%</v>
      </c>
    </row>
    <row r="74" spans="1:4" x14ac:dyDescent="0.3">
      <c r="A74" s="30">
        <v>71</v>
      </c>
      <c r="B74" s="30" t="s">
        <v>192</v>
      </c>
      <c r="C74" s="30" t="s">
        <v>238</v>
      </c>
      <c r="D74" s="30" t="str">
        <f t="shared" si="3"/>
        <v>50%</v>
      </c>
    </row>
    <row r="75" spans="1:4" x14ac:dyDescent="0.3">
      <c r="A75" s="30">
        <v>72</v>
      </c>
      <c r="B75" s="30" t="s">
        <v>233</v>
      </c>
      <c r="C75" s="30" t="s">
        <v>239</v>
      </c>
      <c r="D75" s="30" t="str">
        <f t="shared" si="3"/>
        <v>50%</v>
      </c>
    </row>
    <row r="76" spans="1:4" x14ac:dyDescent="0.3">
      <c r="A76" s="30">
        <v>73</v>
      </c>
      <c r="B76" s="30" t="s">
        <v>200</v>
      </c>
      <c r="C76" s="30" t="s">
        <v>242</v>
      </c>
      <c r="D76" s="30" t="str">
        <f t="shared" si="3"/>
        <v>50%</v>
      </c>
    </row>
    <row r="77" spans="1:4" x14ac:dyDescent="0.3">
      <c r="A77" s="30">
        <v>74</v>
      </c>
      <c r="B77" s="30" t="s">
        <v>232</v>
      </c>
      <c r="C77" s="30" t="s">
        <v>240</v>
      </c>
      <c r="D77" s="30" t="str">
        <f t="shared" si="3"/>
        <v>50%</v>
      </c>
    </row>
    <row r="78" spans="1:4" x14ac:dyDescent="0.3">
      <c r="A78" s="30">
        <v>75</v>
      </c>
      <c r="B78" s="30" t="s">
        <v>18</v>
      </c>
      <c r="C78" s="30" t="s">
        <v>238</v>
      </c>
      <c r="D78" s="30" t="str">
        <f t="shared" si="3"/>
        <v>100%</v>
      </c>
    </row>
    <row r="79" spans="1:4" x14ac:dyDescent="0.3">
      <c r="A79" s="30">
        <v>76</v>
      </c>
      <c r="B79" s="30" t="s">
        <v>234</v>
      </c>
      <c r="C79" s="30" t="s">
        <v>239</v>
      </c>
      <c r="D79" s="30" t="str">
        <f t="shared" si="3"/>
        <v>NO SCHOLAR SHIP</v>
      </c>
    </row>
    <row r="80" spans="1:4" x14ac:dyDescent="0.3">
      <c r="A80" s="30">
        <v>77</v>
      </c>
      <c r="B80" s="30" t="s">
        <v>10</v>
      </c>
      <c r="C80" s="30" t="s">
        <v>240</v>
      </c>
      <c r="D80" s="30" t="str">
        <f t="shared" si="3"/>
        <v>NO SCHOLARSHIP</v>
      </c>
    </row>
    <row r="81" spans="1:4" x14ac:dyDescent="0.3">
      <c r="A81" s="30">
        <v>78</v>
      </c>
      <c r="B81" s="30" t="s">
        <v>235</v>
      </c>
      <c r="C81" s="30" t="s">
        <v>242</v>
      </c>
      <c r="D81" s="30" t="str">
        <f t="shared" si="3"/>
        <v>50%</v>
      </c>
    </row>
    <row r="82" spans="1:4" x14ac:dyDescent="0.3">
      <c r="A82" s="30">
        <v>79</v>
      </c>
      <c r="B82" s="30" t="s">
        <v>236</v>
      </c>
      <c r="C82" s="30" t="s">
        <v>241</v>
      </c>
      <c r="D82" s="30" t="str">
        <f t="shared" si="3"/>
        <v>100%</v>
      </c>
    </row>
    <row r="83" spans="1:4" x14ac:dyDescent="0.3">
      <c r="A83" s="30">
        <v>80</v>
      </c>
      <c r="B83" s="30" t="s">
        <v>46</v>
      </c>
      <c r="C83" s="30" t="s">
        <v>241</v>
      </c>
      <c r="D83" s="30" t="str">
        <f t="shared" si="3"/>
        <v>NO SCHOLARSHIP</v>
      </c>
    </row>
    <row r="84" spans="1:4" x14ac:dyDescent="0.3">
      <c r="A84" s="30">
        <v>81</v>
      </c>
      <c r="B84" s="30" t="s">
        <v>47</v>
      </c>
      <c r="C84" s="30" t="s">
        <v>241</v>
      </c>
      <c r="D84" s="30" t="str">
        <f t="shared" si="3"/>
        <v>NO SCHOLAR SHIP</v>
      </c>
    </row>
    <row r="85" spans="1:4" x14ac:dyDescent="0.3">
      <c r="A85" s="30">
        <v>82</v>
      </c>
      <c r="B85" s="30" t="s">
        <v>48</v>
      </c>
      <c r="C85" s="30" t="s">
        <v>242</v>
      </c>
      <c r="D85" s="30" t="str">
        <f t="shared" si="3"/>
        <v>NO SCHOLARSHIP</v>
      </c>
    </row>
    <row r="86" spans="1:4" x14ac:dyDescent="0.3">
      <c r="A86" s="30">
        <v>83</v>
      </c>
      <c r="B86" s="30" t="s">
        <v>49</v>
      </c>
      <c r="C86" s="30" t="s">
        <v>238</v>
      </c>
      <c r="D86" s="30" t="str">
        <f t="shared" si="3"/>
        <v>NO SCHOLARSHIP</v>
      </c>
    </row>
    <row r="87" spans="1:4" x14ac:dyDescent="0.3">
      <c r="A87" s="30">
        <v>84</v>
      </c>
      <c r="B87" s="30" t="s">
        <v>50</v>
      </c>
      <c r="C87" s="30" t="s">
        <v>239</v>
      </c>
      <c r="D87" s="30" t="str">
        <f t="shared" si="3"/>
        <v>NO SCHOLARSHIP</v>
      </c>
    </row>
    <row r="88" spans="1:4" x14ac:dyDescent="0.3">
      <c r="A88" s="30">
        <v>85</v>
      </c>
      <c r="B88" s="30" t="s">
        <v>51</v>
      </c>
      <c r="C88" s="30" t="s">
        <v>240</v>
      </c>
      <c r="D88" s="30" t="str">
        <f t="shared" si="3"/>
        <v>NO SCHOLAR SHIP</v>
      </c>
    </row>
    <row r="89" spans="1:4" x14ac:dyDescent="0.3">
      <c r="A89" s="30">
        <v>86</v>
      </c>
      <c r="B89" s="30" t="s">
        <v>52</v>
      </c>
      <c r="C89" s="30" t="s">
        <v>240</v>
      </c>
      <c r="D89" s="30" t="str">
        <f t="shared" si="3"/>
        <v>50%</v>
      </c>
    </row>
    <row r="90" spans="1:4" x14ac:dyDescent="0.3">
      <c r="A90" s="30">
        <v>87</v>
      </c>
      <c r="B90" s="30" t="s">
        <v>53</v>
      </c>
      <c r="C90" s="30" t="s">
        <v>240</v>
      </c>
      <c r="D90" s="30" t="str">
        <f t="shared" si="3"/>
        <v>100%</v>
      </c>
    </row>
    <row r="91" spans="1:4" x14ac:dyDescent="0.3">
      <c r="A91" s="30">
        <v>88</v>
      </c>
      <c r="B91" s="30" t="s">
        <v>54</v>
      </c>
      <c r="C91" s="30" t="s">
        <v>242</v>
      </c>
      <c r="D91" s="30" t="str">
        <f t="shared" si="3"/>
        <v>NO SCHOLARSHIP</v>
      </c>
    </row>
    <row r="92" spans="1:4" x14ac:dyDescent="0.3">
      <c r="A92" s="30">
        <v>89</v>
      </c>
      <c r="B92" s="30" t="s">
        <v>55</v>
      </c>
      <c r="C92" s="30" t="s">
        <v>240</v>
      </c>
      <c r="D92" s="30" t="str">
        <f t="shared" si="3"/>
        <v>NO SCHOLARSHIP</v>
      </c>
    </row>
    <row r="93" spans="1:4" x14ac:dyDescent="0.3">
      <c r="A93" s="30">
        <v>90</v>
      </c>
      <c r="B93" s="30" t="s">
        <v>56</v>
      </c>
      <c r="C93" s="30" t="s">
        <v>242</v>
      </c>
      <c r="D93" s="30" t="str">
        <f t="shared" si="3"/>
        <v>NO SCHOLARSHIP</v>
      </c>
    </row>
    <row r="94" spans="1:4" x14ac:dyDescent="0.3">
      <c r="A94" s="30">
        <v>91</v>
      </c>
      <c r="B94" s="30" t="s">
        <v>57</v>
      </c>
      <c r="C94" s="30" t="s">
        <v>242</v>
      </c>
      <c r="D94" s="30" t="str">
        <f t="shared" si="3"/>
        <v>NO SCHOLAR SHIP</v>
      </c>
    </row>
    <row r="95" spans="1:4" x14ac:dyDescent="0.3">
      <c r="A95" s="30">
        <v>92</v>
      </c>
      <c r="B95" s="30" t="s">
        <v>58</v>
      </c>
      <c r="C95" s="30" t="s">
        <v>241</v>
      </c>
      <c r="D95" s="30" t="str">
        <f t="shared" si="3"/>
        <v>NO SCHOLARSHIP</v>
      </c>
    </row>
    <row r="96" spans="1:4" x14ac:dyDescent="0.3">
      <c r="A96" s="30">
        <v>93</v>
      </c>
      <c r="B96" s="30" t="s">
        <v>59</v>
      </c>
      <c r="C96" s="30" t="s">
        <v>241</v>
      </c>
      <c r="D96" s="30" t="str">
        <f t="shared" si="3"/>
        <v>NO SCHOLAR SHIP</v>
      </c>
    </row>
    <row r="97" spans="1:4" x14ac:dyDescent="0.3">
      <c r="A97" s="30">
        <v>94</v>
      </c>
      <c r="B97" s="30" t="s">
        <v>60</v>
      </c>
      <c r="C97" s="30" t="s">
        <v>243</v>
      </c>
      <c r="D97" s="30" t="str">
        <f t="shared" si="3"/>
        <v>NO SCHOLAR SHIP</v>
      </c>
    </row>
    <row r="98" spans="1:4" x14ac:dyDescent="0.3">
      <c r="A98" s="30">
        <v>95</v>
      </c>
      <c r="B98" s="30" t="s">
        <v>61</v>
      </c>
      <c r="C98" s="30" t="s">
        <v>243</v>
      </c>
      <c r="D98" s="30" t="str">
        <f t="shared" si="3"/>
        <v>NO SCHOLARSHIP</v>
      </c>
    </row>
    <row r="99" spans="1:4" x14ac:dyDescent="0.3">
      <c r="A99" s="30">
        <v>96</v>
      </c>
      <c r="B99" s="30" t="s">
        <v>62</v>
      </c>
      <c r="C99" s="30" t="s">
        <v>243</v>
      </c>
      <c r="D99" s="30" t="str">
        <f t="shared" si="3"/>
        <v>NO SCHOLARSHIP</v>
      </c>
    </row>
    <row r="100" spans="1:4" x14ac:dyDescent="0.3">
      <c r="A100" s="30">
        <v>97</v>
      </c>
      <c r="B100" s="30" t="s">
        <v>63</v>
      </c>
      <c r="C100" s="30" t="s">
        <v>241</v>
      </c>
      <c r="D100" s="30" t="str">
        <f t="shared" si="3"/>
        <v>NO SCHOLARSHIP</v>
      </c>
    </row>
    <row r="101" spans="1:4" x14ac:dyDescent="0.3">
      <c r="A101" s="30">
        <v>98</v>
      </c>
      <c r="B101" s="30" t="s">
        <v>64</v>
      </c>
      <c r="C101" s="30" t="s">
        <v>238</v>
      </c>
      <c r="D101" s="30" t="str">
        <f t="shared" si="3"/>
        <v>NO SCHOLARSHIP</v>
      </c>
    </row>
    <row r="102" spans="1:4" x14ac:dyDescent="0.3">
      <c r="A102" s="30">
        <v>99</v>
      </c>
      <c r="B102" s="30" t="s">
        <v>65</v>
      </c>
      <c r="C102" s="30" t="s">
        <v>241</v>
      </c>
      <c r="D102" s="30" t="str">
        <f t="shared" si="3"/>
        <v>NO SCHOLARSHIP</v>
      </c>
    </row>
    <row r="103" spans="1:4" x14ac:dyDescent="0.3">
      <c r="A103" s="30">
        <v>100</v>
      </c>
      <c r="B103" s="30" t="s">
        <v>237</v>
      </c>
      <c r="C103" s="30" t="s">
        <v>239</v>
      </c>
      <c r="D103" s="30" t="str">
        <f t="shared" si="3"/>
        <v>NO SCHOLARSHIP</v>
      </c>
    </row>
    <row r="105" spans="1:4" x14ac:dyDescent="0.3">
      <c r="C105" s="23"/>
    </row>
  </sheetData>
  <mergeCells count="1">
    <mergeCell ref="A1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29D3-E7A1-4B6C-A530-D1712DD3A410}">
  <dimension ref="A2:M103"/>
  <sheetViews>
    <sheetView topLeftCell="A78" workbookViewId="0">
      <selection activeCell="A2" sqref="A2:J102"/>
    </sheetView>
  </sheetViews>
  <sheetFormatPr defaultRowHeight="14.4" x14ac:dyDescent="0.3"/>
  <cols>
    <col min="11" max="11" width="17.21875" bestFit="1" customWidth="1"/>
    <col min="13" max="13" width="12.33203125" bestFit="1" customWidth="1"/>
  </cols>
  <sheetData>
    <row r="2" spans="1:13" ht="15" x14ac:dyDescent="0.3">
      <c r="A2" s="31" t="s">
        <v>81</v>
      </c>
      <c r="B2" s="31" t="s">
        <v>69</v>
      </c>
      <c r="C2" s="31" t="s">
        <v>188</v>
      </c>
      <c r="D2" s="31" t="s">
        <v>244</v>
      </c>
      <c r="E2" s="31" t="s">
        <v>245</v>
      </c>
      <c r="F2" s="31" t="s">
        <v>246</v>
      </c>
      <c r="G2" s="31" t="s">
        <v>247</v>
      </c>
      <c r="H2" s="31" t="s">
        <v>248</v>
      </c>
      <c r="I2" s="31" t="s">
        <v>249</v>
      </c>
      <c r="J2" s="31" t="s">
        <v>250</v>
      </c>
      <c r="K2" s="31" t="s">
        <v>251</v>
      </c>
      <c r="L2" s="31" t="s">
        <v>188</v>
      </c>
      <c r="M2" s="31" t="s">
        <v>252</v>
      </c>
    </row>
    <row r="3" spans="1:13" ht="15" x14ac:dyDescent="0.3">
      <c r="A3" s="32">
        <v>1</v>
      </c>
      <c r="B3" s="32" t="s">
        <v>9</v>
      </c>
      <c r="C3" s="33" t="s">
        <v>238</v>
      </c>
      <c r="D3" s="32">
        <v>86</v>
      </c>
      <c r="E3" s="32">
        <v>65</v>
      </c>
      <c r="F3" s="32">
        <v>93</v>
      </c>
      <c r="G3" s="32">
        <v>67</v>
      </c>
      <c r="H3" s="32">
        <v>65</v>
      </c>
      <c r="I3" s="32">
        <v>91</v>
      </c>
      <c r="J3" s="32">
        <f>SUM(D3:I3)</f>
        <v>467</v>
      </c>
      <c r="K3" s="32">
        <f>AVERAGE(D3:I3)</f>
        <v>77.833333333333329</v>
      </c>
      <c r="L3" s="32" t="str" cm="1">
        <f t="array" ref="L3">_xlfn.IFS(K3&gt;=80,"A+",K3&gt;=70,"A",K3&gt;=65,"B+",K3&gt;=60,"B",K3&gt;=50,"C",K3&lt;55,"D",K3&lt;33,"FAIL")</f>
        <v>A</v>
      </c>
      <c r="M3" s="32">
        <f>PERCENTILE(K3:K102,1)</f>
        <v>84.5</v>
      </c>
    </row>
    <row r="4" spans="1:13" ht="15" x14ac:dyDescent="0.3">
      <c r="A4" s="32">
        <v>2</v>
      </c>
      <c r="B4" s="32" t="s">
        <v>10</v>
      </c>
      <c r="C4" s="33" t="s">
        <v>239</v>
      </c>
      <c r="D4" s="32">
        <v>90</v>
      </c>
      <c r="E4" s="32">
        <v>86</v>
      </c>
      <c r="F4" s="32">
        <v>68</v>
      </c>
      <c r="G4" s="32">
        <v>69</v>
      </c>
      <c r="H4" s="32">
        <v>89</v>
      </c>
      <c r="I4" s="32">
        <v>83</v>
      </c>
      <c r="J4" s="32">
        <f t="shared" ref="J4:J67" si="0">SUM(D4:I4)</f>
        <v>485</v>
      </c>
      <c r="K4" s="32">
        <f t="shared" ref="K4:K67" si="1">AVERAGE(D4:I4)</f>
        <v>80.833333333333329</v>
      </c>
      <c r="L4" s="32" t="str" cm="1">
        <f t="array" ref="L4">_xlfn.IFS(K4&gt;=80,"A+",K4&gt;=70,"A",K4&gt;=65,"B+",K4&gt;=60,"B",K4&gt;=50,"C",K4&lt;55,"D",K4&lt;33,"FAIL")</f>
        <v>A+</v>
      </c>
      <c r="M4" s="32">
        <f t="shared" ref="M4:M67" si="2">PERCENTILE(K4:K103,1)</f>
        <v>84.5</v>
      </c>
    </row>
    <row r="5" spans="1:13" ht="15" x14ac:dyDescent="0.3">
      <c r="A5" s="32">
        <v>3</v>
      </c>
      <c r="B5" s="32" t="s">
        <v>190</v>
      </c>
      <c r="C5" s="33" t="s">
        <v>238</v>
      </c>
      <c r="D5" s="32">
        <v>77</v>
      </c>
      <c r="E5" s="32">
        <v>85</v>
      </c>
      <c r="F5" s="32">
        <v>78</v>
      </c>
      <c r="G5" s="32">
        <v>87</v>
      </c>
      <c r="H5" s="32">
        <v>55</v>
      </c>
      <c r="I5" s="32">
        <v>89</v>
      </c>
      <c r="J5" s="32">
        <f t="shared" si="0"/>
        <v>471</v>
      </c>
      <c r="K5" s="32">
        <f t="shared" si="1"/>
        <v>78.5</v>
      </c>
      <c r="L5" s="32" t="str" cm="1">
        <f t="array" ref="L5">_xlfn.IFS(K5&gt;=80,"A+",K5&gt;=70,"A",K5&gt;=65,"B+",K5&gt;=60,"B",K5&gt;=50,"C",K5&lt;55,"D",K5&lt;33,"FAIL")</f>
        <v>A</v>
      </c>
      <c r="M5" s="32">
        <f t="shared" si="2"/>
        <v>84.5</v>
      </c>
    </row>
    <row r="6" spans="1:13" ht="15" x14ac:dyDescent="0.3">
      <c r="A6" s="32">
        <v>4</v>
      </c>
      <c r="B6" s="32" t="s">
        <v>12</v>
      </c>
      <c r="C6" s="33" t="s">
        <v>239</v>
      </c>
      <c r="D6" s="32">
        <v>75</v>
      </c>
      <c r="E6" s="32">
        <v>67</v>
      </c>
      <c r="F6" s="32">
        <v>79</v>
      </c>
      <c r="G6" s="32">
        <v>90</v>
      </c>
      <c r="H6" s="32">
        <v>36</v>
      </c>
      <c r="I6" s="32">
        <v>65</v>
      </c>
      <c r="J6" s="32">
        <f t="shared" si="0"/>
        <v>412</v>
      </c>
      <c r="K6" s="32">
        <f t="shared" si="1"/>
        <v>68.666666666666671</v>
      </c>
      <c r="L6" s="32" t="str" cm="1">
        <f t="array" ref="L6">_xlfn.IFS(K6&gt;=80,"A+",K6&gt;=70,"A",K6&gt;=65,"B+",K6&gt;=60,"B",K6&gt;=50,"C",K6&lt;55,"D",K6&lt;33,"FAIL")</f>
        <v>B+</v>
      </c>
      <c r="M6" s="32">
        <f t="shared" si="2"/>
        <v>84.5</v>
      </c>
    </row>
    <row r="7" spans="1:13" ht="15" x14ac:dyDescent="0.3">
      <c r="A7" s="32">
        <v>5</v>
      </c>
      <c r="B7" s="32" t="s">
        <v>116</v>
      </c>
      <c r="C7" s="33" t="s">
        <v>238</v>
      </c>
      <c r="D7" s="32">
        <v>71</v>
      </c>
      <c r="E7" s="32">
        <v>68</v>
      </c>
      <c r="F7" s="32">
        <v>86</v>
      </c>
      <c r="G7" s="32">
        <v>67</v>
      </c>
      <c r="H7" s="32">
        <v>88</v>
      </c>
      <c r="I7" s="32">
        <v>78</v>
      </c>
      <c r="J7" s="32">
        <f t="shared" si="0"/>
        <v>458</v>
      </c>
      <c r="K7" s="32">
        <f t="shared" si="1"/>
        <v>76.333333333333329</v>
      </c>
      <c r="L7" s="32" t="str" cm="1">
        <f t="array" ref="L7">_xlfn.IFS(K7&gt;=80,"A+",K7&gt;=70,"A",K7&gt;=65,"B+",K7&gt;=60,"B",K7&gt;=50,"C",K7&lt;55,"D",K7&lt;33,"FAIL")</f>
        <v>A</v>
      </c>
      <c r="M7" s="32">
        <f t="shared" si="2"/>
        <v>84.5</v>
      </c>
    </row>
    <row r="8" spans="1:13" ht="15" x14ac:dyDescent="0.3">
      <c r="A8" s="32">
        <v>6</v>
      </c>
      <c r="B8" s="32" t="s">
        <v>191</v>
      </c>
      <c r="C8" s="33" t="s">
        <v>238</v>
      </c>
      <c r="D8" s="32">
        <v>88</v>
      </c>
      <c r="E8" s="32">
        <v>88</v>
      </c>
      <c r="F8" s="32">
        <v>93</v>
      </c>
      <c r="G8" s="32">
        <v>88</v>
      </c>
      <c r="H8" s="32">
        <v>68</v>
      </c>
      <c r="I8" s="32">
        <v>69</v>
      </c>
      <c r="J8" s="32">
        <f t="shared" si="0"/>
        <v>494</v>
      </c>
      <c r="K8" s="32">
        <f t="shared" si="1"/>
        <v>82.333333333333329</v>
      </c>
      <c r="L8" s="32" t="str" cm="1">
        <f t="array" ref="L8">_xlfn.IFS(K8&gt;=80,"A+",K8&gt;=70,"A",K8&gt;=65,"B+",K8&gt;=60,"B",K8&gt;=50,"C",K8&lt;55,"D",K8&lt;33,"FAIL")</f>
        <v>A+</v>
      </c>
      <c r="M8" s="32">
        <f t="shared" si="2"/>
        <v>84.5</v>
      </c>
    </row>
    <row r="9" spans="1:13" ht="15" x14ac:dyDescent="0.3">
      <c r="A9" s="32">
        <v>7</v>
      </c>
      <c r="B9" s="32" t="s">
        <v>192</v>
      </c>
      <c r="C9" s="33" t="s">
        <v>240</v>
      </c>
      <c r="D9" s="32">
        <v>90</v>
      </c>
      <c r="E9" s="32">
        <v>65</v>
      </c>
      <c r="F9" s="32">
        <v>77</v>
      </c>
      <c r="G9" s="32">
        <v>64</v>
      </c>
      <c r="H9" s="32">
        <v>69</v>
      </c>
      <c r="I9" s="32">
        <v>63</v>
      </c>
      <c r="J9" s="32">
        <f t="shared" si="0"/>
        <v>428</v>
      </c>
      <c r="K9" s="32">
        <f t="shared" si="1"/>
        <v>71.333333333333329</v>
      </c>
      <c r="L9" s="32" t="str" cm="1">
        <f t="array" ref="L9">_xlfn.IFS(K9&gt;=80,"A+",K9&gt;=70,"A",K9&gt;=65,"B+",K9&gt;=60,"B",K9&gt;=50,"C",K9&lt;55,"D",K9&lt;33,"FAIL")</f>
        <v>A</v>
      </c>
      <c r="M9" s="32">
        <f t="shared" si="2"/>
        <v>84.5</v>
      </c>
    </row>
    <row r="10" spans="1:13" ht="15" x14ac:dyDescent="0.3">
      <c r="A10" s="32">
        <v>8</v>
      </c>
      <c r="B10" s="32" t="s">
        <v>15</v>
      </c>
      <c r="C10" s="33" t="s">
        <v>238</v>
      </c>
      <c r="D10" s="32">
        <v>68</v>
      </c>
      <c r="E10" s="32">
        <v>66</v>
      </c>
      <c r="F10" s="32">
        <v>76</v>
      </c>
      <c r="G10" s="32">
        <v>88</v>
      </c>
      <c r="H10" s="32">
        <v>89</v>
      </c>
      <c r="I10" s="32">
        <v>69</v>
      </c>
      <c r="J10" s="32">
        <f t="shared" si="0"/>
        <v>456</v>
      </c>
      <c r="K10" s="32">
        <f t="shared" si="1"/>
        <v>76</v>
      </c>
      <c r="L10" s="32" t="str" cm="1">
        <f t="array" ref="L10">_xlfn.IFS(K10&gt;=80,"A+",K10&gt;=70,"A",K10&gt;=65,"B+",K10&gt;=60,"B",K10&gt;=50,"C",K10&lt;55,"D",K10&lt;33,"FAIL")</f>
        <v>A</v>
      </c>
      <c r="M10" s="32">
        <f t="shared" si="2"/>
        <v>84.5</v>
      </c>
    </row>
    <row r="11" spans="1:13" ht="15" x14ac:dyDescent="0.3">
      <c r="A11" s="32">
        <v>9</v>
      </c>
      <c r="B11" s="32" t="s">
        <v>193</v>
      </c>
      <c r="C11" s="33" t="s">
        <v>240</v>
      </c>
      <c r="D11" s="32">
        <v>68</v>
      </c>
      <c r="E11" s="32">
        <v>60</v>
      </c>
      <c r="F11" s="32">
        <v>69</v>
      </c>
      <c r="G11" s="32">
        <v>66</v>
      </c>
      <c r="H11" s="32">
        <v>64</v>
      </c>
      <c r="I11" s="32">
        <v>84</v>
      </c>
      <c r="J11" s="32">
        <f t="shared" si="0"/>
        <v>411</v>
      </c>
      <c r="K11" s="32">
        <f t="shared" si="1"/>
        <v>68.5</v>
      </c>
      <c r="L11" s="32" t="str" cm="1">
        <f t="array" ref="L11">_xlfn.IFS(K11&gt;=80,"A+",K11&gt;=70,"A",K11&gt;=65,"B+",K11&gt;=60,"B",K11&gt;=50,"C",K11&lt;55,"D",K11&lt;33,"FAIL")</f>
        <v>B+</v>
      </c>
      <c r="M11" s="32">
        <f t="shared" si="2"/>
        <v>84.5</v>
      </c>
    </row>
    <row r="12" spans="1:13" ht="15" x14ac:dyDescent="0.3">
      <c r="A12" s="32">
        <v>10</v>
      </c>
      <c r="B12" s="32" t="s">
        <v>194</v>
      </c>
      <c r="C12" s="33" t="s">
        <v>238</v>
      </c>
      <c r="D12" s="32">
        <v>70</v>
      </c>
      <c r="E12" s="32">
        <v>91</v>
      </c>
      <c r="F12" s="32">
        <v>73</v>
      </c>
      <c r="G12" s="32">
        <v>93</v>
      </c>
      <c r="H12" s="32">
        <v>78</v>
      </c>
      <c r="I12" s="32">
        <v>63</v>
      </c>
      <c r="J12" s="32">
        <f t="shared" si="0"/>
        <v>468</v>
      </c>
      <c r="K12" s="32">
        <f t="shared" si="1"/>
        <v>78</v>
      </c>
      <c r="L12" s="32" t="str" cm="1">
        <f t="array" ref="L12">_xlfn.IFS(K12&gt;=80,"A+",K12&gt;=70,"A",K12&gt;=65,"B+",K12&gt;=60,"B",K12&gt;=50,"C",K12&lt;55,"D",K12&lt;33,"FAIL")</f>
        <v>A</v>
      </c>
      <c r="M12" s="32">
        <f t="shared" si="2"/>
        <v>84.5</v>
      </c>
    </row>
    <row r="13" spans="1:13" ht="15" x14ac:dyDescent="0.3">
      <c r="A13" s="32">
        <v>11</v>
      </c>
      <c r="B13" s="32" t="s">
        <v>102</v>
      </c>
      <c r="C13" s="33" t="s">
        <v>238</v>
      </c>
      <c r="D13" s="32">
        <v>79</v>
      </c>
      <c r="E13" s="32">
        <v>83</v>
      </c>
      <c r="F13" s="32">
        <v>61</v>
      </c>
      <c r="G13" s="32">
        <v>70</v>
      </c>
      <c r="H13" s="32">
        <v>94</v>
      </c>
      <c r="I13" s="32">
        <v>66</v>
      </c>
      <c r="J13" s="32">
        <f t="shared" si="0"/>
        <v>453</v>
      </c>
      <c r="K13" s="32">
        <f t="shared" si="1"/>
        <v>75.5</v>
      </c>
      <c r="L13" s="32" t="str" cm="1">
        <f t="array" ref="L13">_xlfn.IFS(K13&gt;=80,"A+",K13&gt;=70,"A",K13&gt;=65,"B+",K13&gt;=60,"B",K13&gt;=50,"C",K13&lt;55,"D",K13&lt;33,"FAIL")</f>
        <v>A</v>
      </c>
      <c r="M13" s="32">
        <f t="shared" si="2"/>
        <v>84.5</v>
      </c>
    </row>
    <row r="14" spans="1:13" ht="15" x14ac:dyDescent="0.3">
      <c r="A14" s="32">
        <v>12</v>
      </c>
      <c r="B14" s="32" t="s">
        <v>103</v>
      </c>
      <c r="C14" s="33" t="s">
        <v>240</v>
      </c>
      <c r="D14" s="32">
        <v>71</v>
      </c>
      <c r="E14" s="32">
        <v>71</v>
      </c>
      <c r="F14" s="32">
        <v>64</v>
      </c>
      <c r="G14" s="32">
        <v>63</v>
      </c>
      <c r="H14" s="32">
        <v>36</v>
      </c>
      <c r="I14" s="32">
        <v>87</v>
      </c>
      <c r="J14" s="32">
        <f t="shared" si="0"/>
        <v>392</v>
      </c>
      <c r="K14" s="32">
        <f t="shared" si="1"/>
        <v>65.333333333333329</v>
      </c>
      <c r="L14" s="32" t="str" cm="1">
        <f t="array" ref="L14">_xlfn.IFS(K14&gt;=80,"A+",K14&gt;=70,"A",K14&gt;=65,"B+",K14&gt;=60,"B",K14&gt;=50,"C",K14&lt;55,"D",K14&lt;33,"FAIL")</f>
        <v>B+</v>
      </c>
      <c r="M14" s="32">
        <f t="shared" si="2"/>
        <v>84.5</v>
      </c>
    </row>
    <row r="15" spans="1:13" ht="15" x14ac:dyDescent="0.3">
      <c r="A15" s="32">
        <v>13</v>
      </c>
      <c r="B15" s="32" t="s">
        <v>16</v>
      </c>
      <c r="C15" s="33" t="s">
        <v>240</v>
      </c>
      <c r="D15" s="32">
        <v>72</v>
      </c>
      <c r="E15" s="32">
        <v>88</v>
      </c>
      <c r="F15" s="32">
        <v>65</v>
      </c>
      <c r="G15" s="32">
        <v>92</v>
      </c>
      <c r="H15" s="32">
        <v>48</v>
      </c>
      <c r="I15" s="32">
        <v>65</v>
      </c>
      <c r="J15" s="32">
        <f t="shared" si="0"/>
        <v>430</v>
      </c>
      <c r="K15" s="32">
        <f t="shared" si="1"/>
        <v>71.666666666666671</v>
      </c>
      <c r="L15" s="32" t="str" cm="1">
        <f t="array" ref="L15">_xlfn.IFS(K15&gt;=80,"A+",K15&gt;=70,"A",K15&gt;=65,"B+",K15&gt;=60,"B",K15&gt;=50,"C",K15&lt;55,"D",K15&lt;33,"FAIL")</f>
        <v>A</v>
      </c>
      <c r="M15" s="32">
        <f t="shared" si="2"/>
        <v>84.5</v>
      </c>
    </row>
    <row r="16" spans="1:13" ht="15" x14ac:dyDescent="0.3">
      <c r="A16" s="32">
        <v>14</v>
      </c>
      <c r="B16" s="32" t="s">
        <v>101</v>
      </c>
      <c r="C16" s="33" t="s">
        <v>238</v>
      </c>
      <c r="D16" s="32">
        <v>65</v>
      </c>
      <c r="E16" s="32">
        <v>81</v>
      </c>
      <c r="F16" s="32">
        <v>85</v>
      </c>
      <c r="G16" s="32">
        <v>64</v>
      </c>
      <c r="H16" s="32">
        <v>78</v>
      </c>
      <c r="I16" s="32">
        <v>72</v>
      </c>
      <c r="J16" s="32">
        <f t="shared" si="0"/>
        <v>445</v>
      </c>
      <c r="K16" s="32">
        <f t="shared" si="1"/>
        <v>74.166666666666671</v>
      </c>
      <c r="L16" s="32" t="str" cm="1">
        <f t="array" ref="L16">_xlfn.IFS(K16&gt;=80,"A+",K16&gt;=70,"A",K16&gt;=65,"B+",K16&gt;=60,"B",K16&gt;=50,"C",K16&lt;55,"D",K16&lt;33,"FAIL")</f>
        <v>A</v>
      </c>
      <c r="M16" s="32">
        <f t="shared" si="2"/>
        <v>84.5</v>
      </c>
    </row>
    <row r="17" spans="1:13" ht="15" x14ac:dyDescent="0.3">
      <c r="A17" s="32">
        <v>15</v>
      </c>
      <c r="B17" s="32" t="s">
        <v>195</v>
      </c>
      <c r="C17" s="33" t="s">
        <v>241</v>
      </c>
      <c r="D17" s="32">
        <v>79</v>
      </c>
      <c r="E17" s="32">
        <v>69</v>
      </c>
      <c r="F17" s="32">
        <v>75</v>
      </c>
      <c r="G17" s="32">
        <v>62</v>
      </c>
      <c r="H17" s="32">
        <v>96</v>
      </c>
      <c r="I17" s="32">
        <v>67</v>
      </c>
      <c r="J17" s="32">
        <f t="shared" si="0"/>
        <v>448</v>
      </c>
      <c r="K17" s="32">
        <f t="shared" si="1"/>
        <v>74.666666666666671</v>
      </c>
      <c r="L17" s="32" t="str" cm="1">
        <f t="array" ref="L17">_xlfn.IFS(K17&gt;=80,"A+",K17&gt;=70,"A",K17&gt;=65,"B+",K17&gt;=60,"B",K17&gt;=50,"C",K17&lt;55,"D",K17&lt;33,"FAIL")</f>
        <v>A</v>
      </c>
      <c r="M17" s="32">
        <f t="shared" si="2"/>
        <v>84.5</v>
      </c>
    </row>
    <row r="18" spans="1:13" ht="15" x14ac:dyDescent="0.3">
      <c r="A18" s="32">
        <v>16</v>
      </c>
      <c r="B18" s="32" t="s">
        <v>196</v>
      </c>
      <c r="C18" s="33" t="s">
        <v>238</v>
      </c>
      <c r="D18" s="32">
        <v>67</v>
      </c>
      <c r="E18" s="32">
        <v>65</v>
      </c>
      <c r="F18" s="32">
        <v>93</v>
      </c>
      <c r="G18" s="32">
        <v>91</v>
      </c>
      <c r="H18" s="32">
        <v>59</v>
      </c>
      <c r="I18" s="32">
        <v>67</v>
      </c>
      <c r="J18" s="32">
        <f t="shared" si="0"/>
        <v>442</v>
      </c>
      <c r="K18" s="32">
        <f t="shared" si="1"/>
        <v>73.666666666666671</v>
      </c>
      <c r="L18" s="32" t="str" cm="1">
        <f t="array" ref="L18">_xlfn.IFS(K18&gt;=80,"A+",K18&gt;=70,"A",K18&gt;=65,"B+",K18&gt;=60,"B",K18&gt;=50,"C",K18&lt;55,"D",K18&lt;33,"FAIL")</f>
        <v>A</v>
      </c>
      <c r="M18" s="32">
        <f t="shared" si="2"/>
        <v>84.5</v>
      </c>
    </row>
    <row r="19" spans="1:13" ht="15" x14ac:dyDescent="0.3">
      <c r="A19" s="32">
        <v>17</v>
      </c>
      <c r="B19" s="32" t="s">
        <v>197</v>
      </c>
      <c r="C19" s="33" t="s">
        <v>238</v>
      </c>
      <c r="D19" s="32">
        <v>71</v>
      </c>
      <c r="E19" s="32">
        <v>75</v>
      </c>
      <c r="F19" s="32">
        <v>90</v>
      </c>
      <c r="G19" s="32">
        <v>78</v>
      </c>
      <c r="H19" s="32">
        <v>65</v>
      </c>
      <c r="I19" s="32">
        <v>86</v>
      </c>
      <c r="J19" s="32">
        <f t="shared" si="0"/>
        <v>465</v>
      </c>
      <c r="K19" s="32">
        <f t="shared" si="1"/>
        <v>77.5</v>
      </c>
      <c r="L19" s="32" t="str" cm="1">
        <f t="array" ref="L19">_xlfn.IFS(K19&gt;=80,"A+",K19&gt;=70,"A",K19&gt;=65,"B+",K19&gt;=60,"B",K19&gt;=50,"C",K19&lt;55,"D",K19&lt;33,"FAIL")</f>
        <v>A</v>
      </c>
      <c r="M19" s="32">
        <f t="shared" si="2"/>
        <v>84.5</v>
      </c>
    </row>
    <row r="20" spans="1:13" ht="15" x14ac:dyDescent="0.3">
      <c r="A20" s="32">
        <v>18</v>
      </c>
      <c r="B20" s="32" t="s">
        <v>117</v>
      </c>
      <c r="C20" s="33" t="s">
        <v>238</v>
      </c>
      <c r="D20" s="32">
        <v>70</v>
      </c>
      <c r="E20" s="32">
        <v>89</v>
      </c>
      <c r="F20" s="32">
        <v>62</v>
      </c>
      <c r="G20" s="32">
        <v>71</v>
      </c>
      <c r="H20" s="32">
        <v>85</v>
      </c>
      <c r="I20" s="32">
        <v>62</v>
      </c>
      <c r="J20" s="32">
        <f t="shared" si="0"/>
        <v>439</v>
      </c>
      <c r="K20" s="32">
        <f t="shared" si="1"/>
        <v>73.166666666666671</v>
      </c>
      <c r="L20" s="32" t="str" cm="1">
        <f t="array" ref="L20">_xlfn.IFS(K20&gt;=80,"A+",K20&gt;=70,"A",K20&gt;=65,"B+",K20&gt;=60,"B",K20&gt;=50,"C",K20&lt;55,"D",K20&lt;33,"FAIL")</f>
        <v>A</v>
      </c>
      <c r="M20" s="32">
        <f t="shared" si="2"/>
        <v>84.5</v>
      </c>
    </row>
    <row r="21" spans="1:13" ht="15" x14ac:dyDescent="0.3">
      <c r="A21" s="32">
        <v>19</v>
      </c>
      <c r="B21" s="32" t="s">
        <v>116</v>
      </c>
      <c r="C21" s="33" t="s">
        <v>242</v>
      </c>
      <c r="D21" s="32">
        <v>66</v>
      </c>
      <c r="E21" s="32">
        <v>61</v>
      </c>
      <c r="F21" s="32">
        <v>81</v>
      </c>
      <c r="G21" s="32">
        <v>63</v>
      </c>
      <c r="H21" s="32">
        <v>89</v>
      </c>
      <c r="I21" s="32">
        <v>74</v>
      </c>
      <c r="J21" s="32">
        <f t="shared" si="0"/>
        <v>434</v>
      </c>
      <c r="K21" s="32">
        <f t="shared" si="1"/>
        <v>72.333333333333329</v>
      </c>
      <c r="L21" s="32" t="str" cm="1">
        <f t="array" ref="L21">_xlfn.IFS(K21&gt;=80,"A+",K21&gt;=70,"A",K21&gt;=65,"B+",K21&gt;=60,"B",K21&gt;=50,"C",K21&lt;55,"D",K21&lt;33,"FAIL")</f>
        <v>A</v>
      </c>
      <c r="M21" s="32">
        <f t="shared" si="2"/>
        <v>84.5</v>
      </c>
    </row>
    <row r="22" spans="1:13" ht="15" x14ac:dyDescent="0.3">
      <c r="A22" s="32">
        <v>20</v>
      </c>
      <c r="B22" s="32" t="s">
        <v>3</v>
      </c>
      <c r="C22" s="33" t="s">
        <v>240</v>
      </c>
      <c r="D22" s="32">
        <v>55</v>
      </c>
      <c r="E22" s="32">
        <v>61</v>
      </c>
      <c r="F22" s="32">
        <v>66</v>
      </c>
      <c r="G22" s="32">
        <v>77</v>
      </c>
      <c r="H22" s="32">
        <v>96</v>
      </c>
      <c r="I22" s="32">
        <v>69</v>
      </c>
      <c r="J22" s="32">
        <f t="shared" si="0"/>
        <v>424</v>
      </c>
      <c r="K22" s="32">
        <f t="shared" si="1"/>
        <v>70.666666666666671</v>
      </c>
      <c r="L22" s="32" t="str" cm="1">
        <f t="array" ref="L22">_xlfn.IFS(K22&gt;=80,"A+",K22&gt;=70,"A",K22&gt;=65,"B+",K22&gt;=60,"B",K22&gt;=50,"C",K22&lt;55,"D",K22&lt;33,"FAIL")</f>
        <v>A</v>
      </c>
      <c r="M22" s="32">
        <f t="shared" si="2"/>
        <v>84.5</v>
      </c>
    </row>
    <row r="23" spans="1:13" ht="15" x14ac:dyDescent="0.3">
      <c r="A23" s="32">
        <v>21</v>
      </c>
      <c r="B23" s="32" t="s">
        <v>5</v>
      </c>
      <c r="C23" s="33" t="s">
        <v>240</v>
      </c>
      <c r="D23" s="32">
        <v>69</v>
      </c>
      <c r="E23" s="32">
        <v>83</v>
      </c>
      <c r="F23" s="32">
        <v>85</v>
      </c>
      <c r="G23" s="32">
        <v>62</v>
      </c>
      <c r="H23" s="32">
        <v>69</v>
      </c>
      <c r="I23" s="32">
        <v>83</v>
      </c>
      <c r="J23" s="32">
        <f t="shared" si="0"/>
        <v>451</v>
      </c>
      <c r="K23" s="32">
        <f t="shared" si="1"/>
        <v>75.166666666666671</v>
      </c>
      <c r="L23" s="32" t="str" cm="1">
        <f t="array" ref="L23">_xlfn.IFS(K23&gt;=80,"A+",K23&gt;=70,"A",K23&gt;=65,"B+",K23&gt;=60,"B",K23&gt;=50,"C",K23&lt;55,"D",K23&lt;33,"FAIL")</f>
        <v>A</v>
      </c>
      <c r="M23" s="32">
        <f t="shared" si="2"/>
        <v>84.5</v>
      </c>
    </row>
    <row r="24" spans="1:13" ht="15" x14ac:dyDescent="0.3">
      <c r="A24" s="32">
        <v>22</v>
      </c>
      <c r="B24" s="32" t="s">
        <v>6</v>
      </c>
      <c r="C24" s="33" t="s">
        <v>238</v>
      </c>
      <c r="D24" s="32">
        <v>65</v>
      </c>
      <c r="E24" s="32">
        <v>92</v>
      </c>
      <c r="F24" s="32">
        <v>65</v>
      </c>
      <c r="G24" s="32">
        <v>61</v>
      </c>
      <c r="H24" s="32">
        <v>47</v>
      </c>
      <c r="I24" s="32">
        <v>70</v>
      </c>
      <c r="J24" s="32">
        <f t="shared" si="0"/>
        <v>400</v>
      </c>
      <c r="K24" s="32">
        <f t="shared" si="1"/>
        <v>66.666666666666671</v>
      </c>
      <c r="L24" s="32" t="str" cm="1">
        <f t="array" ref="L24">_xlfn.IFS(K24&gt;=80,"A+",K24&gt;=70,"A",K24&gt;=65,"B+",K24&gt;=60,"B",K24&gt;=50,"C",K24&lt;55,"D",K24&lt;33,"FAIL")</f>
        <v>B+</v>
      </c>
      <c r="M24" s="32">
        <f t="shared" si="2"/>
        <v>84.5</v>
      </c>
    </row>
    <row r="25" spans="1:13" ht="15" x14ac:dyDescent="0.3">
      <c r="A25" s="32">
        <v>23</v>
      </c>
      <c r="B25" s="32" t="s">
        <v>7</v>
      </c>
      <c r="C25" s="33" t="s">
        <v>239</v>
      </c>
      <c r="D25" s="32">
        <v>90</v>
      </c>
      <c r="E25" s="32">
        <v>64</v>
      </c>
      <c r="F25" s="32">
        <v>84</v>
      </c>
      <c r="G25" s="32">
        <v>92</v>
      </c>
      <c r="H25" s="32">
        <v>68</v>
      </c>
      <c r="I25" s="32">
        <v>75</v>
      </c>
      <c r="J25" s="32">
        <f t="shared" si="0"/>
        <v>473</v>
      </c>
      <c r="K25" s="32">
        <f t="shared" si="1"/>
        <v>78.833333333333329</v>
      </c>
      <c r="L25" s="32" t="str" cm="1">
        <f t="array" ref="L25">_xlfn.IFS(K25&gt;=80,"A+",K25&gt;=70,"A",K25&gt;=65,"B+",K25&gt;=60,"B",K25&gt;=50,"C",K25&lt;55,"D",K25&lt;33,"FAIL")</f>
        <v>A</v>
      </c>
      <c r="M25" s="32">
        <f t="shared" si="2"/>
        <v>84.5</v>
      </c>
    </row>
    <row r="26" spans="1:13" ht="15" x14ac:dyDescent="0.3">
      <c r="A26" s="32">
        <v>24</v>
      </c>
      <c r="B26" s="32" t="s">
        <v>8</v>
      </c>
      <c r="C26" s="33" t="s">
        <v>238</v>
      </c>
      <c r="D26" s="32">
        <v>60</v>
      </c>
      <c r="E26" s="32">
        <v>90</v>
      </c>
      <c r="F26" s="32">
        <v>88</v>
      </c>
      <c r="G26" s="32">
        <v>81</v>
      </c>
      <c r="H26" s="32">
        <v>59</v>
      </c>
      <c r="I26" s="32">
        <v>80</v>
      </c>
      <c r="J26" s="32">
        <f t="shared" si="0"/>
        <v>458</v>
      </c>
      <c r="K26" s="32">
        <f t="shared" si="1"/>
        <v>76.333333333333329</v>
      </c>
      <c r="L26" s="32" t="str" cm="1">
        <f t="array" ref="L26">_xlfn.IFS(K26&gt;=80,"A+",K26&gt;=70,"A",K26&gt;=65,"B+",K26&gt;=60,"B",K26&gt;=50,"C",K26&lt;55,"D",K26&lt;33,"FAIL")</f>
        <v>A</v>
      </c>
      <c r="M26" s="32">
        <f t="shared" si="2"/>
        <v>84.5</v>
      </c>
    </row>
    <row r="27" spans="1:13" ht="15" x14ac:dyDescent="0.3">
      <c r="A27" s="32">
        <v>25</v>
      </c>
      <c r="B27" s="32" t="s">
        <v>198</v>
      </c>
      <c r="C27" s="33" t="s">
        <v>238</v>
      </c>
      <c r="D27" s="32">
        <v>62</v>
      </c>
      <c r="E27" s="32">
        <v>79</v>
      </c>
      <c r="F27" s="32">
        <v>64</v>
      </c>
      <c r="G27" s="32">
        <v>90</v>
      </c>
      <c r="H27" s="32">
        <v>69</v>
      </c>
      <c r="I27" s="32">
        <v>74</v>
      </c>
      <c r="J27" s="32">
        <f t="shared" si="0"/>
        <v>438</v>
      </c>
      <c r="K27" s="32">
        <f t="shared" si="1"/>
        <v>73</v>
      </c>
      <c r="L27" s="32" t="str" cm="1">
        <f t="array" ref="L27">_xlfn.IFS(K27&gt;=80,"A+",K27&gt;=70,"A",K27&gt;=65,"B+",K27&gt;=60,"B",K27&gt;=50,"C",K27&lt;55,"D",K27&lt;33,"FAIL")</f>
        <v>A</v>
      </c>
      <c r="M27" s="32">
        <f t="shared" si="2"/>
        <v>84.5</v>
      </c>
    </row>
    <row r="28" spans="1:13" ht="15" x14ac:dyDescent="0.3">
      <c r="A28" s="32">
        <v>26</v>
      </c>
      <c r="B28" s="32" t="s">
        <v>14</v>
      </c>
      <c r="C28" s="33" t="s">
        <v>238</v>
      </c>
      <c r="D28" s="32">
        <v>72</v>
      </c>
      <c r="E28" s="32">
        <v>68</v>
      </c>
      <c r="F28" s="32">
        <v>88</v>
      </c>
      <c r="G28" s="32">
        <v>72</v>
      </c>
      <c r="H28" s="32">
        <v>68</v>
      </c>
      <c r="I28" s="32">
        <v>63</v>
      </c>
      <c r="J28" s="32">
        <f t="shared" si="0"/>
        <v>431</v>
      </c>
      <c r="K28" s="32">
        <f t="shared" si="1"/>
        <v>71.833333333333329</v>
      </c>
      <c r="L28" s="32" t="str" cm="1">
        <f t="array" ref="L28">_xlfn.IFS(K28&gt;=80,"A+",K28&gt;=70,"A",K28&gt;=65,"B+",K28&gt;=60,"B",K28&gt;=50,"C",K28&lt;55,"D",K28&lt;33,"FAIL")</f>
        <v>A</v>
      </c>
      <c r="M28" s="32">
        <f t="shared" si="2"/>
        <v>84.5</v>
      </c>
    </row>
    <row r="29" spans="1:13" ht="15" x14ac:dyDescent="0.3">
      <c r="A29" s="32">
        <v>27</v>
      </c>
      <c r="B29" s="32" t="s">
        <v>98</v>
      </c>
      <c r="C29" s="33" t="s">
        <v>240</v>
      </c>
      <c r="D29" s="32">
        <v>78</v>
      </c>
      <c r="E29" s="32">
        <v>64</v>
      </c>
      <c r="F29" s="32">
        <v>92</v>
      </c>
      <c r="G29" s="32">
        <v>67</v>
      </c>
      <c r="H29" s="32">
        <v>63</v>
      </c>
      <c r="I29" s="32">
        <v>78</v>
      </c>
      <c r="J29" s="32">
        <f t="shared" si="0"/>
        <v>442</v>
      </c>
      <c r="K29" s="32">
        <f t="shared" si="1"/>
        <v>73.666666666666671</v>
      </c>
      <c r="L29" s="32" t="str" cm="1">
        <f t="array" ref="L29">_xlfn.IFS(K29&gt;=80,"A+",K29&gt;=70,"A",K29&gt;=65,"B+",K29&gt;=60,"B",K29&gt;=50,"C",K29&lt;55,"D",K29&lt;33,"FAIL")</f>
        <v>A</v>
      </c>
      <c r="M29" s="32">
        <f t="shared" si="2"/>
        <v>84.5</v>
      </c>
    </row>
    <row r="30" spans="1:13" ht="15" x14ac:dyDescent="0.3">
      <c r="A30" s="32">
        <v>28</v>
      </c>
      <c r="B30" s="32" t="s">
        <v>199</v>
      </c>
      <c r="C30" s="33" t="s">
        <v>240</v>
      </c>
      <c r="D30" s="32">
        <v>85</v>
      </c>
      <c r="E30" s="32">
        <v>80</v>
      </c>
      <c r="F30" s="32">
        <v>91</v>
      </c>
      <c r="G30" s="32">
        <v>82</v>
      </c>
      <c r="H30" s="32">
        <v>64</v>
      </c>
      <c r="I30" s="32">
        <v>77</v>
      </c>
      <c r="J30" s="32">
        <f t="shared" si="0"/>
        <v>479</v>
      </c>
      <c r="K30" s="32">
        <f t="shared" si="1"/>
        <v>79.833333333333329</v>
      </c>
      <c r="L30" s="32" t="str" cm="1">
        <f t="array" ref="L30">_xlfn.IFS(K30&gt;=80,"A+",K30&gt;=70,"A",K30&gt;=65,"B+",K30&gt;=60,"B",K30&gt;=50,"C",K30&lt;55,"D",K30&lt;33,"FAIL")</f>
        <v>A</v>
      </c>
      <c r="M30" s="32">
        <f t="shared" si="2"/>
        <v>84.5</v>
      </c>
    </row>
    <row r="31" spans="1:13" ht="15" x14ac:dyDescent="0.3">
      <c r="A31" s="32">
        <v>29</v>
      </c>
      <c r="B31" s="32" t="s">
        <v>200</v>
      </c>
      <c r="C31" s="33" t="s">
        <v>240</v>
      </c>
      <c r="D31" s="32">
        <v>66</v>
      </c>
      <c r="E31" s="32">
        <v>82</v>
      </c>
      <c r="F31" s="32">
        <v>81</v>
      </c>
      <c r="G31" s="32">
        <v>90</v>
      </c>
      <c r="H31" s="32">
        <v>58</v>
      </c>
      <c r="I31" s="32">
        <v>62</v>
      </c>
      <c r="J31" s="32">
        <f t="shared" si="0"/>
        <v>439</v>
      </c>
      <c r="K31" s="32">
        <f t="shared" si="1"/>
        <v>73.166666666666671</v>
      </c>
      <c r="L31" s="32" t="str" cm="1">
        <f t="array" ref="L31">_xlfn.IFS(K31&gt;=80,"A+",K31&gt;=70,"A",K31&gt;=65,"B+",K31&gt;=60,"B",K31&gt;=50,"C",K31&lt;55,"D",K31&lt;33,"FAIL")</f>
        <v>A</v>
      </c>
      <c r="M31" s="32">
        <f t="shared" si="2"/>
        <v>84.5</v>
      </c>
    </row>
    <row r="32" spans="1:13" ht="15" x14ac:dyDescent="0.3">
      <c r="A32" s="32">
        <v>30</v>
      </c>
      <c r="B32" s="32" t="s">
        <v>132</v>
      </c>
      <c r="C32" s="33" t="s">
        <v>240</v>
      </c>
      <c r="D32" s="32">
        <v>70</v>
      </c>
      <c r="E32" s="32">
        <v>76</v>
      </c>
      <c r="F32" s="32">
        <v>80</v>
      </c>
      <c r="G32" s="32">
        <v>64</v>
      </c>
      <c r="H32" s="32">
        <v>70</v>
      </c>
      <c r="I32" s="32">
        <v>68</v>
      </c>
      <c r="J32" s="32">
        <f t="shared" si="0"/>
        <v>428</v>
      </c>
      <c r="K32" s="32">
        <f t="shared" si="1"/>
        <v>71.333333333333329</v>
      </c>
      <c r="L32" s="32" t="str" cm="1">
        <f t="array" ref="L32">_xlfn.IFS(K32&gt;=80,"A+",K32&gt;=70,"A",K32&gt;=65,"B+",K32&gt;=60,"B",K32&gt;=50,"C",K32&lt;55,"D",K32&lt;33,"FAIL")</f>
        <v>A</v>
      </c>
      <c r="M32" s="32">
        <f t="shared" si="2"/>
        <v>84.5</v>
      </c>
    </row>
    <row r="33" spans="1:13" ht="15" x14ac:dyDescent="0.3">
      <c r="A33" s="32">
        <v>31</v>
      </c>
      <c r="B33" s="32" t="s">
        <v>201</v>
      </c>
      <c r="C33" s="33" t="s">
        <v>242</v>
      </c>
      <c r="D33" s="32">
        <v>75</v>
      </c>
      <c r="E33" s="32">
        <v>87</v>
      </c>
      <c r="F33" s="32">
        <v>84</v>
      </c>
      <c r="G33" s="32">
        <v>74</v>
      </c>
      <c r="H33" s="32">
        <v>71</v>
      </c>
      <c r="I33" s="32">
        <v>80</v>
      </c>
      <c r="J33" s="32">
        <f t="shared" si="0"/>
        <v>471</v>
      </c>
      <c r="K33" s="32">
        <f t="shared" si="1"/>
        <v>78.5</v>
      </c>
      <c r="L33" s="32" t="str" cm="1">
        <f t="array" ref="L33">_xlfn.IFS(K33&gt;=80,"A+",K33&gt;=70,"A",K33&gt;=65,"B+",K33&gt;=60,"B",K33&gt;=50,"C",K33&lt;55,"D",K33&lt;33,"FAIL")</f>
        <v>A</v>
      </c>
      <c r="M33" s="32">
        <f t="shared" si="2"/>
        <v>84.5</v>
      </c>
    </row>
    <row r="34" spans="1:13" ht="15" x14ac:dyDescent="0.3">
      <c r="A34" s="32">
        <v>32</v>
      </c>
      <c r="B34" s="32" t="s">
        <v>202</v>
      </c>
      <c r="C34" s="33" t="s">
        <v>242</v>
      </c>
      <c r="D34" s="32">
        <v>71</v>
      </c>
      <c r="E34" s="32">
        <v>93</v>
      </c>
      <c r="F34" s="32">
        <v>68</v>
      </c>
      <c r="G34" s="32">
        <v>75</v>
      </c>
      <c r="H34" s="32">
        <v>90</v>
      </c>
      <c r="I34" s="32">
        <v>61</v>
      </c>
      <c r="J34" s="32">
        <f t="shared" si="0"/>
        <v>458</v>
      </c>
      <c r="K34" s="32">
        <f t="shared" si="1"/>
        <v>76.333333333333329</v>
      </c>
      <c r="L34" s="32" t="str" cm="1">
        <f t="array" ref="L34">_xlfn.IFS(K34&gt;=80,"A+",K34&gt;=70,"A",K34&gt;=65,"B+",K34&gt;=60,"B",K34&gt;=50,"C",K34&lt;55,"D",K34&lt;33,"FAIL")</f>
        <v>A</v>
      </c>
      <c r="M34" s="32">
        <f t="shared" si="2"/>
        <v>84.5</v>
      </c>
    </row>
    <row r="35" spans="1:13" ht="15" x14ac:dyDescent="0.3">
      <c r="A35" s="32">
        <v>33</v>
      </c>
      <c r="B35" s="32" t="s">
        <v>20</v>
      </c>
      <c r="C35" s="33" t="s">
        <v>238</v>
      </c>
      <c r="D35" s="32">
        <v>98</v>
      </c>
      <c r="E35" s="32">
        <v>86</v>
      </c>
      <c r="F35" s="32">
        <v>65</v>
      </c>
      <c r="G35" s="32">
        <v>89</v>
      </c>
      <c r="H35" s="32">
        <v>65</v>
      </c>
      <c r="I35" s="32">
        <v>69</v>
      </c>
      <c r="J35" s="32">
        <f t="shared" si="0"/>
        <v>472</v>
      </c>
      <c r="K35" s="32">
        <f t="shared" si="1"/>
        <v>78.666666666666671</v>
      </c>
      <c r="L35" s="32" t="str" cm="1">
        <f t="array" ref="L35">_xlfn.IFS(K35&gt;=80,"A+",K35&gt;=70,"A",K35&gt;=65,"B+",K35&gt;=60,"B",K35&gt;=50,"C",K35&lt;55,"D",K35&lt;33,"FAIL")</f>
        <v>A</v>
      </c>
      <c r="M35" s="32">
        <f t="shared" si="2"/>
        <v>84.5</v>
      </c>
    </row>
    <row r="36" spans="1:13" ht="15" x14ac:dyDescent="0.3">
      <c r="A36" s="32">
        <v>34</v>
      </c>
      <c r="B36" s="32" t="s">
        <v>203</v>
      </c>
      <c r="C36" s="33" t="s">
        <v>238</v>
      </c>
      <c r="D36" s="32">
        <v>96</v>
      </c>
      <c r="E36" s="32">
        <v>81</v>
      </c>
      <c r="F36" s="32">
        <v>75</v>
      </c>
      <c r="G36" s="32">
        <v>64</v>
      </c>
      <c r="H36" s="32">
        <v>68</v>
      </c>
      <c r="I36" s="32">
        <v>76</v>
      </c>
      <c r="J36" s="32">
        <f t="shared" si="0"/>
        <v>460</v>
      </c>
      <c r="K36" s="32">
        <f t="shared" si="1"/>
        <v>76.666666666666671</v>
      </c>
      <c r="L36" s="32" t="str" cm="1">
        <f t="array" ref="L36">_xlfn.IFS(K36&gt;=80,"A+",K36&gt;=70,"A",K36&gt;=65,"B+",K36&gt;=60,"B",K36&gt;=50,"C",K36&lt;55,"D",K36&lt;33,"FAIL")</f>
        <v>A</v>
      </c>
      <c r="M36" s="32">
        <f t="shared" si="2"/>
        <v>84.5</v>
      </c>
    </row>
    <row r="37" spans="1:13" ht="15" x14ac:dyDescent="0.3">
      <c r="A37" s="32">
        <v>35</v>
      </c>
      <c r="B37" s="32" t="s">
        <v>17</v>
      </c>
      <c r="C37" s="33" t="s">
        <v>238</v>
      </c>
      <c r="D37" s="32">
        <v>59</v>
      </c>
      <c r="E37" s="32">
        <v>77</v>
      </c>
      <c r="F37" s="32">
        <v>61</v>
      </c>
      <c r="G37" s="32">
        <v>62</v>
      </c>
      <c r="H37" s="32">
        <v>76</v>
      </c>
      <c r="I37" s="32">
        <v>71</v>
      </c>
      <c r="J37" s="32">
        <f t="shared" si="0"/>
        <v>406</v>
      </c>
      <c r="K37" s="32">
        <f t="shared" si="1"/>
        <v>67.666666666666671</v>
      </c>
      <c r="L37" s="32" t="str" cm="1">
        <f t="array" ref="L37">_xlfn.IFS(K37&gt;=80,"A+",K37&gt;=70,"A",K37&gt;=65,"B+",K37&gt;=60,"B",K37&gt;=50,"C",K37&lt;55,"D",K37&lt;33,"FAIL")</f>
        <v>B+</v>
      </c>
      <c r="M37" s="32">
        <f t="shared" si="2"/>
        <v>84.5</v>
      </c>
    </row>
    <row r="38" spans="1:13" ht="15" x14ac:dyDescent="0.3">
      <c r="A38" s="32">
        <v>36</v>
      </c>
      <c r="B38" s="32" t="s">
        <v>112</v>
      </c>
      <c r="C38" s="33" t="s">
        <v>238</v>
      </c>
      <c r="D38" s="32">
        <v>96</v>
      </c>
      <c r="E38" s="32">
        <v>86</v>
      </c>
      <c r="F38" s="32">
        <v>87</v>
      </c>
      <c r="G38" s="32">
        <v>89</v>
      </c>
      <c r="H38" s="32">
        <v>70</v>
      </c>
      <c r="I38" s="32">
        <v>79</v>
      </c>
      <c r="J38" s="32">
        <f t="shared" si="0"/>
        <v>507</v>
      </c>
      <c r="K38" s="32">
        <f t="shared" si="1"/>
        <v>84.5</v>
      </c>
      <c r="L38" s="32" t="str" cm="1">
        <f t="array" ref="L38">_xlfn.IFS(K38&gt;=80,"A+",K38&gt;=70,"A",K38&gt;=65,"B+",K38&gt;=60,"B",K38&gt;=50,"C",K38&lt;55,"D",K38&lt;33,"FAIL")</f>
        <v>A+</v>
      </c>
      <c r="M38" s="32">
        <f t="shared" si="2"/>
        <v>84.5</v>
      </c>
    </row>
    <row r="39" spans="1:13" ht="15" x14ac:dyDescent="0.3">
      <c r="A39" s="32">
        <v>37</v>
      </c>
      <c r="B39" s="32" t="s">
        <v>204</v>
      </c>
      <c r="C39" s="33" t="s">
        <v>238</v>
      </c>
      <c r="D39" s="32">
        <v>58</v>
      </c>
      <c r="E39" s="32">
        <v>84</v>
      </c>
      <c r="F39" s="32">
        <v>83</v>
      </c>
      <c r="G39" s="32">
        <v>80</v>
      </c>
      <c r="H39" s="32">
        <v>73</v>
      </c>
      <c r="I39" s="32">
        <v>65</v>
      </c>
      <c r="J39" s="32">
        <f t="shared" si="0"/>
        <v>443</v>
      </c>
      <c r="K39" s="32">
        <f t="shared" si="1"/>
        <v>73.833333333333329</v>
      </c>
      <c r="L39" s="32" t="str" cm="1">
        <f t="array" ref="L39">_xlfn.IFS(K39&gt;=80,"A+",K39&gt;=70,"A",K39&gt;=65,"B+",K39&gt;=60,"B",K39&gt;=50,"C",K39&lt;55,"D",K39&lt;33,"FAIL")</f>
        <v>A</v>
      </c>
      <c r="M39" s="32">
        <f t="shared" si="2"/>
        <v>84.166666666666671</v>
      </c>
    </row>
    <row r="40" spans="1:13" ht="15" x14ac:dyDescent="0.3">
      <c r="A40" s="32">
        <v>38</v>
      </c>
      <c r="B40" s="32" t="s">
        <v>205</v>
      </c>
      <c r="C40" s="33" t="s">
        <v>238</v>
      </c>
      <c r="D40" s="32">
        <v>69</v>
      </c>
      <c r="E40" s="32">
        <v>67</v>
      </c>
      <c r="F40" s="32">
        <v>84</v>
      </c>
      <c r="G40" s="32">
        <v>88</v>
      </c>
      <c r="H40" s="32">
        <v>68</v>
      </c>
      <c r="I40" s="32">
        <v>88</v>
      </c>
      <c r="J40" s="32">
        <f t="shared" si="0"/>
        <v>464</v>
      </c>
      <c r="K40" s="32">
        <f t="shared" si="1"/>
        <v>77.333333333333329</v>
      </c>
      <c r="L40" s="32" t="str" cm="1">
        <f t="array" ref="L40">_xlfn.IFS(K40&gt;=80,"A+",K40&gt;=70,"A",K40&gt;=65,"B+",K40&gt;=60,"B",K40&gt;=50,"C",K40&lt;55,"D",K40&lt;33,"FAIL")</f>
        <v>A</v>
      </c>
      <c r="M40" s="32">
        <f t="shared" si="2"/>
        <v>84.166666666666671</v>
      </c>
    </row>
    <row r="41" spans="1:13" ht="15" x14ac:dyDescent="0.3">
      <c r="A41" s="32">
        <v>39</v>
      </c>
      <c r="B41" s="32" t="s">
        <v>206</v>
      </c>
      <c r="C41" s="33" t="s">
        <v>240</v>
      </c>
      <c r="D41" s="32">
        <v>85</v>
      </c>
      <c r="E41" s="32">
        <v>68</v>
      </c>
      <c r="F41" s="32">
        <v>60</v>
      </c>
      <c r="G41" s="32">
        <v>79</v>
      </c>
      <c r="H41" s="32">
        <v>66</v>
      </c>
      <c r="I41" s="32">
        <v>71</v>
      </c>
      <c r="J41" s="32">
        <f t="shared" si="0"/>
        <v>429</v>
      </c>
      <c r="K41" s="32">
        <f t="shared" si="1"/>
        <v>71.5</v>
      </c>
      <c r="L41" s="32" t="str" cm="1">
        <f t="array" ref="L41">_xlfn.IFS(K41&gt;=80,"A+",K41&gt;=70,"A",K41&gt;=65,"B+",K41&gt;=60,"B",K41&gt;=50,"C",K41&lt;55,"D",K41&lt;33,"FAIL")</f>
        <v>A</v>
      </c>
      <c r="M41" s="32">
        <f t="shared" si="2"/>
        <v>84.166666666666671</v>
      </c>
    </row>
    <row r="42" spans="1:13" ht="15" x14ac:dyDescent="0.3">
      <c r="A42" s="32">
        <v>40</v>
      </c>
      <c r="B42" s="32" t="s">
        <v>207</v>
      </c>
      <c r="C42" s="33" t="s">
        <v>240</v>
      </c>
      <c r="D42" s="32">
        <v>36</v>
      </c>
      <c r="E42" s="32">
        <v>81</v>
      </c>
      <c r="F42" s="32">
        <v>63</v>
      </c>
      <c r="G42" s="32">
        <v>83</v>
      </c>
      <c r="H42" s="32">
        <v>76</v>
      </c>
      <c r="I42" s="32">
        <v>76</v>
      </c>
      <c r="J42" s="32">
        <f t="shared" si="0"/>
        <v>415</v>
      </c>
      <c r="K42" s="32">
        <f t="shared" si="1"/>
        <v>69.166666666666671</v>
      </c>
      <c r="L42" s="32" t="str" cm="1">
        <f t="array" ref="L42">_xlfn.IFS(K42&gt;=80,"A+",K42&gt;=70,"A",K42&gt;=65,"B+",K42&gt;=60,"B",K42&gt;=50,"C",K42&lt;55,"D",K42&lt;33,"FAIL")</f>
        <v>B+</v>
      </c>
      <c r="M42" s="32">
        <f t="shared" si="2"/>
        <v>84.166666666666671</v>
      </c>
    </row>
    <row r="43" spans="1:13" ht="15" x14ac:dyDescent="0.3">
      <c r="A43" s="32">
        <v>41</v>
      </c>
      <c r="B43" s="32" t="s">
        <v>208</v>
      </c>
      <c r="C43" s="33" t="s">
        <v>240</v>
      </c>
      <c r="D43" s="32">
        <v>26</v>
      </c>
      <c r="E43" s="32">
        <v>73</v>
      </c>
      <c r="F43" s="32">
        <v>85</v>
      </c>
      <c r="G43" s="32">
        <v>87</v>
      </c>
      <c r="H43" s="32">
        <v>72</v>
      </c>
      <c r="I43" s="32">
        <v>71</v>
      </c>
      <c r="J43" s="32">
        <f t="shared" si="0"/>
        <v>414</v>
      </c>
      <c r="K43" s="32">
        <f t="shared" si="1"/>
        <v>69</v>
      </c>
      <c r="L43" s="32" t="str" cm="1">
        <f t="array" ref="L43">_xlfn.IFS(K43&gt;=80,"A+",K43&gt;=70,"A",K43&gt;=65,"B+",K43&gt;=60,"B",K43&gt;=50,"C",K43&lt;55,"D",K43&lt;33,"FAIL")</f>
        <v>B+</v>
      </c>
      <c r="M43" s="32">
        <f t="shared" si="2"/>
        <v>84.166666666666671</v>
      </c>
    </row>
    <row r="44" spans="1:13" ht="15" x14ac:dyDescent="0.3">
      <c r="A44" s="32">
        <v>42</v>
      </c>
      <c r="B44" s="32" t="s">
        <v>209</v>
      </c>
      <c r="C44" s="33" t="s">
        <v>242</v>
      </c>
      <c r="D44" s="32">
        <v>48</v>
      </c>
      <c r="E44" s="32">
        <v>66</v>
      </c>
      <c r="F44" s="32">
        <v>78</v>
      </c>
      <c r="G44" s="32">
        <v>68</v>
      </c>
      <c r="H44" s="32">
        <v>78</v>
      </c>
      <c r="I44" s="32">
        <v>91</v>
      </c>
      <c r="J44" s="32">
        <f t="shared" si="0"/>
        <v>429</v>
      </c>
      <c r="K44" s="32">
        <f t="shared" si="1"/>
        <v>71.5</v>
      </c>
      <c r="L44" s="32" t="str" cm="1">
        <f t="array" ref="L44">_xlfn.IFS(K44&gt;=80,"A+",K44&gt;=70,"A",K44&gt;=65,"B+",K44&gt;=60,"B",K44&gt;=50,"C",K44&lt;55,"D",K44&lt;33,"FAIL")</f>
        <v>A</v>
      </c>
      <c r="M44" s="32">
        <f t="shared" si="2"/>
        <v>84.166666666666671</v>
      </c>
    </row>
    <row r="45" spans="1:13" ht="15" x14ac:dyDescent="0.3">
      <c r="A45" s="32">
        <v>43</v>
      </c>
      <c r="B45" s="32" t="s">
        <v>121</v>
      </c>
      <c r="C45" s="33" t="s">
        <v>239</v>
      </c>
      <c r="D45" s="32">
        <v>59</v>
      </c>
      <c r="E45" s="32">
        <v>75</v>
      </c>
      <c r="F45" s="32">
        <v>66</v>
      </c>
      <c r="G45" s="32">
        <v>89</v>
      </c>
      <c r="H45" s="32">
        <v>92</v>
      </c>
      <c r="I45" s="32">
        <v>75</v>
      </c>
      <c r="J45" s="32">
        <f t="shared" si="0"/>
        <v>456</v>
      </c>
      <c r="K45" s="32">
        <f t="shared" si="1"/>
        <v>76</v>
      </c>
      <c r="L45" s="32" t="str" cm="1">
        <f t="array" ref="L45">_xlfn.IFS(K45&gt;=80,"A+",K45&gt;=70,"A",K45&gt;=65,"B+",K45&gt;=60,"B",K45&gt;=50,"C",K45&lt;55,"D",K45&lt;33,"FAIL")</f>
        <v>A</v>
      </c>
      <c r="M45" s="32">
        <f t="shared" si="2"/>
        <v>84.166666666666671</v>
      </c>
    </row>
    <row r="46" spans="1:13" ht="15" x14ac:dyDescent="0.3">
      <c r="A46" s="32">
        <v>44</v>
      </c>
      <c r="B46" s="32" t="s">
        <v>210</v>
      </c>
      <c r="C46" s="33" t="s">
        <v>240</v>
      </c>
      <c r="D46" s="32">
        <v>69</v>
      </c>
      <c r="E46" s="32">
        <v>91</v>
      </c>
      <c r="F46" s="32">
        <v>81</v>
      </c>
      <c r="G46" s="32">
        <v>84</v>
      </c>
      <c r="H46" s="32">
        <v>78</v>
      </c>
      <c r="I46" s="32">
        <v>82</v>
      </c>
      <c r="J46" s="32">
        <f t="shared" si="0"/>
        <v>485</v>
      </c>
      <c r="K46" s="32">
        <f t="shared" si="1"/>
        <v>80.833333333333329</v>
      </c>
      <c r="L46" s="32" t="str" cm="1">
        <f t="array" ref="L46">_xlfn.IFS(K46&gt;=80,"A+",K46&gt;=70,"A",K46&gt;=65,"B+",K46&gt;=60,"B",K46&gt;=50,"C",K46&lt;55,"D",K46&lt;33,"FAIL")</f>
        <v>A+</v>
      </c>
      <c r="M46" s="32">
        <f t="shared" si="2"/>
        <v>84.166666666666671</v>
      </c>
    </row>
    <row r="47" spans="1:13" ht="15" x14ac:dyDescent="0.3">
      <c r="A47" s="32">
        <v>45</v>
      </c>
      <c r="B47" s="32" t="s">
        <v>13</v>
      </c>
      <c r="C47" s="33" t="s">
        <v>242</v>
      </c>
      <c r="D47" s="32">
        <v>58</v>
      </c>
      <c r="E47" s="32">
        <v>80</v>
      </c>
      <c r="F47" s="32">
        <v>68</v>
      </c>
      <c r="G47" s="32">
        <v>93</v>
      </c>
      <c r="H47" s="32">
        <v>70</v>
      </c>
      <c r="I47" s="32">
        <v>63</v>
      </c>
      <c r="J47" s="32">
        <f t="shared" si="0"/>
        <v>432</v>
      </c>
      <c r="K47" s="32">
        <f t="shared" si="1"/>
        <v>72</v>
      </c>
      <c r="L47" s="32" t="str" cm="1">
        <f t="array" ref="L47">_xlfn.IFS(K47&gt;=80,"A+",K47&gt;=70,"A",K47&gt;=65,"B+",K47&gt;=60,"B",K47&gt;=50,"C",K47&lt;55,"D",K47&lt;33,"FAIL")</f>
        <v>A</v>
      </c>
      <c r="M47" s="32">
        <f t="shared" si="2"/>
        <v>84.166666666666671</v>
      </c>
    </row>
    <row r="48" spans="1:13" ht="15" x14ac:dyDescent="0.3">
      <c r="A48" s="32">
        <v>46</v>
      </c>
      <c r="B48" s="32" t="s">
        <v>211</v>
      </c>
      <c r="C48" s="33" t="s">
        <v>240</v>
      </c>
      <c r="D48" s="32">
        <v>99</v>
      </c>
      <c r="E48" s="32">
        <v>60</v>
      </c>
      <c r="F48" s="32">
        <v>60</v>
      </c>
      <c r="G48" s="32">
        <v>86</v>
      </c>
      <c r="H48" s="32">
        <v>86</v>
      </c>
      <c r="I48" s="32">
        <v>78</v>
      </c>
      <c r="J48" s="32">
        <f t="shared" si="0"/>
        <v>469</v>
      </c>
      <c r="K48" s="32">
        <f t="shared" si="1"/>
        <v>78.166666666666671</v>
      </c>
      <c r="L48" s="32" t="str" cm="1">
        <f t="array" ref="L48">_xlfn.IFS(K48&gt;=80,"A+",K48&gt;=70,"A",K48&gt;=65,"B+",K48&gt;=60,"B",K48&gt;=50,"C",K48&lt;55,"D",K48&lt;33,"FAIL")</f>
        <v>A</v>
      </c>
      <c r="M48" s="32">
        <f t="shared" si="2"/>
        <v>84.166666666666671</v>
      </c>
    </row>
    <row r="49" spans="1:13" ht="15" x14ac:dyDescent="0.3">
      <c r="A49" s="32">
        <v>47</v>
      </c>
      <c r="B49" s="32" t="s">
        <v>212</v>
      </c>
      <c r="C49" s="33" t="s">
        <v>238</v>
      </c>
      <c r="D49" s="32">
        <v>70</v>
      </c>
      <c r="E49" s="32">
        <v>78</v>
      </c>
      <c r="F49" s="32">
        <v>67</v>
      </c>
      <c r="G49" s="32">
        <v>71</v>
      </c>
      <c r="H49" s="32">
        <v>81</v>
      </c>
      <c r="I49" s="32">
        <v>86</v>
      </c>
      <c r="J49" s="32">
        <f t="shared" si="0"/>
        <v>453</v>
      </c>
      <c r="K49" s="32">
        <f t="shared" si="1"/>
        <v>75.5</v>
      </c>
      <c r="L49" s="32" t="str" cm="1">
        <f t="array" ref="L49">_xlfn.IFS(K49&gt;=80,"A+",K49&gt;=70,"A",K49&gt;=65,"B+",K49&gt;=60,"B",K49&gt;=50,"C",K49&lt;55,"D",K49&lt;33,"FAIL")</f>
        <v>A</v>
      </c>
      <c r="M49" s="32">
        <f t="shared" si="2"/>
        <v>84.166666666666671</v>
      </c>
    </row>
    <row r="50" spans="1:13" ht="15" x14ac:dyDescent="0.3">
      <c r="A50" s="32">
        <v>48</v>
      </c>
      <c r="B50" s="32" t="s">
        <v>115</v>
      </c>
      <c r="C50" s="33" t="s">
        <v>238</v>
      </c>
      <c r="D50" s="32">
        <v>70</v>
      </c>
      <c r="E50" s="32">
        <v>87</v>
      </c>
      <c r="F50" s="32">
        <v>83</v>
      </c>
      <c r="G50" s="32">
        <v>63</v>
      </c>
      <c r="H50" s="32">
        <v>73</v>
      </c>
      <c r="I50" s="32">
        <v>75</v>
      </c>
      <c r="J50" s="32">
        <f t="shared" si="0"/>
        <v>451</v>
      </c>
      <c r="K50" s="32">
        <f t="shared" si="1"/>
        <v>75.166666666666671</v>
      </c>
      <c r="L50" s="32" t="str" cm="1">
        <f t="array" ref="L50">_xlfn.IFS(K50&gt;=80,"A+",K50&gt;=70,"A",K50&gt;=65,"B+",K50&gt;=60,"B",K50&gt;=50,"C",K50&lt;55,"D",K50&lt;33,"FAIL")</f>
        <v>A</v>
      </c>
      <c r="M50" s="32">
        <f t="shared" si="2"/>
        <v>84.166666666666671</v>
      </c>
    </row>
    <row r="51" spans="1:13" ht="15" x14ac:dyDescent="0.3">
      <c r="A51" s="32">
        <v>49</v>
      </c>
      <c r="B51" s="32" t="s">
        <v>213</v>
      </c>
      <c r="C51" s="33" t="s">
        <v>239</v>
      </c>
      <c r="D51" s="32">
        <v>71</v>
      </c>
      <c r="E51" s="32">
        <v>83</v>
      </c>
      <c r="F51" s="32">
        <v>69</v>
      </c>
      <c r="G51" s="32">
        <v>68</v>
      </c>
      <c r="H51" s="32">
        <v>77</v>
      </c>
      <c r="I51" s="32">
        <v>64</v>
      </c>
      <c r="J51" s="32">
        <f t="shared" si="0"/>
        <v>432</v>
      </c>
      <c r="K51" s="32">
        <f t="shared" si="1"/>
        <v>72</v>
      </c>
      <c r="L51" s="32" t="str" cm="1">
        <f t="array" ref="L51">_xlfn.IFS(K51&gt;=80,"A+",K51&gt;=70,"A",K51&gt;=65,"B+",K51&gt;=60,"B",K51&gt;=50,"C",K51&lt;55,"D",K51&lt;33,"FAIL")</f>
        <v>A</v>
      </c>
      <c r="M51" s="32">
        <f t="shared" si="2"/>
        <v>84.166666666666671</v>
      </c>
    </row>
    <row r="52" spans="1:13" ht="15" x14ac:dyDescent="0.3">
      <c r="A52" s="32">
        <v>50</v>
      </c>
      <c r="B52" s="32" t="s">
        <v>214</v>
      </c>
      <c r="C52" s="33" t="s">
        <v>240</v>
      </c>
      <c r="D52" s="32">
        <v>70</v>
      </c>
      <c r="E52" s="32">
        <v>85</v>
      </c>
      <c r="F52" s="32">
        <v>66</v>
      </c>
      <c r="G52" s="32">
        <v>91</v>
      </c>
      <c r="H52" s="32">
        <v>69</v>
      </c>
      <c r="I52" s="32">
        <v>75</v>
      </c>
      <c r="J52" s="32">
        <f t="shared" si="0"/>
        <v>456</v>
      </c>
      <c r="K52" s="32">
        <f t="shared" si="1"/>
        <v>76</v>
      </c>
      <c r="L52" s="32" t="str" cm="1">
        <f t="array" ref="L52">_xlfn.IFS(K52&gt;=80,"A+",K52&gt;=70,"A",K52&gt;=65,"B+",K52&gt;=60,"B",K52&gt;=50,"C",K52&lt;55,"D",K52&lt;33,"FAIL")</f>
        <v>A</v>
      </c>
      <c r="M52" s="32">
        <f t="shared" si="2"/>
        <v>84.166666666666671</v>
      </c>
    </row>
    <row r="53" spans="1:13" ht="15" x14ac:dyDescent="0.3">
      <c r="A53" s="32">
        <v>51</v>
      </c>
      <c r="B53" s="32" t="s">
        <v>215</v>
      </c>
      <c r="C53" s="33" t="s">
        <v>242</v>
      </c>
      <c r="D53" s="32">
        <v>79</v>
      </c>
      <c r="E53" s="32">
        <v>92</v>
      </c>
      <c r="F53" s="32">
        <v>88</v>
      </c>
      <c r="G53" s="32">
        <v>86</v>
      </c>
      <c r="H53" s="32">
        <v>71</v>
      </c>
      <c r="I53" s="32">
        <v>89</v>
      </c>
      <c r="J53" s="32">
        <f t="shared" si="0"/>
        <v>505</v>
      </c>
      <c r="K53" s="32">
        <f t="shared" si="1"/>
        <v>84.166666666666671</v>
      </c>
      <c r="L53" s="32" t="str" cm="1">
        <f t="array" ref="L53">_xlfn.IFS(K53&gt;=80,"A+",K53&gt;=70,"A",K53&gt;=65,"B+",K53&gt;=60,"B",K53&gt;=50,"C",K53&lt;55,"D",K53&lt;33,"FAIL")</f>
        <v>A+</v>
      </c>
      <c r="M53" s="32">
        <f t="shared" si="2"/>
        <v>84.166666666666671</v>
      </c>
    </row>
    <row r="54" spans="1:13" ht="15" x14ac:dyDescent="0.3">
      <c r="A54" s="32">
        <v>52</v>
      </c>
      <c r="B54" s="32" t="s">
        <v>216</v>
      </c>
      <c r="C54" s="33" t="s">
        <v>239</v>
      </c>
      <c r="D54" s="32">
        <v>71</v>
      </c>
      <c r="E54" s="32">
        <v>84</v>
      </c>
      <c r="F54" s="32">
        <v>67</v>
      </c>
      <c r="G54" s="32">
        <v>76</v>
      </c>
      <c r="H54" s="32">
        <v>63</v>
      </c>
      <c r="I54" s="32">
        <v>62</v>
      </c>
      <c r="J54" s="32">
        <f t="shared" si="0"/>
        <v>423</v>
      </c>
      <c r="K54" s="32">
        <f t="shared" si="1"/>
        <v>70.5</v>
      </c>
      <c r="L54" s="32" t="str" cm="1">
        <f t="array" ref="L54">_xlfn.IFS(K54&gt;=80,"A+",K54&gt;=70,"A",K54&gt;=65,"B+",K54&gt;=60,"B",K54&gt;=50,"C",K54&lt;55,"D",K54&lt;33,"FAIL")</f>
        <v>A</v>
      </c>
      <c r="M54" s="32">
        <f t="shared" si="2"/>
        <v>83.833333333333329</v>
      </c>
    </row>
    <row r="55" spans="1:13" ht="15" x14ac:dyDescent="0.3">
      <c r="A55" s="32">
        <v>53</v>
      </c>
      <c r="B55" s="32" t="s">
        <v>217</v>
      </c>
      <c r="C55" s="33" t="s">
        <v>242</v>
      </c>
      <c r="D55" s="32">
        <v>72</v>
      </c>
      <c r="E55" s="32">
        <v>86</v>
      </c>
      <c r="F55" s="32">
        <v>71</v>
      </c>
      <c r="G55" s="32">
        <v>86</v>
      </c>
      <c r="H55" s="32">
        <v>75</v>
      </c>
      <c r="I55" s="32">
        <v>89</v>
      </c>
      <c r="J55" s="32">
        <f t="shared" si="0"/>
        <v>479</v>
      </c>
      <c r="K55" s="32">
        <f t="shared" si="1"/>
        <v>79.833333333333329</v>
      </c>
      <c r="L55" s="32" t="str" cm="1">
        <f t="array" ref="L55">_xlfn.IFS(K55&gt;=80,"A+",K55&gt;=70,"A",K55&gt;=65,"B+",K55&gt;=60,"B",K55&gt;=50,"C",K55&lt;55,"D",K55&lt;33,"FAIL")</f>
        <v>A</v>
      </c>
      <c r="M55" s="32">
        <f t="shared" si="2"/>
        <v>83.833333333333329</v>
      </c>
    </row>
    <row r="56" spans="1:13" ht="15" x14ac:dyDescent="0.3">
      <c r="A56" s="32">
        <v>54</v>
      </c>
      <c r="B56" s="32" t="s">
        <v>218</v>
      </c>
      <c r="C56" s="33" t="s">
        <v>239</v>
      </c>
      <c r="D56" s="32">
        <v>65</v>
      </c>
      <c r="E56" s="32">
        <v>88</v>
      </c>
      <c r="F56" s="32">
        <v>85</v>
      </c>
      <c r="G56" s="32">
        <v>74</v>
      </c>
      <c r="H56" s="32">
        <v>91</v>
      </c>
      <c r="I56" s="32">
        <v>87</v>
      </c>
      <c r="J56" s="32">
        <f t="shared" si="0"/>
        <v>490</v>
      </c>
      <c r="K56" s="32">
        <f t="shared" si="1"/>
        <v>81.666666666666671</v>
      </c>
      <c r="L56" s="32" t="str" cm="1">
        <f t="array" ref="L56">_xlfn.IFS(K56&gt;=80,"A+",K56&gt;=70,"A",K56&gt;=65,"B+",K56&gt;=60,"B",K56&gt;=50,"C",K56&lt;55,"D",K56&lt;33,"FAIL")</f>
        <v>A+</v>
      </c>
      <c r="M56" s="32">
        <f t="shared" si="2"/>
        <v>83.833333333333329</v>
      </c>
    </row>
    <row r="57" spans="1:13" ht="15" x14ac:dyDescent="0.3">
      <c r="A57" s="32">
        <v>55</v>
      </c>
      <c r="B57" s="32" t="s">
        <v>219</v>
      </c>
      <c r="C57" s="33" t="s">
        <v>240</v>
      </c>
      <c r="D57" s="32">
        <v>62</v>
      </c>
      <c r="E57" s="32">
        <v>75</v>
      </c>
      <c r="F57" s="32">
        <v>70</v>
      </c>
      <c r="G57" s="32">
        <v>80</v>
      </c>
      <c r="H57" s="32">
        <v>70</v>
      </c>
      <c r="I57" s="32">
        <v>66</v>
      </c>
      <c r="J57" s="32">
        <f t="shared" si="0"/>
        <v>423</v>
      </c>
      <c r="K57" s="32">
        <f t="shared" si="1"/>
        <v>70.5</v>
      </c>
      <c r="L57" s="32" t="str" cm="1">
        <f t="array" ref="L57">_xlfn.IFS(K57&gt;=80,"A+",K57&gt;=70,"A",K57&gt;=65,"B+",K57&gt;=60,"B",K57&gt;=50,"C",K57&lt;55,"D",K57&lt;33,"FAIL")</f>
        <v>A</v>
      </c>
      <c r="M57" s="32">
        <f t="shared" si="2"/>
        <v>83.833333333333329</v>
      </c>
    </row>
    <row r="58" spans="1:13" ht="15" x14ac:dyDescent="0.3">
      <c r="A58" s="32">
        <v>56</v>
      </c>
      <c r="B58" s="32" t="s">
        <v>220</v>
      </c>
      <c r="C58" s="33" t="s">
        <v>240</v>
      </c>
      <c r="D58" s="32">
        <v>65</v>
      </c>
      <c r="E58" s="32">
        <v>85</v>
      </c>
      <c r="F58" s="32">
        <v>76</v>
      </c>
      <c r="G58" s="32">
        <v>61</v>
      </c>
      <c r="H58" s="32">
        <v>79</v>
      </c>
      <c r="I58" s="32">
        <v>84</v>
      </c>
      <c r="J58" s="32">
        <f t="shared" si="0"/>
        <v>450</v>
      </c>
      <c r="K58" s="32">
        <f t="shared" si="1"/>
        <v>75</v>
      </c>
      <c r="L58" s="32" t="str" cm="1">
        <f t="array" ref="L58">_xlfn.IFS(K58&gt;=80,"A+",K58&gt;=70,"A",K58&gt;=65,"B+",K58&gt;=60,"B",K58&gt;=50,"C",K58&lt;55,"D",K58&lt;33,"FAIL")</f>
        <v>A</v>
      </c>
      <c r="M58" s="32">
        <f t="shared" si="2"/>
        <v>83.833333333333329</v>
      </c>
    </row>
    <row r="59" spans="1:13" ht="15" x14ac:dyDescent="0.3">
      <c r="A59" s="32">
        <v>57</v>
      </c>
      <c r="B59" s="32" t="s">
        <v>221</v>
      </c>
      <c r="C59" s="33" t="s">
        <v>240</v>
      </c>
      <c r="D59" s="32">
        <v>60</v>
      </c>
      <c r="E59" s="32">
        <v>88</v>
      </c>
      <c r="F59" s="32">
        <v>84</v>
      </c>
      <c r="G59" s="32">
        <v>90</v>
      </c>
      <c r="H59" s="32">
        <v>69</v>
      </c>
      <c r="I59" s="32">
        <v>91</v>
      </c>
      <c r="J59" s="32">
        <f t="shared" si="0"/>
        <v>482</v>
      </c>
      <c r="K59" s="32">
        <f t="shared" si="1"/>
        <v>80.333333333333329</v>
      </c>
      <c r="L59" s="32" t="str" cm="1">
        <f t="array" ref="L59">_xlfn.IFS(K59&gt;=80,"A+",K59&gt;=70,"A",K59&gt;=65,"B+",K59&gt;=60,"B",K59&gt;=50,"C",K59&lt;55,"D",K59&lt;33,"FAIL")</f>
        <v>A+</v>
      </c>
      <c r="M59" s="32">
        <f t="shared" si="2"/>
        <v>83.833333333333329</v>
      </c>
    </row>
    <row r="60" spans="1:13" ht="15" x14ac:dyDescent="0.3">
      <c r="A60" s="32">
        <v>58</v>
      </c>
      <c r="B60" s="32" t="s">
        <v>222</v>
      </c>
      <c r="C60" s="33" t="s">
        <v>240</v>
      </c>
      <c r="D60" s="32">
        <v>70</v>
      </c>
      <c r="E60" s="32">
        <v>86</v>
      </c>
      <c r="F60" s="32">
        <v>84</v>
      </c>
      <c r="G60" s="32">
        <v>86</v>
      </c>
      <c r="H60" s="32">
        <v>68</v>
      </c>
      <c r="I60" s="32">
        <v>66</v>
      </c>
      <c r="J60" s="32">
        <f t="shared" si="0"/>
        <v>460</v>
      </c>
      <c r="K60" s="32">
        <f t="shared" si="1"/>
        <v>76.666666666666671</v>
      </c>
      <c r="L60" s="32" t="str" cm="1">
        <f t="array" ref="L60">_xlfn.IFS(K60&gt;=80,"A+",K60&gt;=70,"A",K60&gt;=65,"B+",K60&gt;=60,"B",K60&gt;=50,"C",K60&lt;55,"D",K60&lt;33,"FAIL")</f>
        <v>A</v>
      </c>
      <c r="M60" s="32">
        <f t="shared" si="2"/>
        <v>83.833333333333329</v>
      </c>
    </row>
    <row r="61" spans="1:13" ht="15" x14ac:dyDescent="0.3">
      <c r="A61" s="32">
        <v>59</v>
      </c>
      <c r="B61" s="32" t="s">
        <v>123</v>
      </c>
      <c r="C61" s="33" t="s">
        <v>240</v>
      </c>
      <c r="D61" s="32">
        <v>68</v>
      </c>
      <c r="E61" s="32">
        <v>77</v>
      </c>
      <c r="F61" s="32">
        <v>89</v>
      </c>
      <c r="G61" s="32">
        <v>71</v>
      </c>
      <c r="H61" s="32">
        <v>65</v>
      </c>
      <c r="I61" s="32">
        <v>63</v>
      </c>
      <c r="J61" s="32">
        <f t="shared" si="0"/>
        <v>433</v>
      </c>
      <c r="K61" s="32">
        <f t="shared" si="1"/>
        <v>72.166666666666671</v>
      </c>
      <c r="L61" s="32" t="str" cm="1">
        <f t="array" ref="L61">_xlfn.IFS(K61&gt;=80,"A+",K61&gt;=70,"A",K61&gt;=65,"B+",K61&gt;=60,"B",K61&gt;=50,"C",K61&lt;55,"D",K61&lt;33,"FAIL")</f>
        <v>A</v>
      </c>
      <c r="M61" s="32">
        <f t="shared" si="2"/>
        <v>83.833333333333329</v>
      </c>
    </row>
    <row r="62" spans="1:13" ht="15" x14ac:dyDescent="0.3">
      <c r="A62" s="32">
        <v>60</v>
      </c>
      <c r="B62" s="32" t="s">
        <v>223</v>
      </c>
      <c r="C62" s="33" t="s">
        <v>241</v>
      </c>
      <c r="D62" s="32">
        <v>67</v>
      </c>
      <c r="E62" s="32">
        <v>86</v>
      </c>
      <c r="F62" s="32">
        <v>85</v>
      </c>
      <c r="G62" s="32">
        <v>68</v>
      </c>
      <c r="H62" s="32">
        <v>70</v>
      </c>
      <c r="I62" s="32">
        <v>89</v>
      </c>
      <c r="J62" s="32">
        <f t="shared" si="0"/>
        <v>465</v>
      </c>
      <c r="K62" s="32">
        <f t="shared" si="1"/>
        <v>77.5</v>
      </c>
      <c r="L62" s="32" t="str" cm="1">
        <f t="array" ref="L62">_xlfn.IFS(K62&gt;=80,"A+",K62&gt;=70,"A",K62&gt;=65,"B+",K62&gt;=60,"B",K62&gt;=50,"C",K62&lt;55,"D",K62&lt;33,"FAIL")</f>
        <v>A</v>
      </c>
      <c r="M62" s="32">
        <f t="shared" si="2"/>
        <v>83.833333333333329</v>
      </c>
    </row>
    <row r="63" spans="1:13" ht="15" x14ac:dyDescent="0.3">
      <c r="A63" s="32">
        <v>61</v>
      </c>
      <c r="B63" s="32" t="s">
        <v>224</v>
      </c>
      <c r="C63" s="33" t="s">
        <v>241</v>
      </c>
      <c r="D63" s="32">
        <v>68</v>
      </c>
      <c r="E63" s="32">
        <v>75</v>
      </c>
      <c r="F63" s="32">
        <v>83</v>
      </c>
      <c r="G63" s="32">
        <v>93</v>
      </c>
      <c r="H63" s="32">
        <v>92</v>
      </c>
      <c r="I63" s="32">
        <v>92</v>
      </c>
      <c r="J63" s="32">
        <f t="shared" si="0"/>
        <v>503</v>
      </c>
      <c r="K63" s="32">
        <f t="shared" si="1"/>
        <v>83.833333333333329</v>
      </c>
      <c r="L63" s="32" t="str" cm="1">
        <f t="array" ref="L63">_xlfn.IFS(K63&gt;=80,"A+",K63&gt;=70,"A",K63&gt;=65,"B+",K63&gt;=60,"B",K63&gt;=50,"C",K63&lt;55,"D",K63&lt;33,"FAIL")</f>
        <v>A+</v>
      </c>
      <c r="M63" s="32">
        <f t="shared" si="2"/>
        <v>83.833333333333329</v>
      </c>
    </row>
    <row r="64" spans="1:13" ht="15" x14ac:dyDescent="0.3">
      <c r="A64" s="32">
        <v>62</v>
      </c>
      <c r="B64" s="32" t="s">
        <v>225</v>
      </c>
      <c r="C64" s="33" t="s">
        <v>242</v>
      </c>
      <c r="D64" s="32">
        <v>73</v>
      </c>
      <c r="E64" s="32">
        <v>76</v>
      </c>
      <c r="F64" s="32">
        <v>79</v>
      </c>
      <c r="G64" s="32">
        <v>77</v>
      </c>
      <c r="H64" s="32">
        <v>64</v>
      </c>
      <c r="I64" s="32">
        <v>61</v>
      </c>
      <c r="J64" s="32">
        <f t="shared" si="0"/>
        <v>430</v>
      </c>
      <c r="K64" s="32">
        <f t="shared" si="1"/>
        <v>71.666666666666671</v>
      </c>
      <c r="L64" s="32" t="str" cm="1">
        <f t="array" ref="L64">_xlfn.IFS(K64&gt;=80,"A+",K64&gt;=70,"A",K64&gt;=65,"B+",K64&gt;=60,"B",K64&gt;=50,"C",K64&lt;55,"D",K64&lt;33,"FAIL")</f>
        <v>A</v>
      </c>
      <c r="M64" s="32">
        <f t="shared" si="2"/>
        <v>82.666666666666671</v>
      </c>
    </row>
    <row r="65" spans="1:13" ht="15" x14ac:dyDescent="0.3">
      <c r="A65" s="32">
        <v>63</v>
      </c>
      <c r="B65" s="32" t="s">
        <v>226</v>
      </c>
      <c r="C65" s="33" t="s">
        <v>238</v>
      </c>
      <c r="D65" s="32">
        <v>79</v>
      </c>
      <c r="E65" s="32">
        <v>79</v>
      </c>
      <c r="F65" s="32">
        <v>84</v>
      </c>
      <c r="G65" s="32">
        <v>73</v>
      </c>
      <c r="H65" s="32">
        <v>93</v>
      </c>
      <c r="I65" s="32">
        <v>86</v>
      </c>
      <c r="J65" s="32">
        <f t="shared" si="0"/>
        <v>494</v>
      </c>
      <c r="K65" s="32">
        <f t="shared" si="1"/>
        <v>82.333333333333329</v>
      </c>
      <c r="L65" s="32" t="str" cm="1">
        <f t="array" ref="L65">_xlfn.IFS(K65&gt;=80,"A+",K65&gt;=70,"A",K65&gt;=65,"B+",K65&gt;=60,"B",K65&gt;=50,"C",K65&lt;55,"D",K65&lt;33,"FAIL")</f>
        <v>A+</v>
      </c>
      <c r="M65" s="32">
        <f t="shared" si="2"/>
        <v>82.666666666666671</v>
      </c>
    </row>
    <row r="66" spans="1:13" ht="15" x14ac:dyDescent="0.3">
      <c r="A66" s="32">
        <v>64</v>
      </c>
      <c r="B66" s="32" t="s">
        <v>96</v>
      </c>
      <c r="C66" s="33" t="s">
        <v>238</v>
      </c>
      <c r="D66" s="32">
        <v>70</v>
      </c>
      <c r="E66" s="32">
        <v>76</v>
      </c>
      <c r="F66" s="32">
        <v>91</v>
      </c>
      <c r="G66" s="32">
        <v>63</v>
      </c>
      <c r="H66" s="32">
        <v>75</v>
      </c>
      <c r="I66" s="32">
        <v>81</v>
      </c>
      <c r="J66" s="32">
        <f t="shared" si="0"/>
        <v>456</v>
      </c>
      <c r="K66" s="32">
        <f t="shared" si="1"/>
        <v>76</v>
      </c>
      <c r="L66" s="32" t="str" cm="1">
        <f t="array" ref="L66">_xlfn.IFS(K66&gt;=80,"A+",K66&gt;=70,"A",K66&gt;=65,"B+",K66&gt;=60,"B",K66&gt;=50,"C",K66&lt;55,"D",K66&lt;33,"FAIL")</f>
        <v>A</v>
      </c>
      <c r="M66" s="32">
        <f t="shared" si="2"/>
        <v>82.666666666666671</v>
      </c>
    </row>
    <row r="67" spans="1:13" ht="15" x14ac:dyDescent="0.3">
      <c r="A67" s="32">
        <v>65</v>
      </c>
      <c r="B67" s="32" t="s">
        <v>227</v>
      </c>
      <c r="C67" s="33" t="s">
        <v>242</v>
      </c>
      <c r="D67" s="32">
        <v>78</v>
      </c>
      <c r="E67" s="32">
        <v>69</v>
      </c>
      <c r="F67" s="32">
        <v>88</v>
      </c>
      <c r="G67" s="32">
        <v>73</v>
      </c>
      <c r="H67" s="32">
        <v>72</v>
      </c>
      <c r="I67" s="32">
        <v>80</v>
      </c>
      <c r="J67" s="32">
        <f t="shared" si="0"/>
        <v>460</v>
      </c>
      <c r="K67" s="32">
        <f t="shared" si="1"/>
        <v>76.666666666666671</v>
      </c>
      <c r="L67" s="32" t="str" cm="1">
        <f t="array" ref="L67">_xlfn.IFS(K67&gt;=80,"A+",K67&gt;=70,"A",K67&gt;=65,"B+",K67&gt;=60,"B",K67&gt;=50,"C",K67&lt;55,"D",K67&lt;33,"FAIL")</f>
        <v>A</v>
      </c>
      <c r="M67" s="32">
        <f t="shared" si="2"/>
        <v>82.666666666666671</v>
      </c>
    </row>
    <row r="68" spans="1:13" ht="15" x14ac:dyDescent="0.3">
      <c r="A68" s="32">
        <v>66</v>
      </c>
      <c r="B68" s="32" t="s">
        <v>228</v>
      </c>
      <c r="C68" s="33" t="s">
        <v>238</v>
      </c>
      <c r="D68" s="32">
        <v>55</v>
      </c>
      <c r="E68" s="32">
        <v>80</v>
      </c>
      <c r="F68" s="32">
        <v>93</v>
      </c>
      <c r="G68" s="32">
        <v>91</v>
      </c>
      <c r="H68" s="32">
        <v>65</v>
      </c>
      <c r="I68" s="32">
        <v>66</v>
      </c>
      <c r="J68" s="32">
        <f t="shared" ref="J68:J102" si="3">SUM(D68:I68)</f>
        <v>450</v>
      </c>
      <c r="K68" s="32">
        <f t="shared" ref="K68:K102" si="4">AVERAGE(D68:I68)</f>
        <v>75</v>
      </c>
      <c r="L68" s="32" t="str" cm="1">
        <f t="array" ref="L68">_xlfn.IFS(K68&gt;=80,"A+",K68&gt;=70,"A",K68&gt;=65,"B+",K68&gt;=60,"B",K68&gt;=50,"C",K68&lt;55,"D",K68&lt;33,"FAIL")</f>
        <v>A</v>
      </c>
      <c r="M68" s="32">
        <f t="shared" ref="M68:M102" si="5">PERCENTILE(K68:K167,1)</f>
        <v>82.666666666666671</v>
      </c>
    </row>
    <row r="69" spans="1:13" ht="15" x14ac:dyDescent="0.3">
      <c r="A69" s="32">
        <v>67</v>
      </c>
      <c r="B69" s="32" t="s">
        <v>229</v>
      </c>
      <c r="C69" s="33" t="s">
        <v>238</v>
      </c>
      <c r="D69" s="32">
        <v>56</v>
      </c>
      <c r="E69" s="32">
        <v>84</v>
      </c>
      <c r="F69" s="32">
        <v>63</v>
      </c>
      <c r="G69" s="32">
        <v>64</v>
      </c>
      <c r="H69" s="32">
        <v>60</v>
      </c>
      <c r="I69" s="32">
        <v>60</v>
      </c>
      <c r="J69" s="32">
        <f t="shared" si="3"/>
        <v>387</v>
      </c>
      <c r="K69" s="32">
        <f t="shared" si="4"/>
        <v>64.5</v>
      </c>
      <c r="L69" s="32" t="str" cm="1">
        <f t="array" ref="L69">_xlfn.IFS(K69&gt;=80,"A+",K69&gt;=70,"A",K69&gt;=65,"B+",K69&gt;=60,"B",K69&gt;=50,"C",K69&lt;55,"D",K69&lt;33,"FAIL")</f>
        <v>B</v>
      </c>
      <c r="M69" s="32">
        <f t="shared" si="5"/>
        <v>82.666666666666671</v>
      </c>
    </row>
    <row r="70" spans="1:13" ht="15" x14ac:dyDescent="0.3">
      <c r="A70" s="32">
        <v>68</v>
      </c>
      <c r="B70" s="32" t="s">
        <v>230</v>
      </c>
      <c r="C70" s="33" t="s">
        <v>238</v>
      </c>
      <c r="D70" s="32">
        <v>69</v>
      </c>
      <c r="E70" s="32">
        <v>82</v>
      </c>
      <c r="F70" s="32">
        <v>89</v>
      </c>
      <c r="G70" s="32">
        <v>72</v>
      </c>
      <c r="H70" s="32">
        <v>79</v>
      </c>
      <c r="I70" s="32">
        <v>71</v>
      </c>
      <c r="J70" s="32">
        <f t="shared" si="3"/>
        <v>462</v>
      </c>
      <c r="K70" s="32">
        <f t="shared" si="4"/>
        <v>77</v>
      </c>
      <c r="L70" s="32" t="str" cm="1">
        <f t="array" ref="L70">_xlfn.IFS(K70&gt;=80,"A+",K70&gt;=70,"A",K70&gt;=65,"B+",K70&gt;=60,"B",K70&gt;=50,"C",K70&lt;55,"D",K70&lt;33,"FAIL")</f>
        <v>A</v>
      </c>
      <c r="M70" s="32">
        <f t="shared" si="5"/>
        <v>82.666666666666671</v>
      </c>
    </row>
    <row r="71" spans="1:13" ht="15" x14ac:dyDescent="0.3">
      <c r="A71" s="32">
        <v>69</v>
      </c>
      <c r="B71" s="32" t="s">
        <v>231</v>
      </c>
      <c r="C71" s="33" t="s">
        <v>238</v>
      </c>
      <c r="D71" s="32">
        <v>76</v>
      </c>
      <c r="E71" s="32">
        <v>74</v>
      </c>
      <c r="F71" s="32">
        <v>66</v>
      </c>
      <c r="G71" s="32">
        <v>80</v>
      </c>
      <c r="H71" s="32">
        <v>64</v>
      </c>
      <c r="I71" s="32">
        <v>82</v>
      </c>
      <c r="J71" s="32">
        <f t="shared" si="3"/>
        <v>442</v>
      </c>
      <c r="K71" s="32">
        <f t="shared" si="4"/>
        <v>73.666666666666671</v>
      </c>
      <c r="L71" s="32" t="str" cm="1">
        <f t="array" ref="L71">_xlfn.IFS(K71&gt;=80,"A+",K71&gt;=70,"A",K71&gt;=65,"B+",K71&gt;=60,"B",K71&gt;=50,"C",K71&lt;55,"D",K71&lt;33,"FAIL")</f>
        <v>A</v>
      </c>
      <c r="M71" s="32">
        <f t="shared" si="5"/>
        <v>82.666666666666671</v>
      </c>
    </row>
    <row r="72" spans="1:13" ht="15" x14ac:dyDescent="0.3">
      <c r="A72" s="32">
        <v>70</v>
      </c>
      <c r="B72" s="32" t="s">
        <v>232</v>
      </c>
      <c r="C72" s="33" t="s">
        <v>238</v>
      </c>
      <c r="D72" s="32">
        <v>74</v>
      </c>
      <c r="E72" s="32">
        <v>92</v>
      </c>
      <c r="F72" s="32">
        <v>67</v>
      </c>
      <c r="G72" s="32">
        <v>84</v>
      </c>
      <c r="H72" s="32">
        <v>69</v>
      </c>
      <c r="I72" s="32">
        <v>85</v>
      </c>
      <c r="J72" s="32">
        <f t="shared" si="3"/>
        <v>471</v>
      </c>
      <c r="K72" s="32">
        <f t="shared" si="4"/>
        <v>78.5</v>
      </c>
      <c r="L72" s="32" t="str" cm="1">
        <f t="array" ref="L72">_xlfn.IFS(K72&gt;=80,"A+",K72&gt;=70,"A",K72&gt;=65,"B+",K72&gt;=60,"B",K72&gt;=50,"C",K72&lt;55,"D",K72&lt;33,"FAIL")</f>
        <v>A</v>
      </c>
      <c r="M72" s="32">
        <f t="shared" si="5"/>
        <v>82.666666666666671</v>
      </c>
    </row>
    <row r="73" spans="1:13" ht="15" x14ac:dyDescent="0.3">
      <c r="A73" s="32">
        <v>71</v>
      </c>
      <c r="B73" s="32" t="s">
        <v>192</v>
      </c>
      <c r="C73" s="33" t="s">
        <v>238</v>
      </c>
      <c r="D73" s="32">
        <v>79</v>
      </c>
      <c r="E73" s="32">
        <v>75</v>
      </c>
      <c r="F73" s="32">
        <v>84</v>
      </c>
      <c r="G73" s="32">
        <v>92</v>
      </c>
      <c r="H73" s="32">
        <v>62</v>
      </c>
      <c r="I73" s="32">
        <v>90</v>
      </c>
      <c r="J73" s="32">
        <f t="shared" si="3"/>
        <v>482</v>
      </c>
      <c r="K73" s="32">
        <f t="shared" si="4"/>
        <v>80.333333333333329</v>
      </c>
      <c r="L73" s="32" t="str" cm="1">
        <f t="array" ref="L73">_xlfn.IFS(K73&gt;=80,"A+",K73&gt;=70,"A",K73&gt;=65,"B+",K73&gt;=60,"B",K73&gt;=50,"C",K73&lt;55,"D",K73&lt;33,"FAIL")</f>
        <v>A+</v>
      </c>
      <c r="M73" s="32">
        <f t="shared" si="5"/>
        <v>82.666666666666671</v>
      </c>
    </row>
    <row r="74" spans="1:13" ht="15" x14ac:dyDescent="0.3">
      <c r="A74" s="32">
        <v>72</v>
      </c>
      <c r="B74" s="32" t="s">
        <v>233</v>
      </c>
      <c r="C74" s="33" t="s">
        <v>239</v>
      </c>
      <c r="D74" s="32">
        <v>88</v>
      </c>
      <c r="E74" s="32">
        <v>63</v>
      </c>
      <c r="F74" s="32">
        <v>69</v>
      </c>
      <c r="G74" s="32">
        <v>72</v>
      </c>
      <c r="H74" s="32">
        <v>72</v>
      </c>
      <c r="I74" s="32">
        <v>88</v>
      </c>
      <c r="J74" s="32">
        <f t="shared" si="3"/>
        <v>452</v>
      </c>
      <c r="K74" s="32">
        <f t="shared" si="4"/>
        <v>75.333333333333329</v>
      </c>
      <c r="L74" s="32" t="str" cm="1">
        <f t="array" ref="L74">_xlfn.IFS(K74&gt;=80,"A+",K74&gt;=70,"A",K74&gt;=65,"B+",K74&gt;=60,"B",K74&gt;=50,"C",K74&lt;55,"D",K74&lt;33,"FAIL")</f>
        <v>A</v>
      </c>
      <c r="M74" s="32">
        <f t="shared" si="5"/>
        <v>82.666666666666671</v>
      </c>
    </row>
    <row r="75" spans="1:13" ht="15" x14ac:dyDescent="0.3">
      <c r="A75" s="32">
        <v>73</v>
      </c>
      <c r="B75" s="32" t="s">
        <v>200</v>
      </c>
      <c r="C75" s="33" t="s">
        <v>242</v>
      </c>
      <c r="D75" s="32">
        <v>52</v>
      </c>
      <c r="E75" s="32">
        <v>71</v>
      </c>
      <c r="F75" s="32">
        <v>61</v>
      </c>
      <c r="G75" s="32">
        <v>86</v>
      </c>
      <c r="H75" s="32">
        <v>80</v>
      </c>
      <c r="I75" s="32">
        <v>65</v>
      </c>
      <c r="J75" s="32">
        <f t="shared" si="3"/>
        <v>415</v>
      </c>
      <c r="K75" s="32">
        <f t="shared" si="4"/>
        <v>69.166666666666671</v>
      </c>
      <c r="L75" s="32" t="str" cm="1">
        <f t="array" ref="L75">_xlfn.IFS(K75&gt;=80,"A+",K75&gt;=70,"A",K75&gt;=65,"B+",K75&gt;=60,"B",K75&gt;=50,"C",K75&lt;55,"D",K75&lt;33,"FAIL")</f>
        <v>B+</v>
      </c>
      <c r="M75" s="32">
        <f t="shared" si="5"/>
        <v>82.666666666666671</v>
      </c>
    </row>
    <row r="76" spans="1:13" ht="15" x14ac:dyDescent="0.3">
      <c r="A76" s="32">
        <v>74</v>
      </c>
      <c r="B76" s="32" t="s">
        <v>232</v>
      </c>
      <c r="C76" s="33" t="s">
        <v>240</v>
      </c>
      <c r="D76" s="32">
        <v>55</v>
      </c>
      <c r="E76" s="32">
        <v>81</v>
      </c>
      <c r="F76" s="32">
        <v>70</v>
      </c>
      <c r="G76" s="32">
        <v>87</v>
      </c>
      <c r="H76" s="32">
        <v>76</v>
      </c>
      <c r="I76" s="32">
        <v>79</v>
      </c>
      <c r="J76" s="32">
        <f t="shared" si="3"/>
        <v>448</v>
      </c>
      <c r="K76" s="32">
        <f t="shared" si="4"/>
        <v>74.666666666666671</v>
      </c>
      <c r="L76" s="32" t="str" cm="1">
        <f t="array" ref="L76">_xlfn.IFS(K76&gt;=80,"A+",K76&gt;=70,"A",K76&gt;=65,"B+",K76&gt;=60,"B",K76&gt;=50,"C",K76&lt;55,"D",K76&lt;33,"FAIL")</f>
        <v>A</v>
      </c>
      <c r="M76" s="32">
        <f t="shared" si="5"/>
        <v>82.666666666666671</v>
      </c>
    </row>
    <row r="77" spans="1:13" ht="15" x14ac:dyDescent="0.3">
      <c r="A77" s="32">
        <v>75</v>
      </c>
      <c r="B77" s="32" t="s">
        <v>18</v>
      </c>
      <c r="C77" s="33" t="s">
        <v>238</v>
      </c>
      <c r="D77" s="32">
        <v>55</v>
      </c>
      <c r="E77" s="32">
        <v>65</v>
      </c>
      <c r="F77" s="32">
        <v>76</v>
      </c>
      <c r="G77" s="32">
        <v>82</v>
      </c>
      <c r="H77" s="32">
        <v>82</v>
      </c>
      <c r="I77" s="32">
        <v>71</v>
      </c>
      <c r="J77" s="32">
        <f t="shared" si="3"/>
        <v>431</v>
      </c>
      <c r="K77" s="32">
        <f t="shared" si="4"/>
        <v>71.833333333333329</v>
      </c>
      <c r="L77" s="32" t="str" cm="1">
        <f t="array" ref="L77">_xlfn.IFS(K77&gt;=80,"A+",K77&gt;=70,"A",K77&gt;=65,"B+",K77&gt;=60,"B",K77&gt;=50,"C",K77&lt;55,"D",K77&lt;33,"FAIL")</f>
        <v>A</v>
      </c>
      <c r="M77" s="32">
        <f t="shared" si="5"/>
        <v>82.666666666666671</v>
      </c>
    </row>
    <row r="78" spans="1:13" ht="15" x14ac:dyDescent="0.3">
      <c r="A78" s="32">
        <v>76</v>
      </c>
      <c r="B78" s="32" t="s">
        <v>234</v>
      </c>
      <c r="C78" s="33" t="s">
        <v>239</v>
      </c>
      <c r="D78" s="32">
        <v>69</v>
      </c>
      <c r="E78" s="32">
        <v>77</v>
      </c>
      <c r="F78" s="32">
        <v>78</v>
      </c>
      <c r="G78" s="32">
        <v>86</v>
      </c>
      <c r="H78" s="32">
        <v>74</v>
      </c>
      <c r="I78" s="32">
        <v>71</v>
      </c>
      <c r="J78" s="32">
        <f t="shared" si="3"/>
        <v>455</v>
      </c>
      <c r="K78" s="32">
        <f t="shared" si="4"/>
        <v>75.833333333333329</v>
      </c>
      <c r="L78" s="32" t="str" cm="1">
        <f t="array" ref="L78">_xlfn.IFS(K78&gt;=80,"A+",K78&gt;=70,"A",K78&gt;=65,"B+",K78&gt;=60,"B",K78&gt;=50,"C",K78&lt;55,"D",K78&lt;33,"FAIL")</f>
        <v>A</v>
      </c>
      <c r="M78" s="32">
        <f t="shared" si="5"/>
        <v>82.666666666666671</v>
      </c>
    </row>
    <row r="79" spans="1:13" ht="15" x14ac:dyDescent="0.3">
      <c r="A79" s="32">
        <v>77</v>
      </c>
      <c r="B79" s="32" t="s">
        <v>10</v>
      </c>
      <c r="C79" s="33" t="s">
        <v>240</v>
      </c>
      <c r="D79" s="32">
        <v>53</v>
      </c>
      <c r="E79" s="32">
        <v>73</v>
      </c>
      <c r="F79" s="32">
        <v>88</v>
      </c>
      <c r="G79" s="32">
        <v>78</v>
      </c>
      <c r="H79" s="32">
        <v>69</v>
      </c>
      <c r="I79" s="32">
        <v>89</v>
      </c>
      <c r="J79" s="32">
        <f t="shared" si="3"/>
        <v>450</v>
      </c>
      <c r="K79" s="32">
        <f t="shared" si="4"/>
        <v>75</v>
      </c>
      <c r="L79" s="32" t="str" cm="1">
        <f t="array" ref="L79">_xlfn.IFS(K79&gt;=80,"A+",K79&gt;=70,"A",K79&gt;=65,"B+",K79&gt;=60,"B",K79&gt;=50,"C",K79&lt;55,"D",K79&lt;33,"FAIL")</f>
        <v>A</v>
      </c>
      <c r="M79" s="32">
        <f t="shared" si="5"/>
        <v>82.666666666666671</v>
      </c>
    </row>
    <row r="80" spans="1:13" ht="15" x14ac:dyDescent="0.3">
      <c r="A80" s="32">
        <v>78</v>
      </c>
      <c r="B80" s="32" t="s">
        <v>235</v>
      </c>
      <c r="C80" s="33" t="s">
        <v>242</v>
      </c>
      <c r="D80" s="32">
        <v>69</v>
      </c>
      <c r="E80" s="32">
        <v>69</v>
      </c>
      <c r="F80" s="32">
        <v>93</v>
      </c>
      <c r="G80" s="32">
        <v>68</v>
      </c>
      <c r="H80" s="32">
        <v>68</v>
      </c>
      <c r="I80" s="32">
        <v>65</v>
      </c>
      <c r="J80" s="32">
        <f t="shared" si="3"/>
        <v>432</v>
      </c>
      <c r="K80" s="32">
        <f t="shared" si="4"/>
        <v>72</v>
      </c>
      <c r="L80" s="32" t="str" cm="1">
        <f t="array" ref="L80">_xlfn.IFS(K80&gt;=80,"A+",K80&gt;=70,"A",K80&gt;=65,"B+",K80&gt;=60,"B",K80&gt;=50,"C",K80&lt;55,"D",K80&lt;33,"FAIL")</f>
        <v>A</v>
      </c>
      <c r="M80" s="32">
        <f t="shared" si="5"/>
        <v>82.666666666666671</v>
      </c>
    </row>
    <row r="81" spans="1:13" ht="15" x14ac:dyDescent="0.3">
      <c r="A81" s="32">
        <v>79</v>
      </c>
      <c r="B81" s="32" t="s">
        <v>236</v>
      </c>
      <c r="C81" s="33" t="s">
        <v>241</v>
      </c>
      <c r="D81" s="32">
        <v>89</v>
      </c>
      <c r="E81" s="32">
        <v>73</v>
      </c>
      <c r="F81" s="32">
        <v>86</v>
      </c>
      <c r="G81" s="32">
        <v>93</v>
      </c>
      <c r="H81" s="32">
        <v>72</v>
      </c>
      <c r="I81" s="32">
        <v>83</v>
      </c>
      <c r="J81" s="32">
        <f t="shared" si="3"/>
        <v>496</v>
      </c>
      <c r="K81" s="32">
        <f t="shared" si="4"/>
        <v>82.666666666666671</v>
      </c>
      <c r="L81" s="32" t="str" cm="1">
        <f t="array" ref="L81">_xlfn.IFS(K81&gt;=80,"A+",K81&gt;=70,"A",K81&gt;=65,"B+",K81&gt;=60,"B",K81&gt;=50,"C",K81&lt;55,"D",K81&lt;33,"FAIL")</f>
        <v>A+</v>
      </c>
      <c r="M81" s="32">
        <f t="shared" si="5"/>
        <v>82.666666666666671</v>
      </c>
    </row>
    <row r="82" spans="1:13" ht="15" x14ac:dyDescent="0.3">
      <c r="A82" s="32">
        <v>80</v>
      </c>
      <c r="B82" s="32" t="s">
        <v>46</v>
      </c>
      <c r="C82" s="33" t="s">
        <v>241</v>
      </c>
      <c r="D82" s="32">
        <v>51</v>
      </c>
      <c r="E82" s="32">
        <v>82</v>
      </c>
      <c r="F82" s="32">
        <v>72</v>
      </c>
      <c r="G82" s="32">
        <v>70</v>
      </c>
      <c r="H82" s="32">
        <v>88</v>
      </c>
      <c r="I82" s="32">
        <v>64</v>
      </c>
      <c r="J82" s="32">
        <f t="shared" si="3"/>
        <v>427</v>
      </c>
      <c r="K82" s="32">
        <f t="shared" si="4"/>
        <v>71.166666666666671</v>
      </c>
      <c r="L82" s="32" t="str" cm="1">
        <f t="array" ref="L82">_xlfn.IFS(K82&gt;=80,"A+",K82&gt;=70,"A",K82&gt;=65,"B+",K82&gt;=60,"B",K82&gt;=50,"C",K82&lt;55,"D",K82&lt;33,"FAIL")</f>
        <v>A</v>
      </c>
      <c r="M82" s="32">
        <f t="shared" si="5"/>
        <v>82.5</v>
      </c>
    </row>
    <row r="83" spans="1:13" ht="15" x14ac:dyDescent="0.3">
      <c r="A83" s="32">
        <v>81</v>
      </c>
      <c r="B83" s="32" t="s">
        <v>47</v>
      </c>
      <c r="C83" s="33" t="s">
        <v>241</v>
      </c>
      <c r="D83" s="32">
        <v>58</v>
      </c>
      <c r="E83" s="32">
        <v>84</v>
      </c>
      <c r="F83" s="32">
        <v>90</v>
      </c>
      <c r="G83" s="32">
        <v>92</v>
      </c>
      <c r="H83" s="32">
        <v>87</v>
      </c>
      <c r="I83" s="32">
        <v>84</v>
      </c>
      <c r="J83" s="32">
        <f t="shared" si="3"/>
        <v>495</v>
      </c>
      <c r="K83" s="32">
        <f t="shared" si="4"/>
        <v>82.5</v>
      </c>
      <c r="L83" s="32" t="str" cm="1">
        <f t="array" ref="L83">_xlfn.IFS(K83&gt;=80,"A+",K83&gt;=70,"A",K83&gt;=65,"B+",K83&gt;=60,"B",K83&gt;=50,"C",K83&lt;55,"D",K83&lt;33,"FAIL")</f>
        <v>A+</v>
      </c>
      <c r="M83" s="32">
        <f t="shared" si="5"/>
        <v>82.5</v>
      </c>
    </row>
    <row r="84" spans="1:13" ht="15" x14ac:dyDescent="0.3">
      <c r="A84" s="32">
        <v>82</v>
      </c>
      <c r="B84" s="32" t="s">
        <v>48</v>
      </c>
      <c r="C84" s="33" t="s">
        <v>242</v>
      </c>
      <c r="D84" s="32">
        <v>53</v>
      </c>
      <c r="E84" s="32">
        <v>72</v>
      </c>
      <c r="F84" s="32">
        <v>80</v>
      </c>
      <c r="G84" s="32">
        <v>93</v>
      </c>
      <c r="H84" s="32">
        <v>64</v>
      </c>
      <c r="I84" s="32">
        <v>74</v>
      </c>
      <c r="J84" s="32">
        <f t="shared" si="3"/>
        <v>436</v>
      </c>
      <c r="K84" s="32">
        <f t="shared" si="4"/>
        <v>72.666666666666671</v>
      </c>
      <c r="L84" s="32" t="str" cm="1">
        <f t="array" ref="L84">_xlfn.IFS(K84&gt;=80,"A+",K84&gt;=70,"A",K84&gt;=65,"B+",K84&gt;=60,"B",K84&gt;=50,"C",K84&lt;55,"D",K84&lt;33,"FAIL")</f>
        <v>A</v>
      </c>
      <c r="M84" s="32">
        <f t="shared" si="5"/>
        <v>80.666666666666671</v>
      </c>
    </row>
    <row r="85" spans="1:13" ht="15" x14ac:dyDescent="0.3">
      <c r="A85" s="32">
        <v>83</v>
      </c>
      <c r="B85" s="32" t="s">
        <v>49</v>
      </c>
      <c r="C85" s="33" t="s">
        <v>238</v>
      </c>
      <c r="D85" s="32">
        <v>83</v>
      </c>
      <c r="E85" s="32">
        <v>61</v>
      </c>
      <c r="F85" s="32">
        <v>74</v>
      </c>
      <c r="G85" s="32">
        <v>81</v>
      </c>
      <c r="H85" s="32">
        <v>63</v>
      </c>
      <c r="I85" s="32">
        <v>68</v>
      </c>
      <c r="J85" s="32">
        <f t="shared" si="3"/>
        <v>430</v>
      </c>
      <c r="K85" s="32">
        <f t="shared" si="4"/>
        <v>71.666666666666671</v>
      </c>
      <c r="L85" s="32" t="str" cm="1">
        <f t="array" ref="L85">_xlfn.IFS(K85&gt;=80,"A+",K85&gt;=70,"A",K85&gt;=65,"B+",K85&gt;=60,"B",K85&gt;=50,"C",K85&lt;55,"D",K85&lt;33,"FAIL")</f>
        <v>A</v>
      </c>
      <c r="M85" s="32">
        <f t="shared" si="5"/>
        <v>80.666666666666671</v>
      </c>
    </row>
    <row r="86" spans="1:13" ht="15" x14ac:dyDescent="0.3">
      <c r="A86" s="32">
        <v>84</v>
      </c>
      <c r="B86" s="32" t="s">
        <v>50</v>
      </c>
      <c r="C86" s="33" t="s">
        <v>239</v>
      </c>
      <c r="D86" s="32">
        <v>79</v>
      </c>
      <c r="E86" s="32">
        <v>79</v>
      </c>
      <c r="F86" s="32">
        <v>84</v>
      </c>
      <c r="G86" s="32">
        <v>65</v>
      </c>
      <c r="H86" s="32">
        <v>74</v>
      </c>
      <c r="I86" s="32">
        <v>87</v>
      </c>
      <c r="J86" s="32">
        <f t="shared" si="3"/>
        <v>468</v>
      </c>
      <c r="K86" s="32">
        <f t="shared" si="4"/>
        <v>78</v>
      </c>
      <c r="L86" s="32" t="str" cm="1">
        <f t="array" ref="L86">_xlfn.IFS(K86&gt;=80,"A+",K86&gt;=70,"A",K86&gt;=65,"B+",K86&gt;=60,"B",K86&gt;=50,"C",K86&lt;55,"D",K86&lt;33,"FAIL")</f>
        <v>A</v>
      </c>
      <c r="M86" s="32">
        <f t="shared" si="5"/>
        <v>80.666666666666671</v>
      </c>
    </row>
    <row r="87" spans="1:13" ht="15" x14ac:dyDescent="0.3">
      <c r="A87" s="32">
        <v>85</v>
      </c>
      <c r="B87" s="32" t="s">
        <v>51</v>
      </c>
      <c r="C87" s="33" t="s">
        <v>240</v>
      </c>
      <c r="D87" s="32">
        <v>87</v>
      </c>
      <c r="E87" s="32">
        <v>77</v>
      </c>
      <c r="F87" s="32">
        <v>61</v>
      </c>
      <c r="G87" s="32">
        <v>63</v>
      </c>
      <c r="H87" s="32">
        <v>68</v>
      </c>
      <c r="I87" s="32">
        <v>78</v>
      </c>
      <c r="J87" s="32">
        <f t="shared" si="3"/>
        <v>434</v>
      </c>
      <c r="K87" s="32">
        <f t="shared" si="4"/>
        <v>72.333333333333329</v>
      </c>
      <c r="L87" s="32" t="str" cm="1">
        <f t="array" ref="L87">_xlfn.IFS(K87&gt;=80,"A+",K87&gt;=70,"A",K87&gt;=65,"B+",K87&gt;=60,"B",K87&gt;=50,"C",K87&lt;55,"D",K87&lt;33,"FAIL")</f>
        <v>A</v>
      </c>
      <c r="M87" s="32">
        <f t="shared" si="5"/>
        <v>80.666666666666671</v>
      </c>
    </row>
    <row r="88" spans="1:13" ht="15" x14ac:dyDescent="0.3">
      <c r="A88" s="32">
        <v>86</v>
      </c>
      <c r="B88" s="32" t="s">
        <v>52</v>
      </c>
      <c r="C88" s="33" t="s">
        <v>240</v>
      </c>
      <c r="D88" s="32">
        <v>66</v>
      </c>
      <c r="E88" s="32">
        <v>87</v>
      </c>
      <c r="F88" s="32">
        <v>65</v>
      </c>
      <c r="G88" s="32">
        <v>92</v>
      </c>
      <c r="H88" s="32">
        <v>69</v>
      </c>
      <c r="I88" s="32">
        <v>64</v>
      </c>
      <c r="J88" s="32">
        <f t="shared" si="3"/>
        <v>443</v>
      </c>
      <c r="K88" s="32">
        <f t="shared" si="4"/>
        <v>73.833333333333329</v>
      </c>
      <c r="L88" s="32" t="str" cm="1">
        <f t="array" ref="L88">_xlfn.IFS(K88&gt;=80,"A+",K88&gt;=70,"A",K88&gt;=65,"B+",K88&gt;=60,"B",K88&gt;=50,"C",K88&lt;55,"D",K88&lt;33,"FAIL")</f>
        <v>A</v>
      </c>
      <c r="M88" s="32">
        <f t="shared" si="5"/>
        <v>80.666666666666671</v>
      </c>
    </row>
    <row r="89" spans="1:13" ht="15" x14ac:dyDescent="0.3">
      <c r="A89" s="32">
        <v>87</v>
      </c>
      <c r="B89" s="32" t="s">
        <v>53</v>
      </c>
      <c r="C89" s="33" t="s">
        <v>240</v>
      </c>
      <c r="D89" s="32">
        <v>81</v>
      </c>
      <c r="E89" s="32">
        <v>71</v>
      </c>
      <c r="F89" s="32">
        <v>77</v>
      </c>
      <c r="G89" s="32">
        <v>88</v>
      </c>
      <c r="H89" s="32">
        <v>75</v>
      </c>
      <c r="I89" s="32">
        <v>66</v>
      </c>
      <c r="J89" s="32">
        <f t="shared" si="3"/>
        <v>458</v>
      </c>
      <c r="K89" s="32">
        <f t="shared" si="4"/>
        <v>76.333333333333329</v>
      </c>
      <c r="L89" s="32" t="str" cm="1">
        <f t="array" ref="L89">_xlfn.IFS(K89&gt;=80,"A+",K89&gt;=70,"A",K89&gt;=65,"B+",K89&gt;=60,"B",K89&gt;=50,"C",K89&lt;55,"D",K89&lt;33,"FAIL")</f>
        <v>A</v>
      </c>
      <c r="M89" s="32">
        <f t="shared" si="5"/>
        <v>80.666666666666671</v>
      </c>
    </row>
    <row r="90" spans="1:13" ht="15" x14ac:dyDescent="0.3">
      <c r="A90" s="32">
        <v>88</v>
      </c>
      <c r="B90" s="32" t="s">
        <v>54</v>
      </c>
      <c r="C90" s="33" t="s">
        <v>242</v>
      </c>
      <c r="D90" s="32">
        <v>57</v>
      </c>
      <c r="E90" s="32">
        <v>92</v>
      </c>
      <c r="F90" s="32">
        <v>61</v>
      </c>
      <c r="G90" s="32">
        <v>67</v>
      </c>
      <c r="H90" s="32">
        <v>60</v>
      </c>
      <c r="I90" s="32">
        <v>92</v>
      </c>
      <c r="J90" s="32">
        <f t="shared" si="3"/>
        <v>429</v>
      </c>
      <c r="K90" s="32">
        <f t="shared" si="4"/>
        <v>71.5</v>
      </c>
      <c r="L90" s="32" t="str" cm="1">
        <f t="array" ref="L90">_xlfn.IFS(K90&gt;=80,"A+",K90&gt;=70,"A",K90&gt;=65,"B+",K90&gt;=60,"B",K90&gt;=50,"C",K90&lt;55,"D",K90&lt;33,"FAIL")</f>
        <v>A</v>
      </c>
      <c r="M90" s="32">
        <f t="shared" si="5"/>
        <v>80.666666666666671</v>
      </c>
    </row>
    <row r="91" spans="1:13" ht="15" x14ac:dyDescent="0.3">
      <c r="A91" s="32">
        <v>89</v>
      </c>
      <c r="B91" s="32" t="s">
        <v>55</v>
      </c>
      <c r="C91" s="33" t="s">
        <v>240</v>
      </c>
      <c r="D91" s="32">
        <v>82</v>
      </c>
      <c r="E91" s="32">
        <v>61</v>
      </c>
      <c r="F91" s="32">
        <v>77</v>
      </c>
      <c r="G91" s="32">
        <v>91</v>
      </c>
      <c r="H91" s="32">
        <v>91</v>
      </c>
      <c r="I91" s="32">
        <v>65</v>
      </c>
      <c r="J91" s="32">
        <f t="shared" si="3"/>
        <v>467</v>
      </c>
      <c r="K91" s="32">
        <f t="shared" si="4"/>
        <v>77.833333333333329</v>
      </c>
      <c r="L91" s="32" t="str" cm="1">
        <f t="array" ref="L91">_xlfn.IFS(K91&gt;=80,"A+",K91&gt;=70,"A",K91&gt;=65,"B+",K91&gt;=60,"B",K91&gt;=50,"C",K91&lt;55,"D",K91&lt;33,"FAIL")</f>
        <v>A</v>
      </c>
      <c r="M91" s="32">
        <f t="shared" si="5"/>
        <v>80.666666666666671</v>
      </c>
    </row>
    <row r="92" spans="1:13" ht="15" x14ac:dyDescent="0.3">
      <c r="A92" s="32">
        <v>90</v>
      </c>
      <c r="B92" s="32" t="s">
        <v>56</v>
      </c>
      <c r="C92" s="33" t="s">
        <v>242</v>
      </c>
      <c r="D92" s="32">
        <v>71</v>
      </c>
      <c r="E92" s="32">
        <v>85</v>
      </c>
      <c r="F92" s="32">
        <v>91</v>
      </c>
      <c r="G92" s="32">
        <v>69</v>
      </c>
      <c r="H92" s="32">
        <v>76</v>
      </c>
      <c r="I92" s="32">
        <v>60</v>
      </c>
      <c r="J92" s="32">
        <f t="shared" si="3"/>
        <v>452</v>
      </c>
      <c r="K92" s="32">
        <f t="shared" si="4"/>
        <v>75.333333333333329</v>
      </c>
      <c r="L92" s="32" t="str" cm="1">
        <f t="array" ref="L92">_xlfn.IFS(K92&gt;=80,"A+",K92&gt;=70,"A",K92&gt;=65,"B+",K92&gt;=60,"B",K92&gt;=50,"C",K92&lt;55,"D",K92&lt;33,"FAIL")</f>
        <v>A</v>
      </c>
      <c r="M92" s="32">
        <f t="shared" si="5"/>
        <v>80.666666666666671</v>
      </c>
    </row>
    <row r="93" spans="1:13" ht="15" x14ac:dyDescent="0.3">
      <c r="A93" s="32">
        <v>91</v>
      </c>
      <c r="B93" s="32" t="s">
        <v>57</v>
      </c>
      <c r="C93" s="33" t="s">
        <v>242</v>
      </c>
      <c r="D93" s="32">
        <v>90</v>
      </c>
      <c r="E93" s="32">
        <v>62</v>
      </c>
      <c r="F93" s="32">
        <v>66</v>
      </c>
      <c r="G93" s="32">
        <v>60</v>
      </c>
      <c r="H93" s="32">
        <v>81</v>
      </c>
      <c r="I93" s="32">
        <v>64</v>
      </c>
      <c r="J93" s="32">
        <f t="shared" si="3"/>
        <v>423</v>
      </c>
      <c r="K93" s="32">
        <f t="shared" si="4"/>
        <v>70.5</v>
      </c>
      <c r="L93" s="32" t="str" cm="1">
        <f t="array" ref="L93">_xlfn.IFS(K93&gt;=80,"A+",K93&gt;=70,"A",K93&gt;=65,"B+",K93&gt;=60,"B",K93&gt;=50,"C",K93&lt;55,"D",K93&lt;33,"FAIL")</f>
        <v>A</v>
      </c>
      <c r="M93" s="32">
        <f t="shared" si="5"/>
        <v>80.666666666666671</v>
      </c>
    </row>
    <row r="94" spans="1:13" ht="15" x14ac:dyDescent="0.3">
      <c r="A94" s="32">
        <v>92</v>
      </c>
      <c r="B94" s="32" t="s">
        <v>58</v>
      </c>
      <c r="C94" s="33" t="s">
        <v>241</v>
      </c>
      <c r="D94" s="32">
        <v>60</v>
      </c>
      <c r="E94" s="32">
        <v>86</v>
      </c>
      <c r="F94" s="32">
        <v>69</v>
      </c>
      <c r="G94" s="32">
        <v>60</v>
      </c>
      <c r="H94" s="32">
        <v>73</v>
      </c>
      <c r="I94" s="32">
        <v>92</v>
      </c>
      <c r="J94" s="32">
        <f t="shared" si="3"/>
        <v>440</v>
      </c>
      <c r="K94" s="32">
        <f t="shared" si="4"/>
        <v>73.333333333333329</v>
      </c>
      <c r="L94" s="32" t="str" cm="1">
        <f t="array" ref="L94">_xlfn.IFS(K94&gt;=80,"A+",K94&gt;=70,"A",K94&gt;=65,"B+",K94&gt;=60,"B",K94&gt;=50,"C",K94&lt;55,"D",K94&lt;33,"FAIL")</f>
        <v>A</v>
      </c>
      <c r="M94" s="32">
        <f t="shared" si="5"/>
        <v>80.666666666666671</v>
      </c>
    </row>
    <row r="95" spans="1:13" ht="15" x14ac:dyDescent="0.3">
      <c r="A95" s="32">
        <v>93</v>
      </c>
      <c r="B95" s="32" t="s">
        <v>59</v>
      </c>
      <c r="C95" s="33" t="s">
        <v>241</v>
      </c>
      <c r="D95" s="32">
        <v>58</v>
      </c>
      <c r="E95" s="32">
        <v>71</v>
      </c>
      <c r="F95" s="32">
        <v>93</v>
      </c>
      <c r="G95" s="32">
        <v>78</v>
      </c>
      <c r="H95" s="32">
        <v>82</v>
      </c>
      <c r="I95" s="32">
        <v>73</v>
      </c>
      <c r="J95" s="32">
        <f t="shared" si="3"/>
        <v>455</v>
      </c>
      <c r="K95" s="32">
        <f t="shared" si="4"/>
        <v>75.833333333333329</v>
      </c>
      <c r="L95" s="32" t="str" cm="1">
        <f t="array" ref="L95">_xlfn.IFS(K95&gt;=80,"A+",K95&gt;=70,"A",K95&gt;=65,"B+",K95&gt;=60,"B",K95&gt;=50,"C",K95&lt;55,"D",K95&lt;33,"FAIL")</f>
        <v>A</v>
      </c>
      <c r="M95" s="32">
        <f t="shared" si="5"/>
        <v>80.666666666666671</v>
      </c>
    </row>
    <row r="96" spans="1:13" ht="15" x14ac:dyDescent="0.3">
      <c r="A96" s="32">
        <v>94</v>
      </c>
      <c r="B96" s="32" t="s">
        <v>60</v>
      </c>
      <c r="C96" s="33" t="s">
        <v>243</v>
      </c>
      <c r="D96" s="32">
        <v>80</v>
      </c>
      <c r="E96" s="32">
        <v>64</v>
      </c>
      <c r="F96" s="32">
        <v>61</v>
      </c>
      <c r="G96" s="32">
        <v>89</v>
      </c>
      <c r="H96" s="32">
        <v>89</v>
      </c>
      <c r="I96" s="32">
        <v>63</v>
      </c>
      <c r="J96" s="32">
        <f t="shared" si="3"/>
        <v>446</v>
      </c>
      <c r="K96" s="32">
        <f t="shared" si="4"/>
        <v>74.333333333333329</v>
      </c>
      <c r="L96" s="32" t="str" cm="1">
        <f t="array" ref="L96">_xlfn.IFS(K96&gt;=80,"A+",K96&gt;=70,"A",K96&gt;=65,"B+",K96&gt;=60,"B",K96&gt;=50,"C",K96&lt;55,"D",K96&lt;33,"FAIL")</f>
        <v>A</v>
      </c>
      <c r="M96" s="32">
        <f t="shared" si="5"/>
        <v>80.666666666666671</v>
      </c>
    </row>
    <row r="97" spans="1:13" ht="15" x14ac:dyDescent="0.3">
      <c r="A97" s="32">
        <v>95</v>
      </c>
      <c r="B97" s="32" t="s">
        <v>61</v>
      </c>
      <c r="C97" s="33" t="s">
        <v>243</v>
      </c>
      <c r="D97" s="32">
        <v>60</v>
      </c>
      <c r="E97" s="32">
        <v>76</v>
      </c>
      <c r="F97" s="32">
        <v>71</v>
      </c>
      <c r="G97" s="32">
        <v>60</v>
      </c>
      <c r="H97" s="32">
        <v>67</v>
      </c>
      <c r="I97" s="32">
        <v>70</v>
      </c>
      <c r="J97" s="32">
        <f t="shared" si="3"/>
        <v>404</v>
      </c>
      <c r="K97" s="32">
        <f t="shared" si="4"/>
        <v>67.333333333333329</v>
      </c>
      <c r="L97" s="32" t="str" cm="1">
        <f t="array" ref="L97">_xlfn.IFS(K97&gt;=80,"A+",K97&gt;=70,"A",K97&gt;=65,"B+",K97&gt;=60,"B",K97&gt;=50,"C",K97&lt;55,"D",K97&lt;33,"FAIL")</f>
        <v>B+</v>
      </c>
      <c r="M97" s="32">
        <f t="shared" si="5"/>
        <v>80.666666666666671</v>
      </c>
    </row>
    <row r="98" spans="1:13" ht="15" x14ac:dyDescent="0.3">
      <c r="A98" s="32">
        <v>96</v>
      </c>
      <c r="B98" s="32" t="s">
        <v>62</v>
      </c>
      <c r="C98" s="33" t="s">
        <v>243</v>
      </c>
      <c r="D98" s="32">
        <v>61</v>
      </c>
      <c r="E98" s="32">
        <v>73</v>
      </c>
      <c r="F98" s="32">
        <v>71</v>
      </c>
      <c r="G98" s="32">
        <v>81</v>
      </c>
      <c r="H98" s="32">
        <v>75</v>
      </c>
      <c r="I98" s="32">
        <v>77</v>
      </c>
      <c r="J98" s="32">
        <f t="shared" si="3"/>
        <v>438</v>
      </c>
      <c r="K98" s="32">
        <f t="shared" si="4"/>
        <v>73</v>
      </c>
      <c r="L98" s="32" t="str" cm="1">
        <f t="array" ref="L98">_xlfn.IFS(K98&gt;=80,"A+",K98&gt;=70,"A",K98&gt;=65,"B+",K98&gt;=60,"B",K98&gt;=50,"C",K98&lt;55,"D",K98&lt;33,"FAIL")</f>
        <v>A</v>
      </c>
      <c r="M98" s="32">
        <f t="shared" si="5"/>
        <v>80.666666666666671</v>
      </c>
    </row>
    <row r="99" spans="1:13" ht="15" x14ac:dyDescent="0.3">
      <c r="A99" s="32">
        <v>97</v>
      </c>
      <c r="B99" s="32" t="s">
        <v>63</v>
      </c>
      <c r="C99" s="33" t="s">
        <v>241</v>
      </c>
      <c r="D99" s="32">
        <v>83</v>
      </c>
      <c r="E99" s="32">
        <v>81</v>
      </c>
      <c r="F99" s="32">
        <v>83</v>
      </c>
      <c r="G99" s="32">
        <v>60</v>
      </c>
      <c r="H99" s="32">
        <v>88</v>
      </c>
      <c r="I99" s="32">
        <v>89</v>
      </c>
      <c r="J99" s="32">
        <f t="shared" si="3"/>
        <v>484</v>
      </c>
      <c r="K99" s="32">
        <f t="shared" si="4"/>
        <v>80.666666666666671</v>
      </c>
      <c r="L99" s="32" t="str" cm="1">
        <f t="array" ref="L99">_xlfn.IFS(K99&gt;=80,"A+",K99&gt;=70,"A",K99&gt;=65,"B+",K99&gt;=60,"B",K99&gt;=50,"C",K99&lt;55,"D",K99&lt;33,"FAIL")</f>
        <v>A+</v>
      </c>
      <c r="M99" s="32">
        <f t="shared" si="5"/>
        <v>80.666666666666671</v>
      </c>
    </row>
    <row r="100" spans="1:13" ht="15" x14ac:dyDescent="0.3">
      <c r="A100" s="32">
        <v>98</v>
      </c>
      <c r="B100" s="32" t="s">
        <v>64</v>
      </c>
      <c r="C100" s="33" t="s">
        <v>238</v>
      </c>
      <c r="D100" s="32">
        <v>87</v>
      </c>
      <c r="E100" s="32">
        <v>64</v>
      </c>
      <c r="F100" s="32">
        <v>88</v>
      </c>
      <c r="G100" s="32">
        <v>66</v>
      </c>
      <c r="H100" s="32">
        <v>82</v>
      </c>
      <c r="I100" s="32">
        <v>73</v>
      </c>
      <c r="J100" s="32">
        <f t="shared" si="3"/>
        <v>460</v>
      </c>
      <c r="K100" s="32">
        <f t="shared" si="4"/>
        <v>76.666666666666671</v>
      </c>
      <c r="L100" s="32" t="str" cm="1">
        <f t="array" ref="L100">_xlfn.IFS(K100&gt;=80,"A+",K100&gt;=70,"A",K100&gt;=65,"B+",K100&gt;=60,"B",K100&gt;=50,"C",K100&lt;55,"D",K100&lt;33,"FAIL")</f>
        <v>A</v>
      </c>
      <c r="M100" s="32">
        <f t="shared" si="5"/>
        <v>76.666666666666671</v>
      </c>
    </row>
    <row r="101" spans="1:13" ht="15" x14ac:dyDescent="0.3">
      <c r="A101" s="32">
        <v>99</v>
      </c>
      <c r="B101" s="32" t="s">
        <v>65</v>
      </c>
      <c r="C101" s="33" t="s">
        <v>241</v>
      </c>
      <c r="D101" s="32">
        <v>84</v>
      </c>
      <c r="E101" s="32">
        <v>71</v>
      </c>
      <c r="F101" s="32">
        <v>78</v>
      </c>
      <c r="G101" s="32">
        <v>65</v>
      </c>
      <c r="H101" s="32">
        <v>72</v>
      </c>
      <c r="I101" s="32">
        <v>75</v>
      </c>
      <c r="J101" s="32">
        <f t="shared" si="3"/>
        <v>445</v>
      </c>
      <c r="K101" s="32">
        <f t="shared" si="4"/>
        <v>74.166666666666671</v>
      </c>
      <c r="L101" s="32" t="str" cm="1">
        <f t="array" ref="L101">_xlfn.IFS(K101&gt;=80,"A+",K101&gt;=70,"A",K101&gt;=65,"B+",K101&gt;=60,"B",K101&gt;=50,"C",K101&lt;55,"D",K101&lt;33,"FAIL")</f>
        <v>A</v>
      </c>
      <c r="M101" s="32">
        <f t="shared" si="5"/>
        <v>74.166666666666671</v>
      </c>
    </row>
    <row r="102" spans="1:13" ht="15" x14ac:dyDescent="0.3">
      <c r="A102" s="32">
        <v>100</v>
      </c>
      <c r="B102" s="32" t="s">
        <v>237</v>
      </c>
      <c r="C102" s="33" t="s">
        <v>239</v>
      </c>
      <c r="D102" s="32">
        <v>54</v>
      </c>
      <c r="E102" s="32">
        <v>84</v>
      </c>
      <c r="F102" s="32">
        <v>70</v>
      </c>
      <c r="G102" s="32">
        <v>81</v>
      </c>
      <c r="H102" s="32">
        <v>85</v>
      </c>
      <c r="I102" s="32">
        <v>66</v>
      </c>
      <c r="J102" s="32">
        <f t="shared" si="3"/>
        <v>440</v>
      </c>
      <c r="K102" s="32">
        <f t="shared" si="4"/>
        <v>73.333333333333329</v>
      </c>
      <c r="L102" s="32" t="str" cm="1">
        <f t="array" ref="L102">_xlfn.IFS(K102&gt;=80,"A+",K102&gt;=70,"A",K102&gt;=65,"B+",K102&gt;=60,"B",K102&gt;=50,"C",K102&lt;55,"D",K102&lt;33,"FAIL")</f>
        <v>A</v>
      </c>
      <c r="M102" s="32">
        <f t="shared" si="5"/>
        <v>73.333333333333329</v>
      </c>
    </row>
    <row r="103" spans="1:13" x14ac:dyDescent="0.3">
      <c r="J103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AA7F-45E6-4918-A9C8-9FEB6B2DB9A4}">
  <dimension ref="A2:L102"/>
  <sheetViews>
    <sheetView workbookViewId="0">
      <selection activeCell="E21" sqref="E21"/>
    </sheetView>
  </sheetViews>
  <sheetFormatPr defaultRowHeight="14.4" x14ac:dyDescent="0.3"/>
  <cols>
    <col min="12" max="12" width="10.33203125" bestFit="1" customWidth="1"/>
  </cols>
  <sheetData>
    <row r="2" spans="1:12" ht="15" x14ac:dyDescent="0.3">
      <c r="A2" s="31" t="s">
        <v>81</v>
      </c>
      <c r="B2" s="31" t="s">
        <v>69</v>
      </c>
      <c r="C2" s="31" t="s">
        <v>188</v>
      </c>
      <c r="D2" s="31" t="s">
        <v>244</v>
      </c>
      <c r="E2" s="31" t="s">
        <v>245</v>
      </c>
      <c r="F2" s="31" t="s">
        <v>246</v>
      </c>
      <c r="G2" s="31" t="s">
        <v>247</v>
      </c>
      <c r="H2" s="31" t="s">
        <v>248</v>
      </c>
      <c r="I2" s="31" t="s">
        <v>249</v>
      </c>
      <c r="J2" s="31" t="s">
        <v>253</v>
      </c>
      <c r="K2" s="31" t="s">
        <v>254</v>
      </c>
      <c r="L2" s="31" t="s">
        <v>21</v>
      </c>
    </row>
    <row r="3" spans="1:12" ht="15" x14ac:dyDescent="0.3">
      <c r="A3" s="32">
        <v>1</v>
      </c>
      <c r="B3" s="32" t="s">
        <v>9</v>
      </c>
      <c r="C3" s="33" t="s">
        <v>238</v>
      </c>
      <c r="D3" s="32">
        <v>86</v>
      </c>
      <c r="E3" s="32">
        <v>65</v>
      </c>
      <c r="F3" s="32">
        <v>93</v>
      </c>
      <c r="G3" s="32">
        <v>67</v>
      </c>
      <c r="H3" s="32">
        <v>65</v>
      </c>
      <c r="I3" s="32">
        <v>91</v>
      </c>
      <c r="J3" s="34">
        <f>MIN(D3:I3)</f>
        <v>65</v>
      </c>
      <c r="K3" s="34">
        <f>MAX(D3:I3)</f>
        <v>93</v>
      </c>
      <c r="L3" s="34">
        <f>AVERAGE(D3:I3)</f>
        <v>77.833333333333329</v>
      </c>
    </row>
    <row r="4" spans="1:12" ht="15" x14ac:dyDescent="0.3">
      <c r="A4" s="32">
        <v>2</v>
      </c>
      <c r="B4" s="32" t="s">
        <v>10</v>
      </c>
      <c r="C4" s="33" t="s">
        <v>239</v>
      </c>
      <c r="D4" s="32">
        <v>90</v>
      </c>
      <c r="E4" s="32">
        <v>86</v>
      </c>
      <c r="F4" s="32">
        <v>68</v>
      </c>
      <c r="G4" s="32">
        <v>69</v>
      </c>
      <c r="H4" s="32">
        <v>89</v>
      </c>
      <c r="I4" s="32">
        <v>83</v>
      </c>
      <c r="J4" s="34">
        <f t="shared" ref="J4:J67" si="0">MIN(D4:I4)</f>
        <v>68</v>
      </c>
      <c r="K4" s="34">
        <f t="shared" ref="K4:K67" si="1">MAX(D4:I4)</f>
        <v>90</v>
      </c>
      <c r="L4" s="34">
        <f t="shared" ref="L4:L67" si="2">AVERAGE(D4:I4)</f>
        <v>80.833333333333329</v>
      </c>
    </row>
    <row r="5" spans="1:12" ht="15" x14ac:dyDescent="0.3">
      <c r="A5" s="32">
        <v>3</v>
      </c>
      <c r="B5" s="32" t="s">
        <v>190</v>
      </c>
      <c r="C5" s="33" t="s">
        <v>238</v>
      </c>
      <c r="D5" s="32">
        <v>77</v>
      </c>
      <c r="E5" s="32">
        <v>85</v>
      </c>
      <c r="F5" s="32">
        <v>78</v>
      </c>
      <c r="G5" s="32">
        <v>87</v>
      </c>
      <c r="H5" s="32">
        <v>55</v>
      </c>
      <c r="I5" s="32">
        <v>89</v>
      </c>
      <c r="J5" s="34">
        <f t="shared" si="0"/>
        <v>55</v>
      </c>
      <c r="K5" s="34">
        <f t="shared" si="1"/>
        <v>89</v>
      </c>
      <c r="L5" s="34">
        <f t="shared" si="2"/>
        <v>78.5</v>
      </c>
    </row>
    <row r="6" spans="1:12" ht="15" x14ac:dyDescent="0.3">
      <c r="A6" s="32">
        <v>4</v>
      </c>
      <c r="B6" s="32" t="s">
        <v>12</v>
      </c>
      <c r="C6" s="33" t="s">
        <v>239</v>
      </c>
      <c r="D6" s="32">
        <v>75</v>
      </c>
      <c r="E6" s="32">
        <v>67</v>
      </c>
      <c r="F6" s="32">
        <v>79</v>
      </c>
      <c r="G6" s="32">
        <v>90</v>
      </c>
      <c r="H6" s="32">
        <v>36</v>
      </c>
      <c r="I6" s="32">
        <v>65</v>
      </c>
      <c r="J6" s="34">
        <f t="shared" si="0"/>
        <v>36</v>
      </c>
      <c r="K6" s="34">
        <f t="shared" si="1"/>
        <v>90</v>
      </c>
      <c r="L6" s="34">
        <f t="shared" si="2"/>
        <v>68.666666666666671</v>
      </c>
    </row>
    <row r="7" spans="1:12" ht="15" x14ac:dyDescent="0.3">
      <c r="A7" s="32">
        <v>5</v>
      </c>
      <c r="B7" s="32" t="s">
        <v>116</v>
      </c>
      <c r="C7" s="33" t="s">
        <v>238</v>
      </c>
      <c r="D7" s="32">
        <v>71</v>
      </c>
      <c r="E7" s="32">
        <v>68</v>
      </c>
      <c r="F7" s="32">
        <v>86</v>
      </c>
      <c r="G7" s="32">
        <v>67</v>
      </c>
      <c r="H7" s="32">
        <v>88</v>
      </c>
      <c r="I7" s="32">
        <v>78</v>
      </c>
      <c r="J7" s="34">
        <f t="shared" si="0"/>
        <v>67</v>
      </c>
      <c r="K7" s="34">
        <f t="shared" si="1"/>
        <v>88</v>
      </c>
      <c r="L7" s="34">
        <f t="shared" si="2"/>
        <v>76.333333333333329</v>
      </c>
    </row>
    <row r="8" spans="1:12" ht="15" x14ac:dyDescent="0.3">
      <c r="A8" s="32">
        <v>6</v>
      </c>
      <c r="B8" s="32" t="s">
        <v>191</v>
      </c>
      <c r="C8" s="33" t="s">
        <v>238</v>
      </c>
      <c r="D8" s="32">
        <v>88</v>
      </c>
      <c r="E8" s="32">
        <v>88</v>
      </c>
      <c r="F8" s="32">
        <v>93</v>
      </c>
      <c r="G8" s="32">
        <v>88</v>
      </c>
      <c r="H8" s="32">
        <v>68</v>
      </c>
      <c r="I8" s="32">
        <v>69</v>
      </c>
      <c r="J8" s="34">
        <f t="shared" si="0"/>
        <v>68</v>
      </c>
      <c r="K8" s="34">
        <f t="shared" si="1"/>
        <v>93</v>
      </c>
      <c r="L8" s="34">
        <f t="shared" si="2"/>
        <v>82.333333333333329</v>
      </c>
    </row>
    <row r="9" spans="1:12" ht="15" x14ac:dyDescent="0.3">
      <c r="A9" s="32">
        <v>7</v>
      </c>
      <c r="B9" s="32" t="s">
        <v>192</v>
      </c>
      <c r="C9" s="33" t="s">
        <v>240</v>
      </c>
      <c r="D9" s="32">
        <v>90</v>
      </c>
      <c r="E9" s="32">
        <v>65</v>
      </c>
      <c r="F9" s="32">
        <v>77</v>
      </c>
      <c r="G9" s="32">
        <v>64</v>
      </c>
      <c r="H9" s="32">
        <v>69</v>
      </c>
      <c r="I9" s="32">
        <v>63</v>
      </c>
      <c r="J9" s="34">
        <f t="shared" si="0"/>
        <v>63</v>
      </c>
      <c r="K9" s="34">
        <f t="shared" si="1"/>
        <v>90</v>
      </c>
      <c r="L9" s="34">
        <f t="shared" si="2"/>
        <v>71.333333333333329</v>
      </c>
    </row>
    <row r="10" spans="1:12" ht="15" x14ac:dyDescent="0.3">
      <c r="A10" s="32">
        <v>8</v>
      </c>
      <c r="B10" s="32" t="s">
        <v>15</v>
      </c>
      <c r="C10" s="33" t="s">
        <v>238</v>
      </c>
      <c r="D10" s="32">
        <v>68</v>
      </c>
      <c r="E10" s="32">
        <v>66</v>
      </c>
      <c r="F10" s="32">
        <v>76</v>
      </c>
      <c r="G10" s="32">
        <v>88</v>
      </c>
      <c r="H10" s="32">
        <v>89</v>
      </c>
      <c r="I10" s="32">
        <v>69</v>
      </c>
      <c r="J10" s="34">
        <f t="shared" si="0"/>
        <v>66</v>
      </c>
      <c r="K10" s="34">
        <f t="shared" si="1"/>
        <v>89</v>
      </c>
      <c r="L10" s="34">
        <f t="shared" si="2"/>
        <v>76</v>
      </c>
    </row>
    <row r="11" spans="1:12" ht="15" x14ac:dyDescent="0.3">
      <c r="A11" s="32">
        <v>9</v>
      </c>
      <c r="B11" s="32" t="s">
        <v>193</v>
      </c>
      <c r="C11" s="33" t="s">
        <v>240</v>
      </c>
      <c r="D11" s="32">
        <v>68</v>
      </c>
      <c r="E11" s="32">
        <v>60</v>
      </c>
      <c r="F11" s="32">
        <v>69</v>
      </c>
      <c r="G11" s="32">
        <v>66</v>
      </c>
      <c r="H11" s="32">
        <v>64</v>
      </c>
      <c r="I11" s="32">
        <v>84</v>
      </c>
      <c r="J11" s="34">
        <f t="shared" si="0"/>
        <v>60</v>
      </c>
      <c r="K11" s="34">
        <f t="shared" si="1"/>
        <v>84</v>
      </c>
      <c r="L11" s="34">
        <f t="shared" si="2"/>
        <v>68.5</v>
      </c>
    </row>
    <row r="12" spans="1:12" ht="15" x14ac:dyDescent="0.3">
      <c r="A12" s="32">
        <v>10</v>
      </c>
      <c r="B12" s="32" t="s">
        <v>194</v>
      </c>
      <c r="C12" s="33" t="s">
        <v>238</v>
      </c>
      <c r="D12" s="32">
        <v>70</v>
      </c>
      <c r="E12" s="32">
        <v>91</v>
      </c>
      <c r="F12" s="32">
        <v>73</v>
      </c>
      <c r="G12" s="32">
        <v>93</v>
      </c>
      <c r="H12" s="32">
        <v>78</v>
      </c>
      <c r="I12" s="32">
        <v>63</v>
      </c>
      <c r="J12" s="34">
        <f t="shared" si="0"/>
        <v>63</v>
      </c>
      <c r="K12" s="34">
        <f t="shared" si="1"/>
        <v>93</v>
      </c>
      <c r="L12" s="34">
        <f t="shared" si="2"/>
        <v>78</v>
      </c>
    </row>
    <row r="13" spans="1:12" ht="15" x14ac:dyDescent="0.3">
      <c r="A13" s="32">
        <v>11</v>
      </c>
      <c r="B13" s="32" t="s">
        <v>102</v>
      </c>
      <c r="C13" s="33" t="s">
        <v>238</v>
      </c>
      <c r="D13" s="32">
        <v>79</v>
      </c>
      <c r="E13" s="32">
        <v>83</v>
      </c>
      <c r="F13" s="32">
        <v>61</v>
      </c>
      <c r="G13" s="32">
        <v>70</v>
      </c>
      <c r="H13" s="32">
        <v>94</v>
      </c>
      <c r="I13" s="32">
        <v>66</v>
      </c>
      <c r="J13" s="34">
        <f t="shared" si="0"/>
        <v>61</v>
      </c>
      <c r="K13" s="34">
        <f t="shared" si="1"/>
        <v>94</v>
      </c>
      <c r="L13" s="34">
        <f t="shared" si="2"/>
        <v>75.5</v>
      </c>
    </row>
    <row r="14" spans="1:12" ht="15" x14ac:dyDescent="0.3">
      <c r="A14" s="32">
        <v>12</v>
      </c>
      <c r="B14" s="32" t="s">
        <v>103</v>
      </c>
      <c r="C14" s="33" t="s">
        <v>240</v>
      </c>
      <c r="D14" s="32">
        <v>71</v>
      </c>
      <c r="E14" s="32">
        <v>71</v>
      </c>
      <c r="F14" s="32">
        <v>64</v>
      </c>
      <c r="G14" s="32">
        <v>63</v>
      </c>
      <c r="H14" s="32">
        <v>36</v>
      </c>
      <c r="I14" s="32">
        <v>87</v>
      </c>
      <c r="J14" s="34">
        <f t="shared" si="0"/>
        <v>36</v>
      </c>
      <c r="K14" s="34">
        <f t="shared" si="1"/>
        <v>87</v>
      </c>
      <c r="L14" s="34">
        <f t="shared" si="2"/>
        <v>65.333333333333329</v>
      </c>
    </row>
    <row r="15" spans="1:12" ht="15" x14ac:dyDescent="0.3">
      <c r="A15" s="32">
        <v>13</v>
      </c>
      <c r="B15" s="32" t="s">
        <v>16</v>
      </c>
      <c r="C15" s="33" t="s">
        <v>240</v>
      </c>
      <c r="D15" s="32">
        <v>72</v>
      </c>
      <c r="E15" s="32">
        <v>88</v>
      </c>
      <c r="F15" s="32">
        <v>65</v>
      </c>
      <c r="G15" s="32">
        <v>92</v>
      </c>
      <c r="H15" s="32">
        <v>48</v>
      </c>
      <c r="I15" s="32">
        <v>65</v>
      </c>
      <c r="J15" s="34">
        <f t="shared" si="0"/>
        <v>48</v>
      </c>
      <c r="K15" s="34">
        <f t="shared" si="1"/>
        <v>92</v>
      </c>
      <c r="L15" s="34">
        <f t="shared" si="2"/>
        <v>71.666666666666671</v>
      </c>
    </row>
    <row r="16" spans="1:12" ht="15" x14ac:dyDescent="0.3">
      <c r="A16" s="32">
        <v>14</v>
      </c>
      <c r="B16" s="32" t="s">
        <v>101</v>
      </c>
      <c r="C16" s="33" t="s">
        <v>238</v>
      </c>
      <c r="D16" s="32">
        <v>65</v>
      </c>
      <c r="E16" s="32">
        <v>81</v>
      </c>
      <c r="F16" s="32">
        <v>85</v>
      </c>
      <c r="G16" s="32">
        <v>64</v>
      </c>
      <c r="H16" s="32">
        <v>78</v>
      </c>
      <c r="I16" s="32">
        <v>72</v>
      </c>
      <c r="J16" s="34">
        <f t="shared" si="0"/>
        <v>64</v>
      </c>
      <c r="K16" s="34">
        <f t="shared" si="1"/>
        <v>85</v>
      </c>
      <c r="L16" s="34">
        <f t="shared" si="2"/>
        <v>74.166666666666671</v>
      </c>
    </row>
    <row r="17" spans="1:12" ht="15" x14ac:dyDescent="0.3">
      <c r="A17" s="32">
        <v>15</v>
      </c>
      <c r="B17" s="32" t="s">
        <v>195</v>
      </c>
      <c r="C17" s="33" t="s">
        <v>241</v>
      </c>
      <c r="D17" s="32">
        <v>79</v>
      </c>
      <c r="E17" s="32">
        <v>69</v>
      </c>
      <c r="F17" s="32">
        <v>75</v>
      </c>
      <c r="G17" s="32">
        <v>62</v>
      </c>
      <c r="H17" s="32">
        <v>96</v>
      </c>
      <c r="I17" s="32">
        <v>67</v>
      </c>
      <c r="J17" s="34">
        <f t="shared" si="0"/>
        <v>62</v>
      </c>
      <c r="K17" s="34">
        <f t="shared" si="1"/>
        <v>96</v>
      </c>
      <c r="L17" s="34">
        <f t="shared" si="2"/>
        <v>74.666666666666671</v>
      </c>
    </row>
    <row r="18" spans="1:12" ht="15" x14ac:dyDescent="0.3">
      <c r="A18" s="32">
        <v>16</v>
      </c>
      <c r="B18" s="32" t="s">
        <v>196</v>
      </c>
      <c r="C18" s="33" t="s">
        <v>238</v>
      </c>
      <c r="D18" s="32">
        <v>67</v>
      </c>
      <c r="E18" s="32">
        <v>65</v>
      </c>
      <c r="F18" s="32">
        <v>93</v>
      </c>
      <c r="G18" s="32">
        <v>91</v>
      </c>
      <c r="H18" s="32">
        <v>59</v>
      </c>
      <c r="I18" s="32">
        <v>67</v>
      </c>
      <c r="J18" s="34">
        <f t="shared" si="0"/>
        <v>59</v>
      </c>
      <c r="K18" s="34">
        <f t="shared" si="1"/>
        <v>93</v>
      </c>
      <c r="L18" s="34">
        <f t="shared" si="2"/>
        <v>73.666666666666671</v>
      </c>
    </row>
    <row r="19" spans="1:12" ht="15" x14ac:dyDescent="0.3">
      <c r="A19" s="32">
        <v>17</v>
      </c>
      <c r="B19" s="32" t="s">
        <v>197</v>
      </c>
      <c r="C19" s="33" t="s">
        <v>238</v>
      </c>
      <c r="D19" s="32">
        <v>71</v>
      </c>
      <c r="E19" s="32">
        <v>75</v>
      </c>
      <c r="F19" s="32">
        <v>90</v>
      </c>
      <c r="G19" s="32">
        <v>78</v>
      </c>
      <c r="H19" s="32">
        <v>65</v>
      </c>
      <c r="I19" s="32">
        <v>86</v>
      </c>
      <c r="J19" s="34">
        <f t="shared" si="0"/>
        <v>65</v>
      </c>
      <c r="K19" s="34">
        <f t="shared" si="1"/>
        <v>90</v>
      </c>
      <c r="L19" s="34">
        <f t="shared" si="2"/>
        <v>77.5</v>
      </c>
    </row>
    <row r="20" spans="1:12" ht="15" x14ac:dyDescent="0.3">
      <c r="A20" s="32">
        <v>18</v>
      </c>
      <c r="B20" s="32" t="s">
        <v>117</v>
      </c>
      <c r="C20" s="33" t="s">
        <v>238</v>
      </c>
      <c r="D20" s="32">
        <v>70</v>
      </c>
      <c r="E20" s="32">
        <v>89</v>
      </c>
      <c r="F20" s="32">
        <v>62</v>
      </c>
      <c r="G20" s="32">
        <v>71</v>
      </c>
      <c r="H20" s="32">
        <v>85</v>
      </c>
      <c r="I20" s="32">
        <v>62</v>
      </c>
      <c r="J20" s="34">
        <f t="shared" si="0"/>
        <v>62</v>
      </c>
      <c r="K20" s="34">
        <f t="shared" si="1"/>
        <v>89</v>
      </c>
      <c r="L20" s="34">
        <f t="shared" si="2"/>
        <v>73.166666666666671</v>
      </c>
    </row>
    <row r="21" spans="1:12" ht="15" x14ac:dyDescent="0.3">
      <c r="A21" s="32">
        <v>19</v>
      </c>
      <c r="B21" s="32" t="s">
        <v>116</v>
      </c>
      <c r="C21" s="33" t="s">
        <v>242</v>
      </c>
      <c r="D21" s="32">
        <v>66</v>
      </c>
      <c r="E21" s="32">
        <v>61</v>
      </c>
      <c r="F21" s="32">
        <v>81</v>
      </c>
      <c r="G21" s="32">
        <v>63</v>
      </c>
      <c r="H21" s="32">
        <v>89</v>
      </c>
      <c r="I21" s="32">
        <v>74</v>
      </c>
      <c r="J21" s="34">
        <f t="shared" si="0"/>
        <v>61</v>
      </c>
      <c r="K21" s="34">
        <f t="shared" si="1"/>
        <v>89</v>
      </c>
      <c r="L21" s="34">
        <f t="shared" si="2"/>
        <v>72.333333333333329</v>
      </c>
    </row>
    <row r="22" spans="1:12" ht="15" x14ac:dyDescent="0.3">
      <c r="A22" s="32">
        <v>20</v>
      </c>
      <c r="B22" s="32" t="s">
        <v>3</v>
      </c>
      <c r="C22" s="33" t="s">
        <v>240</v>
      </c>
      <c r="D22" s="32">
        <v>55</v>
      </c>
      <c r="E22" s="32">
        <v>61</v>
      </c>
      <c r="F22" s="32">
        <v>66</v>
      </c>
      <c r="G22" s="32">
        <v>77</v>
      </c>
      <c r="H22" s="32">
        <v>96</v>
      </c>
      <c r="I22" s="32">
        <v>69</v>
      </c>
      <c r="J22" s="34">
        <f t="shared" si="0"/>
        <v>55</v>
      </c>
      <c r="K22" s="34">
        <f t="shared" si="1"/>
        <v>96</v>
      </c>
      <c r="L22" s="34">
        <f t="shared" si="2"/>
        <v>70.666666666666671</v>
      </c>
    </row>
    <row r="23" spans="1:12" ht="15" x14ac:dyDescent="0.3">
      <c r="A23" s="32">
        <v>21</v>
      </c>
      <c r="B23" s="32" t="s">
        <v>5</v>
      </c>
      <c r="C23" s="33" t="s">
        <v>240</v>
      </c>
      <c r="D23" s="32">
        <v>69</v>
      </c>
      <c r="E23" s="32">
        <v>83</v>
      </c>
      <c r="F23" s="32">
        <v>85</v>
      </c>
      <c r="G23" s="32">
        <v>62</v>
      </c>
      <c r="H23" s="32">
        <v>69</v>
      </c>
      <c r="I23" s="32">
        <v>83</v>
      </c>
      <c r="J23" s="34">
        <f t="shared" si="0"/>
        <v>62</v>
      </c>
      <c r="K23" s="34">
        <f t="shared" si="1"/>
        <v>85</v>
      </c>
      <c r="L23" s="34">
        <f t="shared" si="2"/>
        <v>75.166666666666671</v>
      </c>
    </row>
    <row r="24" spans="1:12" ht="15" x14ac:dyDescent="0.3">
      <c r="A24" s="32">
        <v>22</v>
      </c>
      <c r="B24" s="32" t="s">
        <v>6</v>
      </c>
      <c r="C24" s="33" t="s">
        <v>238</v>
      </c>
      <c r="D24" s="32">
        <v>65</v>
      </c>
      <c r="E24" s="32">
        <v>92</v>
      </c>
      <c r="F24" s="32">
        <v>65</v>
      </c>
      <c r="G24" s="32">
        <v>61</v>
      </c>
      <c r="H24" s="32">
        <v>47</v>
      </c>
      <c r="I24" s="32">
        <v>70</v>
      </c>
      <c r="J24" s="34">
        <f t="shared" si="0"/>
        <v>47</v>
      </c>
      <c r="K24" s="34">
        <f t="shared" si="1"/>
        <v>92</v>
      </c>
      <c r="L24" s="34">
        <f t="shared" si="2"/>
        <v>66.666666666666671</v>
      </c>
    </row>
    <row r="25" spans="1:12" ht="15" x14ac:dyDescent="0.3">
      <c r="A25" s="32">
        <v>23</v>
      </c>
      <c r="B25" s="32" t="s">
        <v>7</v>
      </c>
      <c r="C25" s="33" t="s">
        <v>239</v>
      </c>
      <c r="D25" s="32">
        <v>90</v>
      </c>
      <c r="E25" s="32">
        <v>64</v>
      </c>
      <c r="F25" s="32">
        <v>84</v>
      </c>
      <c r="G25" s="32">
        <v>92</v>
      </c>
      <c r="H25" s="32">
        <v>68</v>
      </c>
      <c r="I25" s="32">
        <v>75</v>
      </c>
      <c r="J25" s="34">
        <f t="shared" si="0"/>
        <v>64</v>
      </c>
      <c r="K25" s="34">
        <f t="shared" si="1"/>
        <v>92</v>
      </c>
      <c r="L25" s="34">
        <f t="shared" si="2"/>
        <v>78.833333333333329</v>
      </c>
    </row>
    <row r="26" spans="1:12" ht="15" x14ac:dyDescent="0.3">
      <c r="A26" s="32">
        <v>24</v>
      </c>
      <c r="B26" s="32" t="s">
        <v>8</v>
      </c>
      <c r="C26" s="33" t="s">
        <v>238</v>
      </c>
      <c r="D26" s="32">
        <v>60</v>
      </c>
      <c r="E26" s="32">
        <v>90</v>
      </c>
      <c r="F26" s="32">
        <v>88</v>
      </c>
      <c r="G26" s="32">
        <v>81</v>
      </c>
      <c r="H26" s="32">
        <v>59</v>
      </c>
      <c r="I26" s="32">
        <v>80</v>
      </c>
      <c r="J26" s="34">
        <f t="shared" si="0"/>
        <v>59</v>
      </c>
      <c r="K26" s="34">
        <f t="shared" si="1"/>
        <v>90</v>
      </c>
      <c r="L26" s="34">
        <f t="shared" si="2"/>
        <v>76.333333333333329</v>
      </c>
    </row>
    <row r="27" spans="1:12" ht="15" x14ac:dyDescent="0.3">
      <c r="A27" s="32">
        <v>25</v>
      </c>
      <c r="B27" s="32" t="s">
        <v>198</v>
      </c>
      <c r="C27" s="33" t="s">
        <v>238</v>
      </c>
      <c r="D27" s="32">
        <v>62</v>
      </c>
      <c r="E27" s="32">
        <v>79</v>
      </c>
      <c r="F27" s="32">
        <v>64</v>
      </c>
      <c r="G27" s="32">
        <v>90</v>
      </c>
      <c r="H27" s="32">
        <v>69</v>
      </c>
      <c r="I27" s="32">
        <v>74</v>
      </c>
      <c r="J27" s="34">
        <f t="shared" si="0"/>
        <v>62</v>
      </c>
      <c r="K27" s="34">
        <f t="shared" si="1"/>
        <v>90</v>
      </c>
      <c r="L27" s="34">
        <f t="shared" si="2"/>
        <v>73</v>
      </c>
    </row>
    <row r="28" spans="1:12" ht="15" x14ac:dyDescent="0.3">
      <c r="A28" s="32">
        <v>26</v>
      </c>
      <c r="B28" s="32" t="s">
        <v>14</v>
      </c>
      <c r="C28" s="33" t="s">
        <v>238</v>
      </c>
      <c r="D28" s="32">
        <v>72</v>
      </c>
      <c r="E28" s="32">
        <v>68</v>
      </c>
      <c r="F28" s="32">
        <v>88</v>
      </c>
      <c r="G28" s="32">
        <v>72</v>
      </c>
      <c r="H28" s="32">
        <v>68</v>
      </c>
      <c r="I28" s="32">
        <v>63</v>
      </c>
      <c r="J28" s="34">
        <f t="shared" si="0"/>
        <v>63</v>
      </c>
      <c r="K28" s="34">
        <f t="shared" si="1"/>
        <v>88</v>
      </c>
      <c r="L28" s="34">
        <f t="shared" si="2"/>
        <v>71.833333333333329</v>
      </c>
    </row>
    <row r="29" spans="1:12" ht="15" x14ac:dyDescent="0.3">
      <c r="A29" s="32">
        <v>27</v>
      </c>
      <c r="B29" s="32" t="s">
        <v>98</v>
      </c>
      <c r="C29" s="33" t="s">
        <v>240</v>
      </c>
      <c r="D29" s="32">
        <v>78</v>
      </c>
      <c r="E29" s="32">
        <v>64</v>
      </c>
      <c r="F29" s="32">
        <v>92</v>
      </c>
      <c r="G29" s="32">
        <v>67</v>
      </c>
      <c r="H29" s="32">
        <v>63</v>
      </c>
      <c r="I29" s="32">
        <v>78</v>
      </c>
      <c r="J29" s="34">
        <f t="shared" si="0"/>
        <v>63</v>
      </c>
      <c r="K29" s="34">
        <f t="shared" si="1"/>
        <v>92</v>
      </c>
      <c r="L29" s="34">
        <f t="shared" si="2"/>
        <v>73.666666666666671</v>
      </c>
    </row>
    <row r="30" spans="1:12" ht="15" x14ac:dyDescent="0.3">
      <c r="A30" s="32">
        <v>28</v>
      </c>
      <c r="B30" s="32" t="s">
        <v>199</v>
      </c>
      <c r="C30" s="33" t="s">
        <v>240</v>
      </c>
      <c r="D30" s="32">
        <v>85</v>
      </c>
      <c r="E30" s="32">
        <v>80</v>
      </c>
      <c r="F30" s="32">
        <v>91</v>
      </c>
      <c r="G30" s="32">
        <v>82</v>
      </c>
      <c r="H30" s="32">
        <v>64</v>
      </c>
      <c r="I30" s="32">
        <v>77</v>
      </c>
      <c r="J30" s="34">
        <f t="shared" si="0"/>
        <v>64</v>
      </c>
      <c r="K30" s="34">
        <f t="shared" si="1"/>
        <v>91</v>
      </c>
      <c r="L30" s="34">
        <f t="shared" si="2"/>
        <v>79.833333333333329</v>
      </c>
    </row>
    <row r="31" spans="1:12" ht="15" x14ac:dyDescent="0.3">
      <c r="A31" s="32">
        <v>29</v>
      </c>
      <c r="B31" s="32" t="s">
        <v>200</v>
      </c>
      <c r="C31" s="33" t="s">
        <v>240</v>
      </c>
      <c r="D31" s="32">
        <v>66</v>
      </c>
      <c r="E31" s="32">
        <v>82</v>
      </c>
      <c r="F31" s="32">
        <v>81</v>
      </c>
      <c r="G31" s="32">
        <v>90</v>
      </c>
      <c r="H31" s="32">
        <v>58</v>
      </c>
      <c r="I31" s="32">
        <v>62</v>
      </c>
      <c r="J31" s="34">
        <f t="shared" si="0"/>
        <v>58</v>
      </c>
      <c r="K31" s="34">
        <f t="shared" si="1"/>
        <v>90</v>
      </c>
      <c r="L31" s="34">
        <f t="shared" si="2"/>
        <v>73.166666666666671</v>
      </c>
    </row>
    <row r="32" spans="1:12" ht="15" x14ac:dyDescent="0.3">
      <c r="A32" s="32">
        <v>30</v>
      </c>
      <c r="B32" s="32" t="s">
        <v>132</v>
      </c>
      <c r="C32" s="33" t="s">
        <v>240</v>
      </c>
      <c r="D32" s="32">
        <v>70</v>
      </c>
      <c r="E32" s="32">
        <v>76</v>
      </c>
      <c r="F32" s="32">
        <v>80</v>
      </c>
      <c r="G32" s="32">
        <v>64</v>
      </c>
      <c r="H32" s="32">
        <v>70</v>
      </c>
      <c r="I32" s="32">
        <v>68</v>
      </c>
      <c r="J32" s="34">
        <f t="shared" si="0"/>
        <v>64</v>
      </c>
      <c r="K32" s="34">
        <f t="shared" si="1"/>
        <v>80</v>
      </c>
      <c r="L32" s="34">
        <f t="shared" si="2"/>
        <v>71.333333333333329</v>
      </c>
    </row>
    <row r="33" spans="1:12" ht="15" x14ac:dyDescent="0.3">
      <c r="A33" s="32">
        <v>31</v>
      </c>
      <c r="B33" s="32" t="s">
        <v>201</v>
      </c>
      <c r="C33" s="33" t="s">
        <v>242</v>
      </c>
      <c r="D33" s="32">
        <v>75</v>
      </c>
      <c r="E33" s="32">
        <v>87</v>
      </c>
      <c r="F33" s="32">
        <v>84</v>
      </c>
      <c r="G33" s="32">
        <v>74</v>
      </c>
      <c r="H33" s="32">
        <v>71</v>
      </c>
      <c r="I33" s="32">
        <v>80</v>
      </c>
      <c r="J33" s="34">
        <f t="shared" si="0"/>
        <v>71</v>
      </c>
      <c r="K33" s="34">
        <f t="shared" si="1"/>
        <v>87</v>
      </c>
      <c r="L33" s="34">
        <f t="shared" si="2"/>
        <v>78.5</v>
      </c>
    </row>
    <row r="34" spans="1:12" ht="15" x14ac:dyDescent="0.3">
      <c r="A34" s="32">
        <v>32</v>
      </c>
      <c r="B34" s="32" t="s">
        <v>202</v>
      </c>
      <c r="C34" s="33" t="s">
        <v>242</v>
      </c>
      <c r="D34" s="32">
        <v>71</v>
      </c>
      <c r="E34" s="32">
        <v>93</v>
      </c>
      <c r="F34" s="32">
        <v>68</v>
      </c>
      <c r="G34" s="32">
        <v>75</v>
      </c>
      <c r="H34" s="32">
        <v>90</v>
      </c>
      <c r="I34" s="32">
        <v>61</v>
      </c>
      <c r="J34" s="34">
        <f t="shared" si="0"/>
        <v>61</v>
      </c>
      <c r="K34" s="34">
        <f t="shared" si="1"/>
        <v>93</v>
      </c>
      <c r="L34" s="34">
        <f t="shared" si="2"/>
        <v>76.333333333333329</v>
      </c>
    </row>
    <row r="35" spans="1:12" ht="15" x14ac:dyDescent="0.3">
      <c r="A35" s="32">
        <v>33</v>
      </c>
      <c r="B35" s="32" t="s">
        <v>20</v>
      </c>
      <c r="C35" s="33" t="s">
        <v>238</v>
      </c>
      <c r="D35" s="32">
        <v>98</v>
      </c>
      <c r="E35" s="32">
        <v>86</v>
      </c>
      <c r="F35" s="32">
        <v>65</v>
      </c>
      <c r="G35" s="32">
        <v>89</v>
      </c>
      <c r="H35" s="32">
        <v>65</v>
      </c>
      <c r="I35" s="32">
        <v>69</v>
      </c>
      <c r="J35" s="34">
        <f t="shared" si="0"/>
        <v>65</v>
      </c>
      <c r="K35" s="34">
        <f t="shared" si="1"/>
        <v>98</v>
      </c>
      <c r="L35" s="34">
        <f t="shared" si="2"/>
        <v>78.666666666666671</v>
      </c>
    </row>
    <row r="36" spans="1:12" ht="15" x14ac:dyDescent="0.3">
      <c r="A36" s="32">
        <v>34</v>
      </c>
      <c r="B36" s="32" t="s">
        <v>203</v>
      </c>
      <c r="C36" s="33" t="s">
        <v>238</v>
      </c>
      <c r="D36" s="32">
        <v>96</v>
      </c>
      <c r="E36" s="32">
        <v>81</v>
      </c>
      <c r="F36" s="32">
        <v>75</v>
      </c>
      <c r="G36" s="32">
        <v>64</v>
      </c>
      <c r="H36" s="32">
        <v>68</v>
      </c>
      <c r="I36" s="32">
        <v>76</v>
      </c>
      <c r="J36" s="34">
        <f t="shared" si="0"/>
        <v>64</v>
      </c>
      <c r="K36" s="34">
        <f t="shared" si="1"/>
        <v>96</v>
      </c>
      <c r="L36" s="34">
        <f t="shared" si="2"/>
        <v>76.666666666666671</v>
      </c>
    </row>
    <row r="37" spans="1:12" ht="15" x14ac:dyDescent="0.3">
      <c r="A37" s="32">
        <v>35</v>
      </c>
      <c r="B37" s="32" t="s">
        <v>17</v>
      </c>
      <c r="C37" s="33" t="s">
        <v>238</v>
      </c>
      <c r="D37" s="32">
        <v>59</v>
      </c>
      <c r="E37" s="32">
        <v>77</v>
      </c>
      <c r="F37" s="32">
        <v>61</v>
      </c>
      <c r="G37" s="32">
        <v>62</v>
      </c>
      <c r="H37" s="32">
        <v>76</v>
      </c>
      <c r="I37" s="32">
        <v>71</v>
      </c>
      <c r="J37" s="34">
        <f t="shared" si="0"/>
        <v>59</v>
      </c>
      <c r="K37" s="34">
        <f t="shared" si="1"/>
        <v>77</v>
      </c>
      <c r="L37" s="34">
        <f t="shared" si="2"/>
        <v>67.666666666666671</v>
      </c>
    </row>
    <row r="38" spans="1:12" ht="15" x14ac:dyDescent="0.3">
      <c r="A38" s="32">
        <v>36</v>
      </c>
      <c r="B38" s="32" t="s">
        <v>112</v>
      </c>
      <c r="C38" s="33" t="s">
        <v>238</v>
      </c>
      <c r="D38" s="32">
        <v>96</v>
      </c>
      <c r="E38" s="32">
        <v>86</v>
      </c>
      <c r="F38" s="32">
        <v>87</v>
      </c>
      <c r="G38" s="32">
        <v>89</v>
      </c>
      <c r="H38" s="32">
        <v>70</v>
      </c>
      <c r="I38" s="32">
        <v>79</v>
      </c>
      <c r="J38" s="34">
        <f t="shared" si="0"/>
        <v>70</v>
      </c>
      <c r="K38" s="34">
        <f t="shared" si="1"/>
        <v>96</v>
      </c>
      <c r="L38" s="34">
        <f t="shared" si="2"/>
        <v>84.5</v>
      </c>
    </row>
    <row r="39" spans="1:12" ht="15" x14ac:dyDescent="0.3">
      <c r="A39" s="32">
        <v>37</v>
      </c>
      <c r="B39" s="32" t="s">
        <v>204</v>
      </c>
      <c r="C39" s="33" t="s">
        <v>238</v>
      </c>
      <c r="D39" s="32">
        <v>58</v>
      </c>
      <c r="E39" s="32">
        <v>84</v>
      </c>
      <c r="F39" s="32">
        <v>83</v>
      </c>
      <c r="G39" s="32">
        <v>80</v>
      </c>
      <c r="H39" s="32">
        <v>73</v>
      </c>
      <c r="I39" s="32">
        <v>65</v>
      </c>
      <c r="J39" s="34">
        <f t="shared" si="0"/>
        <v>58</v>
      </c>
      <c r="K39" s="34">
        <f t="shared" si="1"/>
        <v>84</v>
      </c>
      <c r="L39" s="34">
        <f t="shared" si="2"/>
        <v>73.833333333333329</v>
      </c>
    </row>
    <row r="40" spans="1:12" ht="15" x14ac:dyDescent="0.3">
      <c r="A40" s="32">
        <v>38</v>
      </c>
      <c r="B40" s="32" t="s">
        <v>205</v>
      </c>
      <c r="C40" s="33" t="s">
        <v>238</v>
      </c>
      <c r="D40" s="32">
        <v>69</v>
      </c>
      <c r="E40" s="32">
        <v>67</v>
      </c>
      <c r="F40" s="32">
        <v>84</v>
      </c>
      <c r="G40" s="32">
        <v>88</v>
      </c>
      <c r="H40" s="32">
        <v>68</v>
      </c>
      <c r="I40" s="32">
        <v>88</v>
      </c>
      <c r="J40" s="34">
        <f t="shared" si="0"/>
        <v>67</v>
      </c>
      <c r="K40" s="34">
        <f t="shared" si="1"/>
        <v>88</v>
      </c>
      <c r="L40" s="34">
        <f t="shared" si="2"/>
        <v>77.333333333333329</v>
      </c>
    </row>
    <row r="41" spans="1:12" ht="15" x14ac:dyDescent="0.3">
      <c r="A41" s="32">
        <v>39</v>
      </c>
      <c r="B41" s="32" t="s">
        <v>206</v>
      </c>
      <c r="C41" s="33" t="s">
        <v>240</v>
      </c>
      <c r="D41" s="32">
        <v>85</v>
      </c>
      <c r="E41" s="32">
        <v>68</v>
      </c>
      <c r="F41" s="32">
        <v>60</v>
      </c>
      <c r="G41" s="32">
        <v>79</v>
      </c>
      <c r="H41" s="32">
        <v>66</v>
      </c>
      <c r="I41" s="32">
        <v>71</v>
      </c>
      <c r="J41" s="34">
        <f t="shared" si="0"/>
        <v>60</v>
      </c>
      <c r="K41" s="34">
        <f t="shared" si="1"/>
        <v>85</v>
      </c>
      <c r="L41" s="34">
        <f t="shared" si="2"/>
        <v>71.5</v>
      </c>
    </row>
    <row r="42" spans="1:12" ht="15" x14ac:dyDescent="0.3">
      <c r="A42" s="32">
        <v>40</v>
      </c>
      <c r="B42" s="32" t="s">
        <v>207</v>
      </c>
      <c r="C42" s="33" t="s">
        <v>240</v>
      </c>
      <c r="D42" s="32">
        <v>36</v>
      </c>
      <c r="E42" s="32">
        <v>81</v>
      </c>
      <c r="F42" s="32">
        <v>63</v>
      </c>
      <c r="G42" s="32">
        <v>83</v>
      </c>
      <c r="H42" s="32">
        <v>76</v>
      </c>
      <c r="I42" s="32">
        <v>76</v>
      </c>
      <c r="J42" s="34">
        <f t="shared" si="0"/>
        <v>36</v>
      </c>
      <c r="K42" s="34">
        <f t="shared" si="1"/>
        <v>83</v>
      </c>
      <c r="L42" s="34">
        <f t="shared" si="2"/>
        <v>69.166666666666671</v>
      </c>
    </row>
    <row r="43" spans="1:12" ht="15" x14ac:dyDescent="0.3">
      <c r="A43" s="32">
        <v>41</v>
      </c>
      <c r="B43" s="32" t="s">
        <v>208</v>
      </c>
      <c r="C43" s="33" t="s">
        <v>240</v>
      </c>
      <c r="D43" s="32">
        <v>26</v>
      </c>
      <c r="E43" s="32">
        <v>73</v>
      </c>
      <c r="F43" s="32">
        <v>85</v>
      </c>
      <c r="G43" s="32">
        <v>87</v>
      </c>
      <c r="H43" s="32">
        <v>72</v>
      </c>
      <c r="I43" s="32">
        <v>71</v>
      </c>
      <c r="J43" s="34">
        <f t="shared" si="0"/>
        <v>26</v>
      </c>
      <c r="K43" s="34">
        <f t="shared" si="1"/>
        <v>87</v>
      </c>
      <c r="L43" s="34">
        <f t="shared" si="2"/>
        <v>69</v>
      </c>
    </row>
    <row r="44" spans="1:12" ht="15" x14ac:dyDescent="0.3">
      <c r="A44" s="32">
        <v>42</v>
      </c>
      <c r="B44" s="32" t="s">
        <v>209</v>
      </c>
      <c r="C44" s="33" t="s">
        <v>242</v>
      </c>
      <c r="D44" s="32">
        <v>48</v>
      </c>
      <c r="E44" s="32">
        <v>66</v>
      </c>
      <c r="F44" s="32">
        <v>78</v>
      </c>
      <c r="G44" s="32">
        <v>68</v>
      </c>
      <c r="H44" s="32">
        <v>78</v>
      </c>
      <c r="I44" s="32">
        <v>91</v>
      </c>
      <c r="J44" s="34">
        <f t="shared" si="0"/>
        <v>48</v>
      </c>
      <c r="K44" s="34">
        <f t="shared" si="1"/>
        <v>91</v>
      </c>
      <c r="L44" s="34">
        <f t="shared" si="2"/>
        <v>71.5</v>
      </c>
    </row>
    <row r="45" spans="1:12" ht="15" x14ac:dyDescent="0.3">
      <c r="A45" s="32">
        <v>43</v>
      </c>
      <c r="B45" s="32" t="s">
        <v>121</v>
      </c>
      <c r="C45" s="33" t="s">
        <v>239</v>
      </c>
      <c r="D45" s="32">
        <v>59</v>
      </c>
      <c r="E45" s="32">
        <v>75</v>
      </c>
      <c r="F45" s="32">
        <v>66</v>
      </c>
      <c r="G45" s="32">
        <v>89</v>
      </c>
      <c r="H45" s="32">
        <v>92</v>
      </c>
      <c r="I45" s="32">
        <v>75</v>
      </c>
      <c r="J45" s="34">
        <f t="shared" si="0"/>
        <v>59</v>
      </c>
      <c r="K45" s="34">
        <f t="shared" si="1"/>
        <v>92</v>
      </c>
      <c r="L45" s="34">
        <f t="shared" si="2"/>
        <v>76</v>
      </c>
    </row>
    <row r="46" spans="1:12" ht="15" x14ac:dyDescent="0.3">
      <c r="A46" s="32">
        <v>44</v>
      </c>
      <c r="B46" s="32" t="s">
        <v>210</v>
      </c>
      <c r="C46" s="33" t="s">
        <v>240</v>
      </c>
      <c r="D46" s="32">
        <v>69</v>
      </c>
      <c r="E46" s="32">
        <v>91</v>
      </c>
      <c r="F46" s="32">
        <v>81</v>
      </c>
      <c r="G46" s="32">
        <v>84</v>
      </c>
      <c r="H46" s="32">
        <v>78</v>
      </c>
      <c r="I46" s="32">
        <v>82</v>
      </c>
      <c r="J46" s="34">
        <f t="shared" si="0"/>
        <v>69</v>
      </c>
      <c r="K46" s="34">
        <f t="shared" si="1"/>
        <v>91</v>
      </c>
      <c r="L46" s="34">
        <f t="shared" si="2"/>
        <v>80.833333333333329</v>
      </c>
    </row>
    <row r="47" spans="1:12" ht="15" x14ac:dyDescent="0.3">
      <c r="A47" s="32">
        <v>45</v>
      </c>
      <c r="B47" s="32" t="s">
        <v>13</v>
      </c>
      <c r="C47" s="33" t="s">
        <v>242</v>
      </c>
      <c r="D47" s="32">
        <v>58</v>
      </c>
      <c r="E47" s="32">
        <v>80</v>
      </c>
      <c r="F47" s="32">
        <v>68</v>
      </c>
      <c r="G47" s="32">
        <v>93</v>
      </c>
      <c r="H47" s="32">
        <v>70</v>
      </c>
      <c r="I47" s="32">
        <v>63</v>
      </c>
      <c r="J47" s="34">
        <f t="shared" si="0"/>
        <v>58</v>
      </c>
      <c r="K47" s="34">
        <f t="shared" si="1"/>
        <v>93</v>
      </c>
      <c r="L47" s="34">
        <f t="shared" si="2"/>
        <v>72</v>
      </c>
    </row>
    <row r="48" spans="1:12" ht="15" x14ac:dyDescent="0.3">
      <c r="A48" s="32">
        <v>46</v>
      </c>
      <c r="B48" s="32" t="s">
        <v>211</v>
      </c>
      <c r="C48" s="33" t="s">
        <v>240</v>
      </c>
      <c r="D48" s="32">
        <v>99</v>
      </c>
      <c r="E48" s="32">
        <v>60</v>
      </c>
      <c r="F48" s="32">
        <v>60</v>
      </c>
      <c r="G48" s="32">
        <v>86</v>
      </c>
      <c r="H48" s="32">
        <v>86</v>
      </c>
      <c r="I48" s="32">
        <v>78</v>
      </c>
      <c r="J48" s="34">
        <f t="shared" si="0"/>
        <v>60</v>
      </c>
      <c r="K48" s="34">
        <f t="shared" si="1"/>
        <v>99</v>
      </c>
      <c r="L48" s="34">
        <f t="shared" si="2"/>
        <v>78.166666666666671</v>
      </c>
    </row>
    <row r="49" spans="1:12" ht="15" x14ac:dyDescent="0.3">
      <c r="A49" s="32">
        <v>47</v>
      </c>
      <c r="B49" s="32" t="s">
        <v>212</v>
      </c>
      <c r="C49" s="33" t="s">
        <v>238</v>
      </c>
      <c r="D49" s="32">
        <v>70</v>
      </c>
      <c r="E49" s="32">
        <v>78</v>
      </c>
      <c r="F49" s="32">
        <v>67</v>
      </c>
      <c r="G49" s="32">
        <v>71</v>
      </c>
      <c r="H49" s="32">
        <v>81</v>
      </c>
      <c r="I49" s="32">
        <v>86</v>
      </c>
      <c r="J49" s="34">
        <f t="shared" si="0"/>
        <v>67</v>
      </c>
      <c r="K49" s="34">
        <f t="shared" si="1"/>
        <v>86</v>
      </c>
      <c r="L49" s="34">
        <f t="shared" si="2"/>
        <v>75.5</v>
      </c>
    </row>
    <row r="50" spans="1:12" ht="15" x14ac:dyDescent="0.3">
      <c r="A50" s="32">
        <v>48</v>
      </c>
      <c r="B50" s="32" t="s">
        <v>115</v>
      </c>
      <c r="C50" s="33" t="s">
        <v>238</v>
      </c>
      <c r="D50" s="32">
        <v>70</v>
      </c>
      <c r="E50" s="32">
        <v>87</v>
      </c>
      <c r="F50" s="32">
        <v>83</v>
      </c>
      <c r="G50" s="32">
        <v>63</v>
      </c>
      <c r="H50" s="32">
        <v>73</v>
      </c>
      <c r="I50" s="32">
        <v>75</v>
      </c>
      <c r="J50" s="34">
        <f t="shared" si="0"/>
        <v>63</v>
      </c>
      <c r="K50" s="34">
        <f t="shared" si="1"/>
        <v>87</v>
      </c>
      <c r="L50" s="34">
        <f t="shared" si="2"/>
        <v>75.166666666666671</v>
      </c>
    </row>
    <row r="51" spans="1:12" ht="15" x14ac:dyDescent="0.3">
      <c r="A51" s="32">
        <v>49</v>
      </c>
      <c r="B51" s="32" t="s">
        <v>213</v>
      </c>
      <c r="C51" s="33" t="s">
        <v>239</v>
      </c>
      <c r="D51" s="32">
        <v>71</v>
      </c>
      <c r="E51" s="32">
        <v>83</v>
      </c>
      <c r="F51" s="32">
        <v>69</v>
      </c>
      <c r="G51" s="32">
        <v>68</v>
      </c>
      <c r="H51" s="32">
        <v>77</v>
      </c>
      <c r="I51" s="32">
        <v>64</v>
      </c>
      <c r="J51" s="34">
        <f t="shared" si="0"/>
        <v>64</v>
      </c>
      <c r="K51" s="34">
        <f t="shared" si="1"/>
        <v>83</v>
      </c>
      <c r="L51" s="34">
        <f t="shared" si="2"/>
        <v>72</v>
      </c>
    </row>
    <row r="52" spans="1:12" ht="15" x14ac:dyDescent="0.3">
      <c r="A52" s="32">
        <v>50</v>
      </c>
      <c r="B52" s="32" t="s">
        <v>214</v>
      </c>
      <c r="C52" s="33" t="s">
        <v>240</v>
      </c>
      <c r="D52" s="32">
        <v>70</v>
      </c>
      <c r="E52" s="32">
        <v>85</v>
      </c>
      <c r="F52" s="32">
        <v>66</v>
      </c>
      <c r="G52" s="32">
        <v>91</v>
      </c>
      <c r="H52" s="32">
        <v>69</v>
      </c>
      <c r="I52" s="32">
        <v>75</v>
      </c>
      <c r="J52" s="34">
        <f t="shared" si="0"/>
        <v>66</v>
      </c>
      <c r="K52" s="34">
        <f t="shared" si="1"/>
        <v>91</v>
      </c>
      <c r="L52" s="34">
        <f t="shared" si="2"/>
        <v>76</v>
      </c>
    </row>
    <row r="53" spans="1:12" ht="15" x14ac:dyDescent="0.3">
      <c r="A53" s="32">
        <v>51</v>
      </c>
      <c r="B53" s="32" t="s">
        <v>215</v>
      </c>
      <c r="C53" s="33" t="s">
        <v>242</v>
      </c>
      <c r="D53" s="32">
        <v>79</v>
      </c>
      <c r="E53" s="32">
        <v>92</v>
      </c>
      <c r="F53" s="32">
        <v>88</v>
      </c>
      <c r="G53" s="32">
        <v>86</v>
      </c>
      <c r="H53" s="32">
        <v>71</v>
      </c>
      <c r="I53" s="32">
        <v>89</v>
      </c>
      <c r="J53" s="34">
        <f t="shared" si="0"/>
        <v>71</v>
      </c>
      <c r="K53" s="34">
        <f t="shared" si="1"/>
        <v>92</v>
      </c>
      <c r="L53" s="34">
        <f t="shared" si="2"/>
        <v>84.166666666666671</v>
      </c>
    </row>
    <row r="54" spans="1:12" ht="15" x14ac:dyDescent="0.3">
      <c r="A54" s="32">
        <v>52</v>
      </c>
      <c r="B54" s="32" t="s">
        <v>216</v>
      </c>
      <c r="C54" s="33" t="s">
        <v>239</v>
      </c>
      <c r="D54" s="32">
        <v>71</v>
      </c>
      <c r="E54" s="32">
        <v>84</v>
      </c>
      <c r="F54" s="32">
        <v>67</v>
      </c>
      <c r="G54" s="32">
        <v>76</v>
      </c>
      <c r="H54" s="32">
        <v>63</v>
      </c>
      <c r="I54" s="32">
        <v>62</v>
      </c>
      <c r="J54" s="34">
        <f t="shared" si="0"/>
        <v>62</v>
      </c>
      <c r="K54" s="34">
        <f t="shared" si="1"/>
        <v>84</v>
      </c>
      <c r="L54" s="34">
        <f t="shared" si="2"/>
        <v>70.5</v>
      </c>
    </row>
    <row r="55" spans="1:12" ht="15" x14ac:dyDescent="0.3">
      <c r="A55" s="32">
        <v>53</v>
      </c>
      <c r="B55" s="32" t="s">
        <v>217</v>
      </c>
      <c r="C55" s="33" t="s">
        <v>242</v>
      </c>
      <c r="D55" s="32">
        <v>72</v>
      </c>
      <c r="E55" s="32">
        <v>86</v>
      </c>
      <c r="F55" s="32">
        <v>71</v>
      </c>
      <c r="G55" s="32">
        <v>86</v>
      </c>
      <c r="H55" s="32">
        <v>75</v>
      </c>
      <c r="I55" s="32">
        <v>89</v>
      </c>
      <c r="J55" s="34">
        <f t="shared" si="0"/>
        <v>71</v>
      </c>
      <c r="K55" s="34">
        <f t="shared" si="1"/>
        <v>89</v>
      </c>
      <c r="L55" s="34">
        <f t="shared" si="2"/>
        <v>79.833333333333329</v>
      </c>
    </row>
    <row r="56" spans="1:12" ht="15" x14ac:dyDescent="0.3">
      <c r="A56" s="32">
        <v>54</v>
      </c>
      <c r="B56" s="32" t="s">
        <v>218</v>
      </c>
      <c r="C56" s="33" t="s">
        <v>239</v>
      </c>
      <c r="D56" s="32">
        <v>65</v>
      </c>
      <c r="E56" s="32">
        <v>88</v>
      </c>
      <c r="F56" s="32">
        <v>85</v>
      </c>
      <c r="G56" s="32">
        <v>74</v>
      </c>
      <c r="H56" s="32">
        <v>91</v>
      </c>
      <c r="I56" s="32">
        <v>87</v>
      </c>
      <c r="J56" s="34">
        <f t="shared" si="0"/>
        <v>65</v>
      </c>
      <c r="K56" s="34">
        <f t="shared" si="1"/>
        <v>91</v>
      </c>
      <c r="L56" s="34">
        <f t="shared" si="2"/>
        <v>81.666666666666671</v>
      </c>
    </row>
    <row r="57" spans="1:12" ht="15" x14ac:dyDescent="0.3">
      <c r="A57" s="32">
        <v>55</v>
      </c>
      <c r="B57" s="32" t="s">
        <v>219</v>
      </c>
      <c r="C57" s="33" t="s">
        <v>240</v>
      </c>
      <c r="D57" s="32">
        <v>62</v>
      </c>
      <c r="E57" s="32">
        <v>75</v>
      </c>
      <c r="F57" s="32">
        <v>70</v>
      </c>
      <c r="G57" s="32">
        <v>80</v>
      </c>
      <c r="H57" s="32">
        <v>70</v>
      </c>
      <c r="I57" s="32">
        <v>66</v>
      </c>
      <c r="J57" s="34">
        <f t="shared" si="0"/>
        <v>62</v>
      </c>
      <c r="K57" s="34">
        <f t="shared" si="1"/>
        <v>80</v>
      </c>
      <c r="L57" s="34">
        <f t="shared" si="2"/>
        <v>70.5</v>
      </c>
    </row>
    <row r="58" spans="1:12" ht="15" x14ac:dyDescent="0.3">
      <c r="A58" s="32">
        <v>56</v>
      </c>
      <c r="B58" s="32" t="s">
        <v>220</v>
      </c>
      <c r="C58" s="33" t="s">
        <v>240</v>
      </c>
      <c r="D58" s="32">
        <v>65</v>
      </c>
      <c r="E58" s="32">
        <v>85</v>
      </c>
      <c r="F58" s="32">
        <v>76</v>
      </c>
      <c r="G58" s="32">
        <v>61</v>
      </c>
      <c r="H58" s="32">
        <v>79</v>
      </c>
      <c r="I58" s="32">
        <v>84</v>
      </c>
      <c r="J58" s="34">
        <f t="shared" si="0"/>
        <v>61</v>
      </c>
      <c r="K58" s="34">
        <f t="shared" si="1"/>
        <v>85</v>
      </c>
      <c r="L58" s="34">
        <f t="shared" si="2"/>
        <v>75</v>
      </c>
    </row>
    <row r="59" spans="1:12" ht="15" x14ac:dyDescent="0.3">
      <c r="A59" s="32">
        <v>57</v>
      </c>
      <c r="B59" s="32" t="s">
        <v>221</v>
      </c>
      <c r="C59" s="33" t="s">
        <v>240</v>
      </c>
      <c r="D59" s="32">
        <v>60</v>
      </c>
      <c r="E59" s="32">
        <v>88</v>
      </c>
      <c r="F59" s="32">
        <v>84</v>
      </c>
      <c r="G59" s="32">
        <v>90</v>
      </c>
      <c r="H59" s="32">
        <v>69</v>
      </c>
      <c r="I59" s="32">
        <v>91</v>
      </c>
      <c r="J59" s="34">
        <f t="shared" si="0"/>
        <v>60</v>
      </c>
      <c r="K59" s="34">
        <f t="shared" si="1"/>
        <v>91</v>
      </c>
      <c r="L59" s="34">
        <f t="shared" si="2"/>
        <v>80.333333333333329</v>
      </c>
    </row>
    <row r="60" spans="1:12" ht="15" x14ac:dyDescent="0.3">
      <c r="A60" s="32">
        <v>58</v>
      </c>
      <c r="B60" s="32" t="s">
        <v>222</v>
      </c>
      <c r="C60" s="33" t="s">
        <v>240</v>
      </c>
      <c r="D60" s="32">
        <v>70</v>
      </c>
      <c r="E60" s="32">
        <v>86</v>
      </c>
      <c r="F60" s="32">
        <v>84</v>
      </c>
      <c r="G60" s="32">
        <v>86</v>
      </c>
      <c r="H60" s="32">
        <v>68</v>
      </c>
      <c r="I60" s="32">
        <v>66</v>
      </c>
      <c r="J60" s="34">
        <f t="shared" si="0"/>
        <v>66</v>
      </c>
      <c r="K60" s="34">
        <f t="shared" si="1"/>
        <v>86</v>
      </c>
      <c r="L60" s="34">
        <f t="shared" si="2"/>
        <v>76.666666666666671</v>
      </c>
    </row>
    <row r="61" spans="1:12" ht="15" x14ac:dyDescent="0.3">
      <c r="A61" s="32">
        <v>59</v>
      </c>
      <c r="B61" s="32" t="s">
        <v>123</v>
      </c>
      <c r="C61" s="33" t="s">
        <v>240</v>
      </c>
      <c r="D61" s="32">
        <v>68</v>
      </c>
      <c r="E61" s="32">
        <v>77</v>
      </c>
      <c r="F61" s="32">
        <v>89</v>
      </c>
      <c r="G61" s="32">
        <v>71</v>
      </c>
      <c r="H61" s="32">
        <v>65</v>
      </c>
      <c r="I61" s="32">
        <v>63</v>
      </c>
      <c r="J61" s="34">
        <f t="shared" si="0"/>
        <v>63</v>
      </c>
      <c r="K61" s="34">
        <f t="shared" si="1"/>
        <v>89</v>
      </c>
      <c r="L61" s="34">
        <f t="shared" si="2"/>
        <v>72.166666666666671</v>
      </c>
    </row>
    <row r="62" spans="1:12" ht="15" x14ac:dyDescent="0.3">
      <c r="A62" s="32">
        <v>60</v>
      </c>
      <c r="B62" s="32" t="s">
        <v>223</v>
      </c>
      <c r="C62" s="33" t="s">
        <v>241</v>
      </c>
      <c r="D62" s="32">
        <v>67</v>
      </c>
      <c r="E62" s="32">
        <v>86</v>
      </c>
      <c r="F62" s="32">
        <v>85</v>
      </c>
      <c r="G62" s="32">
        <v>68</v>
      </c>
      <c r="H62" s="32">
        <v>70</v>
      </c>
      <c r="I62" s="32">
        <v>89</v>
      </c>
      <c r="J62" s="34">
        <f t="shared" si="0"/>
        <v>67</v>
      </c>
      <c r="K62" s="34">
        <f t="shared" si="1"/>
        <v>89</v>
      </c>
      <c r="L62" s="34">
        <f t="shared" si="2"/>
        <v>77.5</v>
      </c>
    </row>
    <row r="63" spans="1:12" ht="15" x14ac:dyDescent="0.3">
      <c r="A63" s="32">
        <v>61</v>
      </c>
      <c r="B63" s="32" t="s">
        <v>224</v>
      </c>
      <c r="C63" s="33" t="s">
        <v>241</v>
      </c>
      <c r="D63" s="32">
        <v>68</v>
      </c>
      <c r="E63" s="32">
        <v>75</v>
      </c>
      <c r="F63" s="32">
        <v>83</v>
      </c>
      <c r="G63" s="32">
        <v>93</v>
      </c>
      <c r="H63" s="32">
        <v>92</v>
      </c>
      <c r="I63" s="32">
        <v>92</v>
      </c>
      <c r="J63" s="34">
        <f t="shared" si="0"/>
        <v>68</v>
      </c>
      <c r="K63" s="34">
        <f t="shared" si="1"/>
        <v>93</v>
      </c>
      <c r="L63" s="34">
        <f t="shared" si="2"/>
        <v>83.833333333333329</v>
      </c>
    </row>
    <row r="64" spans="1:12" ht="15" x14ac:dyDescent="0.3">
      <c r="A64" s="32">
        <v>62</v>
      </c>
      <c r="B64" s="32" t="s">
        <v>225</v>
      </c>
      <c r="C64" s="33" t="s">
        <v>242</v>
      </c>
      <c r="D64" s="32">
        <v>73</v>
      </c>
      <c r="E64" s="32">
        <v>76</v>
      </c>
      <c r="F64" s="32">
        <v>79</v>
      </c>
      <c r="G64" s="32">
        <v>77</v>
      </c>
      <c r="H64" s="32">
        <v>64</v>
      </c>
      <c r="I64" s="32">
        <v>61</v>
      </c>
      <c r="J64" s="34">
        <f t="shared" si="0"/>
        <v>61</v>
      </c>
      <c r="K64" s="34">
        <f t="shared" si="1"/>
        <v>79</v>
      </c>
      <c r="L64" s="34">
        <f t="shared" si="2"/>
        <v>71.666666666666671</v>
      </c>
    </row>
    <row r="65" spans="1:12" ht="15" x14ac:dyDescent="0.3">
      <c r="A65" s="32">
        <v>63</v>
      </c>
      <c r="B65" s="32" t="s">
        <v>226</v>
      </c>
      <c r="C65" s="33" t="s">
        <v>238</v>
      </c>
      <c r="D65" s="32">
        <v>79</v>
      </c>
      <c r="E65" s="32">
        <v>79</v>
      </c>
      <c r="F65" s="32">
        <v>84</v>
      </c>
      <c r="G65" s="32">
        <v>73</v>
      </c>
      <c r="H65" s="32">
        <v>93</v>
      </c>
      <c r="I65" s="32">
        <v>86</v>
      </c>
      <c r="J65" s="34">
        <f t="shared" si="0"/>
        <v>73</v>
      </c>
      <c r="K65" s="34">
        <f t="shared" si="1"/>
        <v>93</v>
      </c>
      <c r="L65" s="34">
        <f t="shared" si="2"/>
        <v>82.333333333333329</v>
      </c>
    </row>
    <row r="66" spans="1:12" ht="15" x14ac:dyDescent="0.3">
      <c r="A66" s="32">
        <v>64</v>
      </c>
      <c r="B66" s="32" t="s">
        <v>96</v>
      </c>
      <c r="C66" s="33" t="s">
        <v>238</v>
      </c>
      <c r="D66" s="32">
        <v>70</v>
      </c>
      <c r="E66" s="32">
        <v>76</v>
      </c>
      <c r="F66" s="32">
        <v>91</v>
      </c>
      <c r="G66" s="32">
        <v>63</v>
      </c>
      <c r="H66" s="32">
        <v>75</v>
      </c>
      <c r="I66" s="32">
        <v>81</v>
      </c>
      <c r="J66" s="34">
        <f t="shared" si="0"/>
        <v>63</v>
      </c>
      <c r="K66" s="34">
        <f t="shared" si="1"/>
        <v>91</v>
      </c>
      <c r="L66" s="34">
        <f t="shared" si="2"/>
        <v>76</v>
      </c>
    </row>
    <row r="67" spans="1:12" ht="15" x14ac:dyDescent="0.3">
      <c r="A67" s="32">
        <v>65</v>
      </c>
      <c r="B67" s="32" t="s">
        <v>227</v>
      </c>
      <c r="C67" s="33" t="s">
        <v>242</v>
      </c>
      <c r="D67" s="32">
        <v>78</v>
      </c>
      <c r="E67" s="32">
        <v>69</v>
      </c>
      <c r="F67" s="32">
        <v>88</v>
      </c>
      <c r="G67" s="32">
        <v>73</v>
      </c>
      <c r="H67" s="32">
        <v>72</v>
      </c>
      <c r="I67" s="32">
        <v>80</v>
      </c>
      <c r="J67" s="34">
        <f t="shared" si="0"/>
        <v>69</v>
      </c>
      <c r="K67" s="34">
        <f t="shared" si="1"/>
        <v>88</v>
      </c>
      <c r="L67" s="34">
        <f t="shared" si="2"/>
        <v>76.666666666666671</v>
      </c>
    </row>
    <row r="68" spans="1:12" ht="15" x14ac:dyDescent="0.3">
      <c r="A68" s="32">
        <v>66</v>
      </c>
      <c r="B68" s="32" t="s">
        <v>228</v>
      </c>
      <c r="C68" s="33" t="s">
        <v>238</v>
      </c>
      <c r="D68" s="32">
        <v>55</v>
      </c>
      <c r="E68" s="32">
        <v>80</v>
      </c>
      <c r="F68" s="32">
        <v>93</v>
      </c>
      <c r="G68" s="32">
        <v>91</v>
      </c>
      <c r="H68" s="32">
        <v>65</v>
      </c>
      <c r="I68" s="32">
        <v>66</v>
      </c>
      <c r="J68" s="34">
        <f t="shared" ref="J68:J102" si="3">MIN(D68:I68)</f>
        <v>55</v>
      </c>
      <c r="K68" s="34">
        <f t="shared" ref="K68:K78" si="4">MAX(D68:I68)</f>
        <v>93</v>
      </c>
      <c r="L68" s="34">
        <f t="shared" ref="L68:L102" si="5">AVERAGE(D68:I68)</f>
        <v>75</v>
      </c>
    </row>
    <row r="69" spans="1:12" ht="15" x14ac:dyDescent="0.3">
      <c r="A69" s="32">
        <v>67</v>
      </c>
      <c r="B69" s="32" t="s">
        <v>229</v>
      </c>
      <c r="C69" s="33" t="s">
        <v>238</v>
      </c>
      <c r="D69" s="32">
        <v>56</v>
      </c>
      <c r="E69" s="32">
        <v>84</v>
      </c>
      <c r="F69" s="32">
        <v>63</v>
      </c>
      <c r="G69" s="32">
        <v>64</v>
      </c>
      <c r="H69" s="32">
        <v>60</v>
      </c>
      <c r="I69" s="32">
        <v>60</v>
      </c>
      <c r="J69" s="34">
        <f t="shared" si="3"/>
        <v>56</v>
      </c>
      <c r="K69" s="34">
        <f t="shared" si="4"/>
        <v>84</v>
      </c>
      <c r="L69" s="34">
        <f t="shared" si="5"/>
        <v>64.5</v>
      </c>
    </row>
    <row r="70" spans="1:12" ht="15" x14ac:dyDescent="0.3">
      <c r="A70" s="32">
        <v>68</v>
      </c>
      <c r="B70" s="32" t="s">
        <v>230</v>
      </c>
      <c r="C70" s="33" t="s">
        <v>238</v>
      </c>
      <c r="D70" s="32">
        <v>69</v>
      </c>
      <c r="E70" s="32">
        <v>82</v>
      </c>
      <c r="F70" s="32">
        <v>89</v>
      </c>
      <c r="G70" s="32">
        <v>72</v>
      </c>
      <c r="H70" s="32">
        <v>79</v>
      </c>
      <c r="I70" s="32">
        <v>71</v>
      </c>
      <c r="J70" s="34">
        <f t="shared" si="3"/>
        <v>69</v>
      </c>
      <c r="K70" s="34">
        <f t="shared" si="4"/>
        <v>89</v>
      </c>
      <c r="L70" s="34">
        <f t="shared" si="5"/>
        <v>77</v>
      </c>
    </row>
    <row r="71" spans="1:12" ht="15" x14ac:dyDescent="0.3">
      <c r="A71" s="32">
        <v>69</v>
      </c>
      <c r="B71" s="32" t="s">
        <v>231</v>
      </c>
      <c r="C71" s="33" t="s">
        <v>238</v>
      </c>
      <c r="D71" s="32">
        <v>76</v>
      </c>
      <c r="E71" s="32">
        <v>74</v>
      </c>
      <c r="F71" s="32">
        <v>66</v>
      </c>
      <c r="G71" s="32">
        <v>80</v>
      </c>
      <c r="H71" s="32">
        <v>64</v>
      </c>
      <c r="I71" s="32">
        <v>82</v>
      </c>
      <c r="J71" s="34">
        <f t="shared" si="3"/>
        <v>64</v>
      </c>
      <c r="K71" s="34">
        <f t="shared" si="4"/>
        <v>82</v>
      </c>
      <c r="L71" s="34">
        <f t="shared" si="5"/>
        <v>73.666666666666671</v>
      </c>
    </row>
    <row r="72" spans="1:12" ht="15" x14ac:dyDescent="0.3">
      <c r="A72" s="32">
        <v>70</v>
      </c>
      <c r="B72" s="32" t="s">
        <v>232</v>
      </c>
      <c r="C72" s="33" t="s">
        <v>238</v>
      </c>
      <c r="D72" s="32">
        <v>74</v>
      </c>
      <c r="E72" s="32">
        <v>92</v>
      </c>
      <c r="F72" s="32">
        <v>67</v>
      </c>
      <c r="G72" s="32">
        <v>84</v>
      </c>
      <c r="H72" s="32">
        <v>69</v>
      </c>
      <c r="I72" s="32">
        <v>85</v>
      </c>
      <c r="J72" s="34">
        <f t="shared" si="3"/>
        <v>67</v>
      </c>
      <c r="K72" s="34">
        <f t="shared" si="4"/>
        <v>92</v>
      </c>
      <c r="L72" s="34">
        <f t="shared" si="5"/>
        <v>78.5</v>
      </c>
    </row>
    <row r="73" spans="1:12" ht="15" x14ac:dyDescent="0.3">
      <c r="A73" s="32">
        <v>71</v>
      </c>
      <c r="B73" s="32" t="s">
        <v>192</v>
      </c>
      <c r="C73" s="33" t="s">
        <v>238</v>
      </c>
      <c r="D73" s="32">
        <v>79</v>
      </c>
      <c r="E73" s="32">
        <v>75</v>
      </c>
      <c r="F73" s="32">
        <v>84</v>
      </c>
      <c r="G73" s="32">
        <v>92</v>
      </c>
      <c r="H73" s="32">
        <v>62</v>
      </c>
      <c r="I73" s="32">
        <v>90</v>
      </c>
      <c r="J73" s="34">
        <f t="shared" si="3"/>
        <v>62</v>
      </c>
      <c r="K73" s="34">
        <f t="shared" si="4"/>
        <v>92</v>
      </c>
      <c r="L73" s="34">
        <f t="shared" si="5"/>
        <v>80.333333333333329</v>
      </c>
    </row>
    <row r="74" spans="1:12" ht="15" x14ac:dyDescent="0.3">
      <c r="A74" s="32">
        <v>72</v>
      </c>
      <c r="B74" s="32" t="s">
        <v>233</v>
      </c>
      <c r="C74" s="33" t="s">
        <v>239</v>
      </c>
      <c r="D74" s="32">
        <v>88</v>
      </c>
      <c r="E74" s="32">
        <v>63</v>
      </c>
      <c r="F74" s="32">
        <v>69</v>
      </c>
      <c r="G74" s="32">
        <v>72</v>
      </c>
      <c r="H74" s="32">
        <v>72</v>
      </c>
      <c r="I74" s="32">
        <v>88</v>
      </c>
      <c r="J74" s="34">
        <f t="shared" si="3"/>
        <v>63</v>
      </c>
      <c r="K74" s="34">
        <f t="shared" si="4"/>
        <v>88</v>
      </c>
      <c r="L74" s="34">
        <f t="shared" si="5"/>
        <v>75.333333333333329</v>
      </c>
    </row>
    <row r="75" spans="1:12" ht="15" x14ac:dyDescent="0.3">
      <c r="A75" s="32">
        <v>73</v>
      </c>
      <c r="B75" s="32" t="s">
        <v>200</v>
      </c>
      <c r="C75" s="33" t="s">
        <v>242</v>
      </c>
      <c r="D75" s="32">
        <v>52</v>
      </c>
      <c r="E75" s="32">
        <v>71</v>
      </c>
      <c r="F75" s="32">
        <v>61</v>
      </c>
      <c r="G75" s="32">
        <v>86</v>
      </c>
      <c r="H75" s="32">
        <v>80</v>
      </c>
      <c r="I75" s="32">
        <v>65</v>
      </c>
      <c r="J75" s="34">
        <f t="shared" si="3"/>
        <v>52</v>
      </c>
      <c r="K75" s="34">
        <f t="shared" si="4"/>
        <v>86</v>
      </c>
      <c r="L75" s="34">
        <f t="shared" si="5"/>
        <v>69.166666666666671</v>
      </c>
    </row>
    <row r="76" spans="1:12" ht="15" x14ac:dyDescent="0.3">
      <c r="A76" s="32">
        <v>74</v>
      </c>
      <c r="B76" s="32" t="s">
        <v>232</v>
      </c>
      <c r="C76" s="33" t="s">
        <v>240</v>
      </c>
      <c r="D76" s="32">
        <v>55</v>
      </c>
      <c r="E76" s="32">
        <v>81</v>
      </c>
      <c r="F76" s="32">
        <v>70</v>
      </c>
      <c r="G76" s="32">
        <v>87</v>
      </c>
      <c r="H76" s="32">
        <v>76</v>
      </c>
      <c r="I76" s="32">
        <v>79</v>
      </c>
      <c r="J76" s="34">
        <f t="shared" si="3"/>
        <v>55</v>
      </c>
      <c r="K76" s="34">
        <f t="shared" si="4"/>
        <v>87</v>
      </c>
      <c r="L76" s="34">
        <f t="shared" si="5"/>
        <v>74.666666666666671</v>
      </c>
    </row>
    <row r="77" spans="1:12" ht="15" x14ac:dyDescent="0.3">
      <c r="A77" s="32">
        <v>75</v>
      </c>
      <c r="B77" s="32" t="s">
        <v>18</v>
      </c>
      <c r="C77" s="33" t="s">
        <v>238</v>
      </c>
      <c r="D77" s="32">
        <v>55</v>
      </c>
      <c r="E77" s="32">
        <v>65</v>
      </c>
      <c r="F77" s="32">
        <v>76</v>
      </c>
      <c r="G77" s="32">
        <v>82</v>
      </c>
      <c r="H77" s="32">
        <v>82</v>
      </c>
      <c r="I77" s="32">
        <v>71</v>
      </c>
      <c r="J77" s="34">
        <f t="shared" si="3"/>
        <v>55</v>
      </c>
      <c r="K77" s="34">
        <f t="shared" si="4"/>
        <v>82</v>
      </c>
      <c r="L77" s="34">
        <f t="shared" si="5"/>
        <v>71.833333333333329</v>
      </c>
    </row>
    <row r="78" spans="1:12" ht="15" x14ac:dyDescent="0.3">
      <c r="A78" s="32">
        <v>76</v>
      </c>
      <c r="B78" s="32" t="s">
        <v>234</v>
      </c>
      <c r="C78" s="33" t="s">
        <v>239</v>
      </c>
      <c r="D78" s="32">
        <v>69</v>
      </c>
      <c r="E78" s="32">
        <v>77</v>
      </c>
      <c r="F78" s="32">
        <v>78</v>
      </c>
      <c r="G78" s="32">
        <v>86</v>
      </c>
      <c r="H78" s="32">
        <v>74</v>
      </c>
      <c r="I78" s="32">
        <v>71</v>
      </c>
      <c r="J78" s="34">
        <f t="shared" si="3"/>
        <v>69</v>
      </c>
      <c r="K78" s="34">
        <f t="shared" si="4"/>
        <v>86</v>
      </c>
      <c r="L78" s="34">
        <f t="shared" si="5"/>
        <v>75.833333333333329</v>
      </c>
    </row>
    <row r="79" spans="1:12" ht="15" x14ac:dyDescent="0.3">
      <c r="A79" s="32">
        <v>77</v>
      </c>
      <c r="B79" s="32" t="s">
        <v>10</v>
      </c>
      <c r="C79" s="33" t="s">
        <v>240</v>
      </c>
      <c r="D79" s="32">
        <v>53</v>
      </c>
      <c r="E79" s="32">
        <v>73</v>
      </c>
      <c r="F79" s="32">
        <v>88</v>
      </c>
      <c r="G79" s="32">
        <v>78</v>
      </c>
      <c r="H79" s="32">
        <v>69</v>
      </c>
      <c r="I79" s="32">
        <v>89</v>
      </c>
      <c r="J79" s="34">
        <f t="shared" si="3"/>
        <v>53</v>
      </c>
      <c r="K79" s="34">
        <f>MAX(D79:I79)</f>
        <v>89</v>
      </c>
      <c r="L79" s="34">
        <f t="shared" si="5"/>
        <v>75</v>
      </c>
    </row>
    <row r="80" spans="1:12" ht="15" x14ac:dyDescent="0.3">
      <c r="A80" s="32">
        <v>78</v>
      </c>
      <c r="B80" s="32" t="s">
        <v>235</v>
      </c>
      <c r="C80" s="33" t="s">
        <v>242</v>
      </c>
      <c r="D80" s="32">
        <v>69</v>
      </c>
      <c r="E80" s="32">
        <v>69</v>
      </c>
      <c r="F80" s="32">
        <v>93</v>
      </c>
      <c r="G80" s="32">
        <v>68</v>
      </c>
      <c r="H80" s="32">
        <v>68</v>
      </c>
      <c r="I80" s="32">
        <v>65</v>
      </c>
      <c r="J80" s="34">
        <f t="shared" si="3"/>
        <v>65</v>
      </c>
      <c r="K80" s="34">
        <f t="shared" ref="K80:K102" si="6">MAX(D80:I80)</f>
        <v>93</v>
      </c>
      <c r="L80" s="34">
        <f t="shared" si="5"/>
        <v>72</v>
      </c>
    </row>
    <row r="81" spans="1:12" ht="15" x14ac:dyDescent="0.3">
      <c r="A81" s="32">
        <v>79</v>
      </c>
      <c r="B81" s="32" t="s">
        <v>236</v>
      </c>
      <c r="C81" s="33" t="s">
        <v>241</v>
      </c>
      <c r="D81" s="32">
        <v>89</v>
      </c>
      <c r="E81" s="32">
        <v>73</v>
      </c>
      <c r="F81" s="32">
        <v>86</v>
      </c>
      <c r="G81" s="32">
        <v>93</v>
      </c>
      <c r="H81" s="32">
        <v>72</v>
      </c>
      <c r="I81" s="32">
        <v>83</v>
      </c>
      <c r="J81" s="34">
        <f t="shared" si="3"/>
        <v>72</v>
      </c>
      <c r="K81" s="34">
        <f t="shared" si="6"/>
        <v>93</v>
      </c>
      <c r="L81" s="34">
        <f t="shared" si="5"/>
        <v>82.666666666666671</v>
      </c>
    </row>
    <row r="82" spans="1:12" ht="15" x14ac:dyDescent="0.3">
      <c r="A82" s="32">
        <v>80</v>
      </c>
      <c r="B82" s="32" t="s">
        <v>46</v>
      </c>
      <c r="C82" s="33" t="s">
        <v>241</v>
      </c>
      <c r="D82" s="32">
        <v>51</v>
      </c>
      <c r="E82" s="32">
        <v>82</v>
      </c>
      <c r="F82" s="32">
        <v>72</v>
      </c>
      <c r="G82" s="32">
        <v>70</v>
      </c>
      <c r="H82" s="32">
        <v>88</v>
      </c>
      <c r="I82" s="32">
        <v>64</v>
      </c>
      <c r="J82" s="34">
        <f t="shared" si="3"/>
        <v>51</v>
      </c>
      <c r="K82" s="34">
        <f t="shared" si="6"/>
        <v>88</v>
      </c>
      <c r="L82" s="34">
        <f t="shared" si="5"/>
        <v>71.166666666666671</v>
      </c>
    </row>
    <row r="83" spans="1:12" ht="15" x14ac:dyDescent="0.3">
      <c r="A83" s="32">
        <v>81</v>
      </c>
      <c r="B83" s="32" t="s">
        <v>47</v>
      </c>
      <c r="C83" s="33" t="s">
        <v>241</v>
      </c>
      <c r="D83" s="32">
        <v>58</v>
      </c>
      <c r="E83" s="32">
        <v>84</v>
      </c>
      <c r="F83" s="32">
        <v>90</v>
      </c>
      <c r="G83" s="32">
        <v>92</v>
      </c>
      <c r="H83" s="32">
        <v>87</v>
      </c>
      <c r="I83" s="32">
        <v>84</v>
      </c>
      <c r="J83" s="34">
        <f t="shared" si="3"/>
        <v>58</v>
      </c>
      <c r="K83" s="34">
        <f t="shared" si="6"/>
        <v>92</v>
      </c>
      <c r="L83" s="34">
        <f t="shared" si="5"/>
        <v>82.5</v>
      </c>
    </row>
    <row r="84" spans="1:12" ht="15" x14ac:dyDescent="0.3">
      <c r="A84" s="32">
        <v>82</v>
      </c>
      <c r="B84" s="32" t="s">
        <v>48</v>
      </c>
      <c r="C84" s="33" t="s">
        <v>242</v>
      </c>
      <c r="D84" s="32">
        <v>53</v>
      </c>
      <c r="E84" s="32">
        <v>72</v>
      </c>
      <c r="F84" s="32">
        <v>80</v>
      </c>
      <c r="G84" s="32">
        <v>93</v>
      </c>
      <c r="H84" s="32">
        <v>64</v>
      </c>
      <c r="I84" s="32">
        <v>74</v>
      </c>
      <c r="J84" s="34">
        <f t="shared" si="3"/>
        <v>53</v>
      </c>
      <c r="K84" s="34">
        <f t="shared" si="6"/>
        <v>93</v>
      </c>
      <c r="L84" s="34">
        <f t="shared" si="5"/>
        <v>72.666666666666671</v>
      </c>
    </row>
    <row r="85" spans="1:12" ht="15" x14ac:dyDescent="0.3">
      <c r="A85" s="32">
        <v>83</v>
      </c>
      <c r="B85" s="32" t="s">
        <v>49</v>
      </c>
      <c r="C85" s="33" t="s">
        <v>238</v>
      </c>
      <c r="D85" s="32">
        <v>83</v>
      </c>
      <c r="E85" s="32">
        <v>61</v>
      </c>
      <c r="F85" s="32">
        <v>74</v>
      </c>
      <c r="G85" s="32">
        <v>81</v>
      </c>
      <c r="H85" s="32">
        <v>63</v>
      </c>
      <c r="I85" s="32">
        <v>68</v>
      </c>
      <c r="J85" s="34">
        <f t="shared" si="3"/>
        <v>61</v>
      </c>
      <c r="K85" s="34">
        <f t="shared" si="6"/>
        <v>83</v>
      </c>
      <c r="L85" s="34">
        <f t="shared" si="5"/>
        <v>71.666666666666671</v>
      </c>
    </row>
    <row r="86" spans="1:12" ht="15" x14ac:dyDescent="0.3">
      <c r="A86" s="32">
        <v>84</v>
      </c>
      <c r="B86" s="32" t="s">
        <v>50</v>
      </c>
      <c r="C86" s="33" t="s">
        <v>239</v>
      </c>
      <c r="D86" s="32">
        <v>79</v>
      </c>
      <c r="E86" s="32">
        <v>79</v>
      </c>
      <c r="F86" s="32">
        <v>84</v>
      </c>
      <c r="G86" s="32">
        <v>65</v>
      </c>
      <c r="H86" s="32">
        <v>74</v>
      </c>
      <c r="I86" s="32">
        <v>87</v>
      </c>
      <c r="J86" s="34">
        <f t="shared" si="3"/>
        <v>65</v>
      </c>
      <c r="K86" s="34">
        <f t="shared" si="6"/>
        <v>87</v>
      </c>
      <c r="L86" s="34">
        <f t="shared" si="5"/>
        <v>78</v>
      </c>
    </row>
    <row r="87" spans="1:12" ht="15" x14ac:dyDescent="0.3">
      <c r="A87" s="32">
        <v>85</v>
      </c>
      <c r="B87" s="32" t="s">
        <v>51</v>
      </c>
      <c r="C87" s="33" t="s">
        <v>240</v>
      </c>
      <c r="D87" s="32">
        <v>87</v>
      </c>
      <c r="E87" s="32">
        <v>77</v>
      </c>
      <c r="F87" s="32">
        <v>61</v>
      </c>
      <c r="G87" s="32">
        <v>63</v>
      </c>
      <c r="H87" s="32">
        <v>68</v>
      </c>
      <c r="I87" s="32">
        <v>78</v>
      </c>
      <c r="J87" s="34">
        <f t="shared" si="3"/>
        <v>61</v>
      </c>
      <c r="K87" s="34">
        <f t="shared" si="6"/>
        <v>87</v>
      </c>
      <c r="L87" s="34">
        <f t="shared" si="5"/>
        <v>72.333333333333329</v>
      </c>
    </row>
    <row r="88" spans="1:12" ht="15" x14ac:dyDescent="0.3">
      <c r="A88" s="32">
        <v>86</v>
      </c>
      <c r="B88" s="32" t="s">
        <v>52</v>
      </c>
      <c r="C88" s="33" t="s">
        <v>240</v>
      </c>
      <c r="D88" s="32">
        <v>66</v>
      </c>
      <c r="E88" s="32">
        <v>87</v>
      </c>
      <c r="F88" s="32">
        <v>65</v>
      </c>
      <c r="G88" s="32">
        <v>92</v>
      </c>
      <c r="H88" s="32">
        <v>69</v>
      </c>
      <c r="I88" s="32">
        <v>64</v>
      </c>
      <c r="J88" s="34">
        <f t="shared" si="3"/>
        <v>64</v>
      </c>
      <c r="K88" s="34">
        <f t="shared" si="6"/>
        <v>92</v>
      </c>
      <c r="L88" s="34">
        <f t="shared" si="5"/>
        <v>73.833333333333329</v>
      </c>
    </row>
    <row r="89" spans="1:12" ht="15" x14ac:dyDescent="0.3">
      <c r="A89" s="32">
        <v>87</v>
      </c>
      <c r="B89" s="32" t="s">
        <v>53</v>
      </c>
      <c r="C89" s="33" t="s">
        <v>240</v>
      </c>
      <c r="D89" s="32">
        <v>81</v>
      </c>
      <c r="E89" s="32">
        <v>71</v>
      </c>
      <c r="F89" s="32">
        <v>77</v>
      </c>
      <c r="G89" s="32">
        <v>88</v>
      </c>
      <c r="H89" s="32">
        <v>75</v>
      </c>
      <c r="I89" s="32">
        <v>66</v>
      </c>
      <c r="J89" s="34">
        <f t="shared" si="3"/>
        <v>66</v>
      </c>
      <c r="K89" s="34">
        <f t="shared" si="6"/>
        <v>88</v>
      </c>
      <c r="L89" s="34">
        <f t="shared" si="5"/>
        <v>76.333333333333329</v>
      </c>
    </row>
    <row r="90" spans="1:12" ht="15" x14ac:dyDescent="0.3">
      <c r="A90" s="32">
        <v>88</v>
      </c>
      <c r="B90" s="32" t="s">
        <v>54</v>
      </c>
      <c r="C90" s="33" t="s">
        <v>242</v>
      </c>
      <c r="D90" s="32">
        <v>57</v>
      </c>
      <c r="E90" s="32">
        <v>92</v>
      </c>
      <c r="F90" s="32">
        <v>61</v>
      </c>
      <c r="G90" s="32">
        <v>67</v>
      </c>
      <c r="H90" s="32">
        <v>60</v>
      </c>
      <c r="I90" s="32">
        <v>92</v>
      </c>
      <c r="J90" s="34">
        <f t="shared" si="3"/>
        <v>57</v>
      </c>
      <c r="K90" s="34">
        <f t="shared" si="6"/>
        <v>92</v>
      </c>
      <c r="L90" s="34">
        <f t="shared" si="5"/>
        <v>71.5</v>
      </c>
    </row>
    <row r="91" spans="1:12" ht="15" x14ac:dyDescent="0.3">
      <c r="A91" s="32">
        <v>89</v>
      </c>
      <c r="B91" s="32" t="s">
        <v>55</v>
      </c>
      <c r="C91" s="33" t="s">
        <v>240</v>
      </c>
      <c r="D91" s="32">
        <v>82</v>
      </c>
      <c r="E91" s="32">
        <v>61</v>
      </c>
      <c r="F91" s="32">
        <v>77</v>
      </c>
      <c r="G91" s="32">
        <v>91</v>
      </c>
      <c r="H91" s="32">
        <v>91</v>
      </c>
      <c r="I91" s="32">
        <v>65</v>
      </c>
      <c r="J91" s="34">
        <f t="shared" si="3"/>
        <v>61</v>
      </c>
      <c r="K91" s="34">
        <f t="shared" si="6"/>
        <v>91</v>
      </c>
      <c r="L91" s="34">
        <f t="shared" si="5"/>
        <v>77.833333333333329</v>
      </c>
    </row>
    <row r="92" spans="1:12" ht="15" x14ac:dyDescent="0.3">
      <c r="A92" s="32">
        <v>90</v>
      </c>
      <c r="B92" s="32" t="s">
        <v>56</v>
      </c>
      <c r="C92" s="33" t="s">
        <v>242</v>
      </c>
      <c r="D92" s="32">
        <v>71</v>
      </c>
      <c r="E92" s="32">
        <v>85</v>
      </c>
      <c r="F92" s="32">
        <v>91</v>
      </c>
      <c r="G92" s="32">
        <v>69</v>
      </c>
      <c r="H92" s="32">
        <v>76</v>
      </c>
      <c r="I92" s="32">
        <v>60</v>
      </c>
      <c r="J92" s="34">
        <f t="shared" si="3"/>
        <v>60</v>
      </c>
      <c r="K92" s="34">
        <f t="shared" si="6"/>
        <v>91</v>
      </c>
      <c r="L92" s="34">
        <f t="shared" si="5"/>
        <v>75.333333333333329</v>
      </c>
    </row>
    <row r="93" spans="1:12" ht="15" x14ac:dyDescent="0.3">
      <c r="A93" s="32">
        <v>91</v>
      </c>
      <c r="B93" s="32" t="s">
        <v>57</v>
      </c>
      <c r="C93" s="33" t="s">
        <v>242</v>
      </c>
      <c r="D93" s="32">
        <v>90</v>
      </c>
      <c r="E93" s="32">
        <v>62</v>
      </c>
      <c r="F93" s="32">
        <v>66</v>
      </c>
      <c r="G93" s="32">
        <v>60</v>
      </c>
      <c r="H93" s="32">
        <v>81</v>
      </c>
      <c r="I93" s="32">
        <v>64</v>
      </c>
      <c r="J93" s="34">
        <f t="shared" si="3"/>
        <v>60</v>
      </c>
      <c r="K93" s="34">
        <f t="shared" si="6"/>
        <v>90</v>
      </c>
      <c r="L93" s="34">
        <f t="shared" si="5"/>
        <v>70.5</v>
      </c>
    </row>
    <row r="94" spans="1:12" ht="15" x14ac:dyDescent="0.3">
      <c r="A94" s="32">
        <v>92</v>
      </c>
      <c r="B94" s="32" t="s">
        <v>58</v>
      </c>
      <c r="C94" s="33" t="s">
        <v>241</v>
      </c>
      <c r="D94" s="32">
        <v>60</v>
      </c>
      <c r="E94" s="32">
        <v>86</v>
      </c>
      <c r="F94" s="32">
        <v>69</v>
      </c>
      <c r="G94" s="32">
        <v>60</v>
      </c>
      <c r="H94" s="32">
        <v>73</v>
      </c>
      <c r="I94" s="32">
        <v>92</v>
      </c>
      <c r="J94" s="34">
        <f t="shared" si="3"/>
        <v>60</v>
      </c>
      <c r="K94" s="34">
        <f>MAX(D94:I94)</f>
        <v>92</v>
      </c>
      <c r="L94" s="34">
        <f t="shared" si="5"/>
        <v>73.333333333333329</v>
      </c>
    </row>
    <row r="95" spans="1:12" ht="15" x14ac:dyDescent="0.3">
      <c r="A95" s="32">
        <v>93</v>
      </c>
      <c r="B95" s="32" t="s">
        <v>59</v>
      </c>
      <c r="C95" s="33" t="s">
        <v>241</v>
      </c>
      <c r="D95" s="32">
        <v>58</v>
      </c>
      <c r="E95" s="32">
        <v>71</v>
      </c>
      <c r="F95" s="32">
        <v>93</v>
      </c>
      <c r="G95" s="32">
        <v>78</v>
      </c>
      <c r="H95" s="32">
        <v>82</v>
      </c>
      <c r="I95" s="32">
        <v>73</v>
      </c>
      <c r="J95" s="34">
        <f t="shared" si="3"/>
        <v>58</v>
      </c>
      <c r="K95" s="34">
        <f t="shared" si="6"/>
        <v>93</v>
      </c>
      <c r="L95" s="34">
        <f t="shared" si="5"/>
        <v>75.833333333333329</v>
      </c>
    </row>
    <row r="96" spans="1:12" ht="15" x14ac:dyDescent="0.3">
      <c r="A96" s="32">
        <v>94</v>
      </c>
      <c r="B96" s="32" t="s">
        <v>60</v>
      </c>
      <c r="C96" s="33" t="s">
        <v>243</v>
      </c>
      <c r="D96" s="32">
        <v>80</v>
      </c>
      <c r="E96" s="32">
        <v>64</v>
      </c>
      <c r="F96" s="32">
        <v>61</v>
      </c>
      <c r="G96" s="32">
        <v>89</v>
      </c>
      <c r="H96" s="32">
        <v>89</v>
      </c>
      <c r="I96" s="32">
        <v>63</v>
      </c>
      <c r="J96" s="34">
        <f t="shared" si="3"/>
        <v>61</v>
      </c>
      <c r="K96" s="34">
        <f t="shared" si="6"/>
        <v>89</v>
      </c>
      <c r="L96" s="34">
        <f t="shared" si="5"/>
        <v>74.333333333333329</v>
      </c>
    </row>
    <row r="97" spans="1:12" ht="15" x14ac:dyDescent="0.3">
      <c r="A97" s="32">
        <v>95</v>
      </c>
      <c r="B97" s="32" t="s">
        <v>61</v>
      </c>
      <c r="C97" s="33" t="s">
        <v>243</v>
      </c>
      <c r="D97" s="32">
        <v>60</v>
      </c>
      <c r="E97" s="32">
        <v>76</v>
      </c>
      <c r="F97" s="32">
        <v>71</v>
      </c>
      <c r="G97" s="32">
        <v>60</v>
      </c>
      <c r="H97" s="32">
        <v>67</v>
      </c>
      <c r="I97" s="32">
        <v>70</v>
      </c>
      <c r="J97" s="34">
        <f t="shared" si="3"/>
        <v>60</v>
      </c>
      <c r="K97" s="34">
        <f t="shared" si="6"/>
        <v>76</v>
      </c>
      <c r="L97" s="34">
        <f t="shared" si="5"/>
        <v>67.333333333333329</v>
      </c>
    </row>
    <row r="98" spans="1:12" ht="15" x14ac:dyDescent="0.3">
      <c r="A98" s="32">
        <v>96</v>
      </c>
      <c r="B98" s="32" t="s">
        <v>62</v>
      </c>
      <c r="C98" s="33" t="s">
        <v>243</v>
      </c>
      <c r="D98" s="32">
        <v>61</v>
      </c>
      <c r="E98" s="32">
        <v>73</v>
      </c>
      <c r="F98" s="32">
        <v>71</v>
      </c>
      <c r="G98" s="32">
        <v>81</v>
      </c>
      <c r="H98" s="32">
        <v>75</v>
      </c>
      <c r="I98" s="32">
        <v>77</v>
      </c>
      <c r="J98" s="34">
        <f t="shared" si="3"/>
        <v>61</v>
      </c>
      <c r="K98" s="34">
        <f t="shared" si="6"/>
        <v>81</v>
      </c>
      <c r="L98" s="34">
        <f t="shared" si="5"/>
        <v>73</v>
      </c>
    </row>
    <row r="99" spans="1:12" ht="15" x14ac:dyDescent="0.3">
      <c r="A99" s="32">
        <v>97</v>
      </c>
      <c r="B99" s="32" t="s">
        <v>63</v>
      </c>
      <c r="C99" s="33" t="s">
        <v>241</v>
      </c>
      <c r="D99" s="32">
        <v>83</v>
      </c>
      <c r="E99" s="32">
        <v>81</v>
      </c>
      <c r="F99" s="32">
        <v>83</v>
      </c>
      <c r="G99" s="32">
        <v>60</v>
      </c>
      <c r="H99" s="32">
        <v>88</v>
      </c>
      <c r="I99" s="32">
        <v>89</v>
      </c>
      <c r="J99" s="34">
        <f t="shared" si="3"/>
        <v>60</v>
      </c>
      <c r="K99" s="34">
        <f t="shared" si="6"/>
        <v>89</v>
      </c>
      <c r="L99" s="34">
        <f t="shared" si="5"/>
        <v>80.666666666666671</v>
      </c>
    </row>
    <row r="100" spans="1:12" ht="15" x14ac:dyDescent="0.3">
      <c r="A100" s="32">
        <v>98</v>
      </c>
      <c r="B100" s="32" t="s">
        <v>64</v>
      </c>
      <c r="C100" s="33" t="s">
        <v>238</v>
      </c>
      <c r="D100" s="32">
        <v>87</v>
      </c>
      <c r="E100" s="32">
        <v>64</v>
      </c>
      <c r="F100" s="32">
        <v>88</v>
      </c>
      <c r="G100" s="32">
        <v>66</v>
      </c>
      <c r="H100" s="32">
        <v>82</v>
      </c>
      <c r="I100" s="32">
        <v>73</v>
      </c>
      <c r="J100" s="34">
        <f t="shared" si="3"/>
        <v>64</v>
      </c>
      <c r="K100" s="34">
        <f t="shared" si="6"/>
        <v>88</v>
      </c>
      <c r="L100" s="34">
        <f t="shared" si="5"/>
        <v>76.666666666666671</v>
      </c>
    </row>
    <row r="101" spans="1:12" ht="15" x14ac:dyDescent="0.3">
      <c r="A101" s="32">
        <v>99</v>
      </c>
      <c r="B101" s="32" t="s">
        <v>65</v>
      </c>
      <c r="C101" s="33" t="s">
        <v>241</v>
      </c>
      <c r="D101" s="32">
        <v>84</v>
      </c>
      <c r="E101" s="32">
        <v>71</v>
      </c>
      <c r="F101" s="32">
        <v>78</v>
      </c>
      <c r="G101" s="32">
        <v>65</v>
      </c>
      <c r="H101" s="32">
        <v>72</v>
      </c>
      <c r="I101" s="32">
        <v>75</v>
      </c>
      <c r="J101" s="34">
        <f t="shared" si="3"/>
        <v>65</v>
      </c>
      <c r="K101" s="34">
        <f t="shared" si="6"/>
        <v>84</v>
      </c>
      <c r="L101" s="34">
        <f t="shared" si="5"/>
        <v>74.166666666666671</v>
      </c>
    </row>
    <row r="102" spans="1:12" ht="15" x14ac:dyDescent="0.3">
      <c r="A102" s="32">
        <v>100</v>
      </c>
      <c r="B102" s="32" t="s">
        <v>237</v>
      </c>
      <c r="C102" s="33" t="s">
        <v>239</v>
      </c>
      <c r="D102" s="32">
        <v>54</v>
      </c>
      <c r="E102" s="32">
        <v>84</v>
      </c>
      <c r="F102" s="32">
        <v>70</v>
      </c>
      <c r="G102" s="32">
        <v>81</v>
      </c>
      <c r="H102" s="32">
        <v>85</v>
      </c>
      <c r="I102" s="32">
        <v>66</v>
      </c>
      <c r="J102" s="34">
        <f t="shared" si="3"/>
        <v>54</v>
      </c>
      <c r="K102" s="34">
        <f t="shared" si="6"/>
        <v>85</v>
      </c>
      <c r="L102" s="34">
        <f t="shared" si="5"/>
        <v>73.333333333333329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5317-93E0-48C2-B51E-AAF160586E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5184-FE76-4D97-A82F-1E38C781B773}">
  <dimension ref="A1:L5"/>
  <sheetViews>
    <sheetView tabSelected="1" workbookViewId="0">
      <selection activeCell="E11" sqref="E11"/>
    </sheetView>
  </sheetViews>
  <sheetFormatPr defaultRowHeight="14.4" x14ac:dyDescent="0.3"/>
  <cols>
    <col min="2" max="2" width="9.88671875" bestFit="1" customWidth="1"/>
    <col min="3" max="4" width="14" bestFit="1" customWidth="1"/>
    <col min="5" max="6" width="12.77734375" bestFit="1" customWidth="1"/>
    <col min="7" max="9" width="13.109375" bestFit="1" customWidth="1"/>
    <col min="10" max="10" width="12.5546875" bestFit="1" customWidth="1"/>
    <col min="11" max="11" width="12.77734375" bestFit="1" customWidth="1"/>
  </cols>
  <sheetData>
    <row r="1" spans="1:12" ht="15.6" x14ac:dyDescent="0.3">
      <c r="A1" s="44" t="s">
        <v>255</v>
      </c>
      <c r="B1" s="44" t="s">
        <v>69</v>
      </c>
      <c r="C1" s="44" t="s">
        <v>256</v>
      </c>
      <c r="D1" s="44" t="s">
        <v>257</v>
      </c>
      <c r="E1" s="44" t="s">
        <v>258</v>
      </c>
      <c r="F1" s="44" t="s">
        <v>259</v>
      </c>
      <c r="G1" s="44" t="s">
        <v>260</v>
      </c>
      <c r="H1" s="44" t="s">
        <v>261</v>
      </c>
      <c r="I1" s="44" t="s">
        <v>262</v>
      </c>
      <c r="J1" s="44" t="s">
        <v>263</v>
      </c>
      <c r="K1" s="44" t="s">
        <v>264</v>
      </c>
      <c r="L1" s="44" t="s">
        <v>265</v>
      </c>
    </row>
    <row r="2" spans="1:12" x14ac:dyDescent="0.3">
      <c r="A2" s="45">
        <v>1</v>
      </c>
      <c r="B2" s="45" t="s">
        <v>266</v>
      </c>
      <c r="C2" s="45">
        <v>12</v>
      </c>
      <c r="D2" s="45">
        <v>17</v>
      </c>
      <c r="E2" s="45">
        <v>18</v>
      </c>
      <c r="F2" s="45">
        <v>19</v>
      </c>
      <c r="G2" s="45" t="str">
        <f>IF(C2&gt;15,"PASS","FAIL")</f>
        <v>FAIL</v>
      </c>
      <c r="H2" s="45" t="str">
        <f>IF(D2&gt;15,"PASS","FAIL")</f>
        <v>PASS</v>
      </c>
      <c r="I2" s="45" t="str">
        <f>IF(E2&gt;15,"PASS","FAIL")</f>
        <v>PASS</v>
      </c>
      <c r="J2" s="45" t="str">
        <f>IF(F2,"PASS","FAIL")</f>
        <v>PASS</v>
      </c>
      <c r="K2" s="45">
        <f>COUNTIF(G2:J2,"PASS")</f>
        <v>3</v>
      </c>
      <c r="L2" s="45" t="str">
        <f>IF(K2=4,"PASS","FAIL")</f>
        <v>FAIL</v>
      </c>
    </row>
    <row r="3" spans="1:12" x14ac:dyDescent="0.3">
      <c r="A3" s="45">
        <v>2</v>
      </c>
      <c r="B3" s="45" t="s">
        <v>267</v>
      </c>
      <c r="C3" s="45">
        <v>17</v>
      </c>
      <c r="D3" s="45">
        <v>15</v>
      </c>
      <c r="E3" s="45">
        <v>18</v>
      </c>
      <c r="F3" s="45">
        <v>15</v>
      </c>
      <c r="G3" s="45" t="str">
        <f t="shared" ref="G3:G5" si="0">IF(C3&gt;15,"PASS","FAIL")</f>
        <v>PASS</v>
      </c>
      <c r="H3" s="45" t="str">
        <f t="shared" ref="H3:H5" si="1">IF(D3&gt;15,"PASS","FAIL")</f>
        <v>FAIL</v>
      </c>
      <c r="I3" s="45" t="str">
        <f t="shared" ref="I3:I5" si="2">IF(E3&gt;15,"PASS","FAIL")</f>
        <v>PASS</v>
      </c>
      <c r="J3" s="45" t="str">
        <f t="shared" ref="J3:J5" si="3">IF(F3,"PASS","FAIL")</f>
        <v>PASS</v>
      </c>
      <c r="K3" s="45">
        <f t="shared" ref="K3:K5" si="4">COUNTIF(G3:J3,"PASS")</f>
        <v>3</v>
      </c>
      <c r="L3" s="45" t="str">
        <f t="shared" ref="L3:L5" si="5">IF(K3=4,"PASS","FAIL")</f>
        <v>FAIL</v>
      </c>
    </row>
    <row r="4" spans="1:12" x14ac:dyDescent="0.3">
      <c r="A4" s="45">
        <v>3</v>
      </c>
      <c r="B4" s="45" t="s">
        <v>268</v>
      </c>
      <c r="C4" s="45">
        <v>19</v>
      </c>
      <c r="D4" s="45">
        <v>18</v>
      </c>
      <c r="E4" s="45">
        <v>17</v>
      </c>
      <c r="F4" s="45">
        <v>18</v>
      </c>
      <c r="G4" s="45" t="str">
        <f t="shared" si="0"/>
        <v>PASS</v>
      </c>
      <c r="H4" s="45" t="str">
        <f t="shared" si="1"/>
        <v>PASS</v>
      </c>
      <c r="I4" s="45" t="str">
        <f t="shared" si="2"/>
        <v>PASS</v>
      </c>
      <c r="J4" s="45" t="str">
        <f t="shared" si="3"/>
        <v>PASS</v>
      </c>
      <c r="K4" s="45">
        <f t="shared" si="4"/>
        <v>4</v>
      </c>
      <c r="L4" s="45" t="str">
        <f t="shared" si="5"/>
        <v>PASS</v>
      </c>
    </row>
    <row r="5" spans="1:12" x14ac:dyDescent="0.3">
      <c r="A5" s="45">
        <v>4</v>
      </c>
      <c r="B5" s="45" t="s">
        <v>269</v>
      </c>
      <c r="C5" s="45">
        <v>18</v>
      </c>
      <c r="D5" s="45">
        <v>17</v>
      </c>
      <c r="E5" s="45">
        <v>16</v>
      </c>
      <c r="F5" s="45">
        <v>18</v>
      </c>
      <c r="G5" s="45" t="str">
        <f t="shared" si="0"/>
        <v>PASS</v>
      </c>
      <c r="H5" s="45" t="str">
        <f t="shared" si="1"/>
        <v>PASS</v>
      </c>
      <c r="I5" s="45" t="str">
        <f t="shared" si="2"/>
        <v>PASS</v>
      </c>
      <c r="J5" s="45" t="str">
        <f t="shared" si="3"/>
        <v>PASS</v>
      </c>
      <c r="K5" s="45">
        <f t="shared" si="4"/>
        <v>4</v>
      </c>
      <c r="L5" s="45" t="str">
        <f t="shared" si="5"/>
        <v>PASS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CD44-094B-4829-BAE5-82B2B767CA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AVERAGE 1</vt:lpstr>
      <vt:lpstr>AVERAGE 2</vt:lpstr>
      <vt:lpstr>COUNT 1</vt:lpstr>
      <vt:lpstr>COUNT 2</vt:lpstr>
      <vt:lpstr>COUNT 3</vt:lpstr>
      <vt:lpstr>HLOOKUP</vt:lpstr>
      <vt:lpstr>IF 1</vt:lpstr>
      <vt:lpstr>IF 2</vt:lpstr>
      <vt:lpstr>IF 3</vt:lpstr>
      <vt:lpstr>IF 4</vt:lpstr>
      <vt:lpstr>MATH 1</vt:lpstr>
      <vt:lpstr>MAX MIN 1</vt:lpstr>
      <vt:lpstr>MAX MIN 2</vt:lpstr>
      <vt:lpstr>MAX MIN 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pn073</dc:creator>
  <cp:lastModifiedBy>pn073</cp:lastModifiedBy>
  <dcterms:created xsi:type="dcterms:W3CDTF">2023-08-24T07:27:16Z</dcterms:created>
  <dcterms:modified xsi:type="dcterms:W3CDTF">2023-09-01T03:21:48Z</dcterms:modified>
</cp:coreProperties>
</file>