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tables/table3.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ssigment\"/>
    </mc:Choice>
  </mc:AlternateContent>
  <xr:revisionPtr revIDLastSave="0" documentId="13_ncr:1_{1C7F7E5B-F9B7-41CF-A21D-A7C1FD677DB6}" xr6:coauthVersionLast="47" xr6:coauthVersionMax="47" xr10:uidLastSave="{00000000-0000-0000-0000-000000000000}"/>
  <bookViews>
    <workbookView xWindow="-108" yWindow="-108" windowWidth="23256" windowHeight="12456" activeTab="10" xr2:uid="{D860E296-CA0F-451C-B980-1A6DEEEE3B00}"/>
  </bookViews>
  <sheets>
    <sheet name="AVERAGE 1" sheetId="1" r:id="rId1"/>
    <sheet name="AVERAGE 2" sheetId="8" r:id="rId2"/>
    <sheet name="COUNT 1" sheetId="2" r:id="rId3"/>
    <sheet name="COUNT 2" sheetId="4" r:id="rId4"/>
    <sheet name="COUNT 3" sheetId="6" r:id="rId5"/>
    <sheet name="HLOOKUP" sheetId="7" r:id="rId6"/>
    <sheet name="IF 1" sheetId="10" r:id="rId7"/>
    <sheet name="IF 2" sheetId="11" r:id="rId8"/>
    <sheet name="IF 3" sheetId="12" r:id="rId9"/>
    <sheet name="IF 4" sheetId="13" r:id="rId10"/>
    <sheet name="MATH 1" sheetId="14" r:id="rId11"/>
    <sheet name="MAX MIN 1" sheetId="15" r:id="rId12"/>
    <sheet name="MAX MIN 2" sheetId="16" r:id="rId13"/>
    <sheet name="MAX MIN 3" sheetId="17" r:id="rId14"/>
    <sheet name="NESTED IF 1" sheetId="18" r:id="rId15"/>
    <sheet name="SUM 1" sheetId="20" r:id="rId16"/>
    <sheet name="SUM 2" sheetId="21" r:id="rId17"/>
    <sheet name="SUM 3" sheetId="22" r:id="rId18"/>
    <sheet name="SUM IF 1" sheetId="24" r:id="rId19"/>
    <sheet name="SUM IF 2" sheetId="25" r:id="rId20"/>
    <sheet name="VLOOKUP APPROXIMATE MATCH" sheetId="26" r:id="rId21"/>
    <sheet name="VLOOKUP 1" sheetId="27" r:id="rId22"/>
    <sheet name="VLOOKUP 2A" sheetId="29" r:id="rId23"/>
    <sheet name="FIRST_EXERCISE" sheetId="33" r:id="rId24"/>
    <sheet name="question_3_power_query_file" sheetId="35" r:id="rId25"/>
    <sheet name="question_4_power_query_file" sheetId="36" r:id="rId26"/>
    <sheet name="“question_5_power_query_file" sheetId="39" r:id="rId27"/>
    <sheet name="“question_2_power_query_file" sheetId="41" r:id="rId28"/>
    <sheet name="“question_6_power_query_file" sheetId="37" r:id="rId29"/>
    <sheet name="“question_7_power_query_file" sheetId="38" r:id="rId30"/>
  </sheets>
  <definedNames>
    <definedName name="ExternalData_1" localSheetId="27" hidden="1">“question_2_power_query_file!$A$1:$D$222</definedName>
    <definedName name="ExternalData_1" localSheetId="26" hidden="1">“question_5_power_query_file!$A$1:$C$16</definedName>
    <definedName name="ExternalData_1" localSheetId="28" hidden="1">“question_6_power_query_file!$A$1:$H$16</definedName>
    <definedName name="ExternalData_1" localSheetId="29" hidden="1">“question_7_power_query_file!$A$1:$D$79</definedName>
    <definedName name="ExternalData_1" localSheetId="23" hidden="1">FIRST_EXERCISE!$A$1:$F$248</definedName>
    <definedName name="ExternalData_1" localSheetId="24" hidden="1">question_3_power_query_file!$A$1:$E$248</definedName>
    <definedName name="ExternalData_1" localSheetId="25" hidden="1">question_4_power_query_file!$A$1:$C$14</definedName>
    <definedName name="Slicer_CITY">#N/A</definedName>
    <definedName name="Slicer_NAME">#N/A</definedName>
  </definedNames>
  <calcPr calcId="191029"/>
  <pivotCaches>
    <pivotCache cacheId="0" r:id="rId31"/>
    <pivotCache cacheId="1" r:id="rId32"/>
  </pivotCaches>
  <extLst>
    <ext xmlns:x14="http://schemas.microsoft.com/office/spreadsheetml/2009/9/main" uri="{BBE1A952-AA13-448e-AADC-164F8A28A991}">
      <x14:slicerCaches>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6" l="1"/>
  <c r="I5" i="6"/>
  <c r="I6" i="6"/>
  <c r="I7" i="6"/>
  <c r="I8" i="6"/>
  <c r="I9" i="6"/>
  <c r="I10" i="6"/>
  <c r="I11" i="6"/>
  <c r="I12" i="6"/>
  <c r="I13" i="6"/>
  <c r="I14" i="6"/>
  <c r="I15" i="6"/>
  <c r="I16" i="6"/>
  <c r="I17" i="6"/>
  <c r="I18" i="6"/>
  <c r="I19" i="6"/>
  <c r="I20" i="6"/>
  <c r="I21" i="6"/>
  <c r="I22" i="6"/>
  <c r="I23" i="6"/>
  <c r="I24" i="6"/>
  <c r="I25" i="6"/>
  <c r="D17" i="8"/>
  <c r="C17" i="8"/>
  <c r="B17" i="8"/>
  <c r="D18" i="7"/>
  <c r="D17" i="7"/>
  <c r="H16" i="29"/>
  <c r="L17" i="27"/>
  <c r="D2" i="26"/>
  <c r="D3" i="26"/>
  <c r="D6" i="26"/>
  <c r="D5" i="26"/>
  <c r="D4" i="26"/>
  <c r="I102" i="25"/>
  <c r="I101" i="25"/>
  <c r="I100" i="25"/>
  <c r="I99" i="25"/>
  <c r="I98" i="25"/>
  <c r="I97" i="25"/>
  <c r="I96" i="25"/>
  <c r="I95" i="25"/>
  <c r="I94" i="25"/>
  <c r="I93" i="25"/>
  <c r="I92" i="25"/>
  <c r="I91" i="25"/>
  <c r="I90" i="25"/>
  <c r="I89" i="25"/>
  <c r="I88" i="25"/>
  <c r="I87" i="25"/>
  <c r="I86" i="25"/>
  <c r="I85" i="25"/>
  <c r="I84" i="25"/>
  <c r="I83" i="25"/>
  <c r="I82" i="25"/>
  <c r="I81" i="25"/>
  <c r="I80" i="25"/>
  <c r="I79" i="25"/>
  <c r="I78" i="25"/>
  <c r="I77" i="25"/>
  <c r="I76" i="25"/>
  <c r="I75" i="25"/>
  <c r="I74" i="25"/>
  <c r="I73" i="25"/>
  <c r="I72" i="25"/>
  <c r="I71" i="25"/>
  <c r="I70" i="25"/>
  <c r="I69" i="25"/>
  <c r="I68" i="25"/>
  <c r="I67" i="25"/>
  <c r="I66" i="25"/>
  <c r="I65" i="25"/>
  <c r="I64" i="25"/>
  <c r="I63" i="25"/>
  <c r="I62" i="25"/>
  <c r="I61" i="25"/>
  <c r="I60" i="25"/>
  <c r="I59" i="25"/>
  <c r="I58" i="25"/>
  <c r="I57" i="25"/>
  <c r="I56" i="25"/>
  <c r="I55" i="25"/>
  <c r="I54" i="25"/>
  <c r="I53" i="25"/>
  <c r="I52" i="25"/>
  <c r="I51" i="25"/>
  <c r="I50" i="25"/>
  <c r="I49" i="25"/>
  <c r="I48" i="25"/>
  <c r="I47" i="25"/>
  <c r="I46" i="25"/>
  <c r="I45" i="25"/>
  <c r="I44" i="25"/>
  <c r="I43" i="25"/>
  <c r="I42" i="25"/>
  <c r="I41" i="25"/>
  <c r="I40" i="25"/>
  <c r="I39" i="25"/>
  <c r="I38" i="25"/>
  <c r="I37" i="25"/>
  <c r="I36" i="25"/>
  <c r="I35" i="25"/>
  <c r="I34" i="25"/>
  <c r="I33" i="25"/>
  <c r="I32" i="25"/>
  <c r="I31" i="25"/>
  <c r="I30" i="25"/>
  <c r="I29" i="25"/>
  <c r="I28" i="25"/>
  <c r="I27" i="25"/>
  <c r="I26" i="25"/>
  <c r="I25" i="25"/>
  <c r="I24" i="25"/>
  <c r="I23" i="25"/>
  <c r="I22" i="25"/>
  <c r="M22" i="25" s="1"/>
  <c r="I21" i="25"/>
  <c r="I20" i="25"/>
  <c r="I19" i="25"/>
  <c r="I18" i="25"/>
  <c r="I17" i="25"/>
  <c r="I16" i="25"/>
  <c r="I15" i="25"/>
  <c r="I14" i="25"/>
  <c r="I13" i="25"/>
  <c r="M13" i="25" s="1"/>
  <c r="I12" i="25"/>
  <c r="I11" i="25"/>
  <c r="I10" i="25"/>
  <c r="I9" i="25"/>
  <c r="I8" i="25"/>
  <c r="I7" i="25"/>
  <c r="I6" i="25"/>
  <c r="I5" i="25"/>
  <c r="I4" i="25"/>
  <c r="I3" i="25"/>
  <c r="M4" i="25" s="1"/>
  <c r="M23" i="25" s="1"/>
  <c r="R21" i="24"/>
  <c r="R20" i="24"/>
  <c r="R19" i="24"/>
  <c r="R18" i="24"/>
  <c r="R17" i="24"/>
  <c r="R16" i="24"/>
  <c r="N21" i="24"/>
  <c r="N20" i="24"/>
  <c r="N19" i="24"/>
  <c r="N18" i="24"/>
  <c r="N17" i="24"/>
  <c r="N16" i="24"/>
  <c r="R10" i="24"/>
  <c r="R9" i="24"/>
  <c r="R8" i="24"/>
  <c r="R7" i="24"/>
  <c r="R6" i="24"/>
  <c r="R5" i="24"/>
  <c r="N5" i="24"/>
  <c r="N10" i="24"/>
  <c r="N9" i="24"/>
  <c r="N8" i="24"/>
  <c r="N7" i="24"/>
  <c r="N6" i="24"/>
  <c r="D19" i="21"/>
  <c r="M5" i="25" l="1"/>
  <c r="M14" i="25"/>
  <c r="F35" i="20"/>
  <c r="G11" i="17"/>
  <c r="F11" i="17"/>
  <c r="F13" i="17" s="1"/>
  <c r="G16" i="17" s="1"/>
  <c r="G6" i="17"/>
  <c r="F6" i="17"/>
  <c r="F8" i="17" s="1"/>
  <c r="F16" i="17" s="1"/>
  <c r="J5" i="16"/>
  <c r="I5" i="16"/>
  <c r="H5" i="16"/>
  <c r="G5" i="16"/>
  <c r="K5" i="16" s="1"/>
  <c r="L5" i="16" s="1"/>
  <c r="J4" i="16"/>
  <c r="I4" i="16"/>
  <c r="H4" i="16"/>
  <c r="G4" i="16"/>
  <c r="K4" i="16" s="1"/>
  <c r="L4" i="16" s="1"/>
  <c r="K3" i="16"/>
  <c r="L3" i="16" s="1"/>
  <c r="J3" i="16"/>
  <c r="I3" i="16"/>
  <c r="H3" i="16"/>
  <c r="G3" i="16"/>
  <c r="J2" i="16"/>
  <c r="I2" i="16"/>
  <c r="H2" i="16"/>
  <c r="G2" i="16"/>
  <c r="K2" i="16" s="1"/>
  <c r="L2" i="16" s="1"/>
  <c r="M6" i="25" l="1"/>
  <c r="M24" i="25"/>
  <c r="M15" i="2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3" i="15"/>
  <c r="K94" i="15"/>
  <c r="K95" i="15"/>
  <c r="K96" i="15"/>
  <c r="K97" i="15"/>
  <c r="K98" i="15"/>
  <c r="K99" i="15"/>
  <c r="K100" i="15"/>
  <c r="K101" i="15"/>
  <c r="K102" i="15"/>
  <c r="K80" i="15"/>
  <c r="K81" i="15"/>
  <c r="K82" i="15"/>
  <c r="K83" i="15"/>
  <c r="K84" i="15"/>
  <c r="K85" i="15"/>
  <c r="K86" i="15"/>
  <c r="K87" i="15"/>
  <c r="K88" i="15"/>
  <c r="K89" i="15"/>
  <c r="K90" i="15"/>
  <c r="K91" i="15"/>
  <c r="K92" i="15"/>
  <c r="K93" i="15"/>
  <c r="K79"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3" i="15"/>
  <c r="L45" i="14" a="1"/>
  <c r="L45" i="14" s="1"/>
  <c r="L77" i="14" a="1"/>
  <c r="L77" i="14" s="1"/>
  <c r="L3" i="14" a="1"/>
  <c r="L3" i="14"/>
  <c r="K4" i="14"/>
  <c r="L4" i="14" s="1" a="1"/>
  <c r="L4" i="14" s="1"/>
  <c r="K5" i="14"/>
  <c r="K6" i="14"/>
  <c r="K7" i="14"/>
  <c r="K8" i="14"/>
  <c r="L8" i="14" s="1" a="1"/>
  <c r="L8" i="14" s="1"/>
  <c r="K9" i="14"/>
  <c r="L9" i="14" s="1" a="1"/>
  <c r="L9" i="14" s="1"/>
  <c r="K10" i="14"/>
  <c r="L10" i="14" s="1" a="1"/>
  <c r="L10" i="14" s="1"/>
  <c r="K11" i="14"/>
  <c r="L11" i="14" s="1" a="1"/>
  <c r="L11" i="14" s="1"/>
  <c r="K12" i="14"/>
  <c r="L12" i="14" s="1" a="1"/>
  <c r="L12" i="14" s="1"/>
  <c r="K13" i="14"/>
  <c r="L13" i="14" s="1" a="1"/>
  <c r="L13" i="14" s="1"/>
  <c r="K14" i="14"/>
  <c r="K15" i="14"/>
  <c r="K16" i="14"/>
  <c r="L16" i="14" s="1" a="1"/>
  <c r="L16" i="14" s="1"/>
  <c r="K17" i="14"/>
  <c r="L17" i="14" s="1" a="1"/>
  <c r="L17" i="14" s="1"/>
  <c r="K18" i="14"/>
  <c r="K19" i="14"/>
  <c r="L19" i="14" s="1" a="1"/>
  <c r="L19" i="14" s="1"/>
  <c r="K20" i="14"/>
  <c r="L20" i="14" s="1" a="1"/>
  <c r="L20" i="14" s="1"/>
  <c r="K21" i="14"/>
  <c r="K22" i="14"/>
  <c r="K23" i="14"/>
  <c r="L23" i="14" s="1" a="1"/>
  <c r="L23" i="14" s="1"/>
  <c r="K24" i="14"/>
  <c r="L24" i="14" s="1" a="1"/>
  <c r="L24" i="14" s="1"/>
  <c r="K25" i="14"/>
  <c r="L25" i="14" s="1" a="1"/>
  <c r="L25" i="14" s="1"/>
  <c r="K26" i="14"/>
  <c r="L26" i="14" s="1" a="1"/>
  <c r="L26" i="14" s="1"/>
  <c r="K27" i="14"/>
  <c r="L27" i="14" s="1" a="1"/>
  <c r="L27" i="14" s="1"/>
  <c r="K28" i="14"/>
  <c r="L28" i="14" s="1" a="1"/>
  <c r="L28" i="14" s="1"/>
  <c r="K29" i="14"/>
  <c r="K30" i="14"/>
  <c r="K31" i="14"/>
  <c r="K32" i="14"/>
  <c r="L32" i="14" s="1" a="1"/>
  <c r="L32" i="14" s="1"/>
  <c r="K33" i="14"/>
  <c r="L33" i="14" s="1" a="1"/>
  <c r="L33" i="14" s="1"/>
  <c r="K34" i="14"/>
  <c r="K35" i="14"/>
  <c r="L35" i="14" s="1" a="1"/>
  <c r="L35" i="14" s="1"/>
  <c r="K36" i="14"/>
  <c r="L36" i="14" s="1" a="1"/>
  <c r="L36" i="14" s="1"/>
  <c r="K37" i="14"/>
  <c r="K38" i="14"/>
  <c r="K39" i="14"/>
  <c r="K40" i="14"/>
  <c r="L40" i="14" s="1" a="1"/>
  <c r="L40" i="14" s="1"/>
  <c r="K41" i="14"/>
  <c r="L41" i="14" s="1" a="1"/>
  <c r="L41" i="14" s="1"/>
  <c r="K42" i="14"/>
  <c r="L42" i="14" s="1" a="1"/>
  <c r="L42" i="14" s="1"/>
  <c r="K43" i="14"/>
  <c r="L43" i="14" s="1" a="1"/>
  <c r="L43" i="14" s="1"/>
  <c r="K44" i="14"/>
  <c r="L44" i="14" s="1" a="1"/>
  <c r="L44" i="14" s="1"/>
  <c r="K45" i="14"/>
  <c r="K46" i="14"/>
  <c r="K47" i="14"/>
  <c r="K48" i="14"/>
  <c r="L48" i="14" s="1" a="1"/>
  <c r="L48" i="14" s="1"/>
  <c r="K49" i="14"/>
  <c r="L49" i="14" s="1" a="1"/>
  <c r="L49" i="14" s="1"/>
  <c r="K50" i="14"/>
  <c r="L50" i="14" s="1" a="1"/>
  <c r="L50" i="14" s="1"/>
  <c r="K51" i="14"/>
  <c r="L51" i="14" s="1" a="1"/>
  <c r="L51" i="14" s="1"/>
  <c r="K52" i="14"/>
  <c r="L52" i="14" s="1" a="1"/>
  <c r="L52" i="14" s="1"/>
  <c r="K53" i="14"/>
  <c r="K54" i="14"/>
  <c r="K55" i="14"/>
  <c r="L55" i="14" s="1" a="1"/>
  <c r="L55" i="14" s="1"/>
  <c r="K56" i="14"/>
  <c r="L56" i="14" s="1" a="1"/>
  <c r="L56" i="14" s="1"/>
  <c r="K57" i="14"/>
  <c r="L57" i="14" s="1" a="1"/>
  <c r="L57" i="14" s="1"/>
  <c r="K58" i="14"/>
  <c r="L58" i="14" s="1" a="1"/>
  <c r="L58" i="14" s="1"/>
  <c r="K59" i="14"/>
  <c r="L59" i="14" s="1" a="1"/>
  <c r="L59" i="14" s="1"/>
  <c r="K60" i="14"/>
  <c r="L60" i="14" s="1" a="1"/>
  <c r="L60" i="14" s="1"/>
  <c r="K61" i="14"/>
  <c r="L61" i="14" s="1" a="1"/>
  <c r="L61" i="14" s="1"/>
  <c r="K62" i="14"/>
  <c r="L62" i="14" s="1" a="1"/>
  <c r="L62" i="14" s="1"/>
  <c r="K63" i="14"/>
  <c r="L63" i="14" s="1" a="1"/>
  <c r="L63" i="14" s="1"/>
  <c r="K64" i="14"/>
  <c r="K65" i="14"/>
  <c r="L65" i="14" s="1" a="1"/>
  <c r="L65" i="14" s="1"/>
  <c r="K66" i="14"/>
  <c r="K67" i="14"/>
  <c r="L67" i="14" s="1" a="1"/>
  <c r="L67" i="14" s="1"/>
  <c r="K68" i="14"/>
  <c r="L68" i="14" s="1" a="1"/>
  <c r="L68" i="14" s="1"/>
  <c r="K69" i="14"/>
  <c r="K70" i="14"/>
  <c r="L70" i="14" s="1" a="1"/>
  <c r="L70" i="14" s="1"/>
  <c r="K71" i="14"/>
  <c r="K72" i="14"/>
  <c r="L72" i="14" s="1" a="1"/>
  <c r="L72" i="14" s="1"/>
  <c r="K73" i="14"/>
  <c r="L73" i="14" s="1" a="1"/>
  <c r="L73" i="14" s="1"/>
  <c r="K74" i="14"/>
  <c r="L74" i="14" s="1" a="1"/>
  <c r="L74" i="14" s="1"/>
  <c r="K75" i="14"/>
  <c r="L75" i="14" s="1" a="1"/>
  <c r="L75" i="14" s="1"/>
  <c r="K76" i="14"/>
  <c r="L76" i="14" s="1" a="1"/>
  <c r="L76" i="14" s="1"/>
  <c r="K77" i="14"/>
  <c r="K78" i="14"/>
  <c r="L78" i="14" s="1" a="1"/>
  <c r="L78" i="14" s="1"/>
  <c r="K79" i="14"/>
  <c r="L79" i="14" s="1" a="1"/>
  <c r="L79" i="14" s="1"/>
  <c r="K80" i="14"/>
  <c r="L80" i="14" s="1" a="1"/>
  <c r="L80" i="14" s="1"/>
  <c r="K81" i="14"/>
  <c r="L81" i="14" s="1" a="1"/>
  <c r="L81" i="14" s="1"/>
  <c r="K82" i="14"/>
  <c r="K83" i="14"/>
  <c r="L83" i="14" s="1" a="1"/>
  <c r="L83" i="14" s="1"/>
  <c r="K84" i="14"/>
  <c r="L84" i="14" s="1" a="1"/>
  <c r="L84" i="14" s="1"/>
  <c r="K85" i="14"/>
  <c r="K86" i="14"/>
  <c r="K87" i="14"/>
  <c r="K88" i="14"/>
  <c r="L88" i="14" s="1" a="1"/>
  <c r="L88" i="14" s="1"/>
  <c r="K89" i="14"/>
  <c r="L89" i="14" s="1" a="1"/>
  <c r="L89" i="14" s="1"/>
  <c r="K90" i="14"/>
  <c r="K91" i="14"/>
  <c r="K92" i="14"/>
  <c r="L92" i="14" s="1" a="1"/>
  <c r="L92" i="14" s="1"/>
  <c r="K93" i="14"/>
  <c r="K94" i="14"/>
  <c r="K95" i="14"/>
  <c r="K96" i="14"/>
  <c r="K97" i="14"/>
  <c r="L97" i="14" s="1" a="1"/>
  <c r="L97" i="14" s="1"/>
  <c r="K98" i="14"/>
  <c r="L98" i="14" s="1" a="1"/>
  <c r="L98" i="14" s="1"/>
  <c r="K99" i="14"/>
  <c r="L99" i="14" s="1" a="1"/>
  <c r="L99" i="14" s="1"/>
  <c r="K100" i="14"/>
  <c r="L100" i="14" s="1" a="1"/>
  <c r="L100" i="14" s="1"/>
  <c r="K101" i="14"/>
  <c r="L101" i="14" s="1" a="1"/>
  <c r="L101" i="14" s="1"/>
  <c r="K102" i="14"/>
  <c r="M102" i="14" s="1"/>
  <c r="K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3" i="14"/>
  <c r="D5" i="13"/>
  <c r="D6" i="13"/>
  <c r="D4" i="13"/>
  <c r="D7"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8" i="13"/>
  <c r="E103" i="12"/>
  <c r="D103" i="12"/>
  <c r="E102" i="12"/>
  <c r="D102" i="12"/>
  <c r="E101" i="12"/>
  <c r="D101" i="12"/>
  <c r="E100" i="12"/>
  <c r="D100" i="12"/>
  <c r="E99" i="12"/>
  <c r="D99" i="12"/>
  <c r="E98" i="12"/>
  <c r="D98" i="12"/>
  <c r="E97" i="12"/>
  <c r="D97" i="12"/>
  <c r="E96" i="12"/>
  <c r="D96" i="12"/>
  <c r="E95" i="12"/>
  <c r="D95" i="12"/>
  <c r="E94" i="12"/>
  <c r="D94" i="12"/>
  <c r="E93" i="12"/>
  <c r="D93" i="12"/>
  <c r="E92" i="12"/>
  <c r="D92" i="12"/>
  <c r="E91" i="12"/>
  <c r="D91" i="12"/>
  <c r="E90" i="12"/>
  <c r="D90" i="12"/>
  <c r="E89" i="12"/>
  <c r="D89" i="12"/>
  <c r="E88" i="12"/>
  <c r="D88" i="12"/>
  <c r="E87" i="12"/>
  <c r="D87" i="12"/>
  <c r="E86" i="12"/>
  <c r="D86" i="12"/>
  <c r="E85" i="12"/>
  <c r="D85" i="12"/>
  <c r="E84" i="12"/>
  <c r="D84" i="12"/>
  <c r="E83" i="12"/>
  <c r="D83" i="12"/>
  <c r="E82" i="12"/>
  <c r="D82" i="12"/>
  <c r="E81" i="12"/>
  <c r="D81" i="12"/>
  <c r="E80" i="12"/>
  <c r="D80" i="12"/>
  <c r="E79" i="12"/>
  <c r="D79" i="12"/>
  <c r="E78" i="12"/>
  <c r="D78" i="12"/>
  <c r="E77" i="12"/>
  <c r="D77" i="12"/>
  <c r="E76" i="12"/>
  <c r="D76" i="12"/>
  <c r="E75" i="12"/>
  <c r="D75" i="12"/>
  <c r="E74" i="12"/>
  <c r="D74" i="12"/>
  <c r="E73" i="12"/>
  <c r="D73" i="12"/>
  <c r="E72" i="12"/>
  <c r="D72" i="12"/>
  <c r="E71" i="12"/>
  <c r="D71" i="12"/>
  <c r="E70" i="12"/>
  <c r="D70" i="12"/>
  <c r="E69" i="12"/>
  <c r="D69" i="12"/>
  <c r="E68" i="12"/>
  <c r="D68" i="12"/>
  <c r="E67" i="12"/>
  <c r="D67" i="12"/>
  <c r="E66" i="12"/>
  <c r="D66" i="12"/>
  <c r="E65" i="12"/>
  <c r="D65" i="12"/>
  <c r="E64" i="12"/>
  <c r="D64" i="12"/>
  <c r="E63" i="12"/>
  <c r="D63" i="12"/>
  <c r="E62" i="12"/>
  <c r="D62" i="12"/>
  <c r="E61" i="12"/>
  <c r="D61" i="12"/>
  <c r="E60" i="12"/>
  <c r="D60" i="12"/>
  <c r="E59" i="12"/>
  <c r="D59" i="12"/>
  <c r="E58" i="12"/>
  <c r="D58" i="12"/>
  <c r="E57" i="12"/>
  <c r="D57" i="12"/>
  <c r="E56" i="12"/>
  <c r="D56" i="12"/>
  <c r="E55" i="12"/>
  <c r="D55" i="12"/>
  <c r="E54" i="12"/>
  <c r="D54" i="12"/>
  <c r="E53" i="12"/>
  <c r="D53" i="12"/>
  <c r="E52" i="12"/>
  <c r="D52"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4" i="12"/>
  <c r="M100" i="14" l="1"/>
  <c r="M91" i="14"/>
  <c r="M89" i="14"/>
  <c r="M81" i="14"/>
  <c r="M65" i="14"/>
  <c r="M49" i="14"/>
  <c r="M33" i="14"/>
  <c r="M17" i="14"/>
  <c r="L18" i="14" a="1"/>
  <c r="L18" i="14" s="1"/>
  <c r="M3" i="14"/>
  <c r="M95" i="14"/>
  <c r="M87" i="14"/>
  <c r="M71" i="14"/>
  <c r="M55" i="14"/>
  <c r="M47" i="14"/>
  <c r="M39" i="14"/>
  <c r="M31" i="14"/>
  <c r="M23" i="14"/>
  <c r="M15" i="14"/>
  <c r="M7" i="14"/>
  <c r="L95" i="14" a="1"/>
  <c r="L95" i="14" s="1"/>
  <c r="L39" i="14" a="1"/>
  <c r="L39" i="14" s="1"/>
  <c r="M96" i="14"/>
  <c r="M72" i="14"/>
  <c r="M64" i="14"/>
  <c r="M54" i="14"/>
  <c r="M46" i="14"/>
  <c r="M38" i="14"/>
  <c r="M30" i="14"/>
  <c r="M22" i="14"/>
  <c r="M14" i="14"/>
  <c r="M6" i="14"/>
  <c r="L34" i="14" a="1"/>
  <c r="L34" i="14" s="1"/>
  <c r="L7" i="14" a="1"/>
  <c r="L7" i="14" s="1"/>
  <c r="M94" i="14"/>
  <c r="M86" i="14"/>
  <c r="M78" i="14"/>
  <c r="M70" i="14"/>
  <c r="M101" i="14"/>
  <c r="M93" i="14"/>
  <c r="M85" i="14"/>
  <c r="M77" i="14"/>
  <c r="M69" i="14"/>
  <c r="M61" i="14"/>
  <c r="M53" i="14"/>
  <c r="M45" i="14"/>
  <c r="M37" i="14"/>
  <c r="M29" i="14"/>
  <c r="M21" i="14"/>
  <c r="M13" i="14"/>
  <c r="M5" i="14"/>
  <c r="L82" i="14" a="1"/>
  <c r="L82" i="14" s="1"/>
  <c r="L29" i="14" a="1"/>
  <c r="L29" i="14" s="1"/>
  <c r="L5" i="14" a="1"/>
  <c r="L5" i="14" s="1"/>
  <c r="M92" i="14"/>
  <c r="M84" i="14"/>
  <c r="M76" i="14"/>
  <c r="M68" i="14"/>
  <c r="M60" i="14"/>
  <c r="M52" i="14"/>
  <c r="M44" i="14"/>
  <c r="M36" i="14"/>
  <c r="M28" i="14"/>
  <c r="M20" i="14"/>
  <c r="M12" i="14"/>
  <c r="M4" i="14"/>
  <c r="L91" i="14" a="1"/>
  <c r="L91" i="14" s="1"/>
  <c r="L96" i="14" a="1"/>
  <c r="L96" i="14" s="1"/>
  <c r="L90" i="14" a="1"/>
  <c r="L90" i="14" s="1"/>
  <c r="L66" i="14" a="1"/>
  <c r="L66" i="14" s="1"/>
  <c r="M99" i="14"/>
  <c r="M83" i="14"/>
  <c r="M75" i="14"/>
  <c r="M67" i="14"/>
  <c r="M59" i="14"/>
  <c r="M51" i="14"/>
  <c r="M43" i="14"/>
  <c r="M35" i="14"/>
  <c r="M27" i="14"/>
  <c r="M19" i="14"/>
  <c r="M11" i="14"/>
  <c r="L102" i="14" a="1"/>
  <c r="L102" i="14" s="1"/>
  <c r="L71" i="14" a="1"/>
  <c r="L71" i="14" s="1"/>
  <c r="L54" i="14" a="1"/>
  <c r="L54" i="14" s="1"/>
  <c r="L38" i="14" a="1"/>
  <c r="L38" i="14" s="1"/>
  <c r="L22" i="14" a="1"/>
  <c r="L22" i="14" s="1"/>
  <c r="L6" i="14" a="1"/>
  <c r="L6" i="14" s="1"/>
  <c r="M98" i="14"/>
  <c r="M90" i="14"/>
  <c r="M82" i="14"/>
  <c r="M74" i="14"/>
  <c r="M66" i="14"/>
  <c r="M58" i="14"/>
  <c r="M50" i="14"/>
  <c r="M42" i="14"/>
  <c r="M34" i="14"/>
  <c r="M26" i="14"/>
  <c r="M18" i="14"/>
  <c r="M10" i="14"/>
  <c r="M97" i="14"/>
  <c r="M73" i="14"/>
  <c r="M57" i="14"/>
  <c r="M41" i="14"/>
  <c r="M25" i="14"/>
  <c r="M9" i="14"/>
  <c r="L94" i="14" a="1"/>
  <c r="L94" i="14" s="1"/>
  <c r="L64" i="14" a="1"/>
  <c r="L64" i="14" s="1"/>
  <c r="L53" i="14" a="1"/>
  <c r="L53" i="14" s="1"/>
  <c r="L37" i="14" a="1"/>
  <c r="L37" i="14" s="1"/>
  <c r="L21" i="14" a="1"/>
  <c r="L21" i="14" s="1"/>
  <c r="M88" i="14"/>
  <c r="M80" i="14"/>
  <c r="M56" i="14"/>
  <c r="M48" i="14"/>
  <c r="M40" i="14"/>
  <c r="M32" i="14"/>
  <c r="M24" i="14"/>
  <c r="M16" i="14"/>
  <c r="M8" i="14"/>
  <c r="L93" i="14" a="1"/>
  <c r="L93" i="14" s="1"/>
  <c r="L87" i="14" a="1"/>
  <c r="L87" i="14" s="1"/>
  <c r="L69" i="14" a="1"/>
  <c r="L69" i="14" s="1"/>
  <c r="L47" i="14" a="1"/>
  <c r="L47" i="14" s="1"/>
  <c r="L31" i="14" a="1"/>
  <c r="L31" i="14" s="1"/>
  <c r="L15" i="14" a="1"/>
  <c r="L15" i="14" s="1"/>
  <c r="M79" i="14"/>
  <c r="M63" i="14"/>
  <c r="L86" i="14" a="1"/>
  <c r="L86" i="14" s="1"/>
  <c r="L46" i="14" a="1"/>
  <c r="L46" i="14" s="1"/>
  <c r="L30" i="14" a="1"/>
  <c r="L30" i="14" s="1"/>
  <c r="L14" i="14" a="1"/>
  <c r="L14" i="14" s="1"/>
  <c r="M62" i="14"/>
  <c r="L85" i="14" a="1"/>
  <c r="L85" i="14" s="1"/>
  <c r="M7" i="25"/>
  <c r="M25" i="25"/>
  <c r="M16" i="25"/>
  <c r="I12" i="11"/>
  <c r="F12" i="11"/>
  <c r="Q7" i="11"/>
  <c r="R8" i="11"/>
  <c r="R9" i="11"/>
  <c r="R10" i="11"/>
  <c r="R7" i="11"/>
  <c r="Q8" i="11"/>
  <c r="Q9" i="11"/>
  <c r="Q10" i="11"/>
  <c r="P8" i="11"/>
  <c r="P9" i="11"/>
  <c r="P10" i="11"/>
  <c r="P7" i="11"/>
  <c r="O7" i="11"/>
  <c r="O8" i="11"/>
  <c r="O9" i="11"/>
  <c r="O10" i="11"/>
  <c r="N8" i="11"/>
  <c r="N9" i="11"/>
  <c r="N10" i="11"/>
  <c r="N7" i="11"/>
  <c r="C4" i="10"/>
  <c r="C5" i="10"/>
  <c r="C6" i="10"/>
  <c r="C7" i="10"/>
  <c r="C8" i="10"/>
  <c r="C9" i="10"/>
  <c r="C10" i="10"/>
  <c r="C11" i="10"/>
  <c r="C12" i="10"/>
  <c r="C13" i="10"/>
  <c r="C14" i="10"/>
  <c r="C15" i="10"/>
  <c r="C16" i="10"/>
  <c r="C17" i="10"/>
  <c r="C18" i="10"/>
  <c r="C19" i="10"/>
  <c r="C20" i="10"/>
  <c r="C21" i="10"/>
  <c r="M8" i="25" l="1"/>
  <c r="M26" i="25"/>
  <c r="M17" i="25"/>
  <c r="B17" i="7"/>
  <c r="H25" i="6"/>
  <c r="J25" i="6" s="1"/>
  <c r="H24" i="6"/>
  <c r="J24" i="6" s="1"/>
  <c r="H23" i="6"/>
  <c r="H22" i="6"/>
  <c r="H21" i="6"/>
  <c r="J20" i="6"/>
  <c r="H20" i="6"/>
  <c r="H19" i="6"/>
  <c r="J19" i="6" s="1"/>
  <c r="H18" i="6"/>
  <c r="H17" i="6"/>
  <c r="J16" i="6"/>
  <c r="H16" i="6"/>
  <c r="H15" i="6"/>
  <c r="H14" i="6"/>
  <c r="H13" i="6"/>
  <c r="H12" i="6"/>
  <c r="H11" i="6"/>
  <c r="H10" i="6"/>
  <c r="H9" i="6"/>
  <c r="H8" i="6"/>
  <c r="H7" i="6"/>
  <c r="H6" i="6"/>
  <c r="H5" i="6"/>
  <c r="J5" i="6" s="1"/>
  <c r="J4" i="6"/>
  <c r="H4" i="6"/>
  <c r="J6" i="4"/>
  <c r="H11" i="4"/>
  <c r="I11" i="4" s="1"/>
  <c r="H10" i="4"/>
  <c r="I10" i="4" s="1"/>
  <c r="H9" i="4"/>
  <c r="I9" i="4" s="1"/>
  <c r="H8" i="4"/>
  <c r="I8" i="4" s="1"/>
  <c r="H7" i="4"/>
  <c r="I7" i="4" s="1"/>
  <c r="H6" i="4"/>
  <c r="I6" i="4" s="1"/>
  <c r="H5" i="4"/>
  <c r="J5" i="4" s="1"/>
  <c r="D38" i="2"/>
  <c r="D37" i="2"/>
  <c r="C38" i="2"/>
  <c r="C37" i="2"/>
  <c r="B38" i="2"/>
  <c r="B37" i="2"/>
  <c r="J9" i="6" l="1"/>
  <c r="J22" i="6"/>
  <c r="J23" i="6"/>
  <c r="J21" i="6"/>
  <c r="I5" i="4"/>
  <c r="J7" i="4"/>
  <c r="J17" i="6"/>
  <c r="J10" i="6"/>
  <c r="J8" i="4"/>
  <c r="J7" i="6"/>
  <c r="J12" i="6"/>
  <c r="M9" i="25"/>
  <c r="M27" i="25"/>
  <c r="M18" i="25"/>
  <c r="J15" i="6"/>
  <c r="J9" i="4"/>
  <c r="J6" i="6"/>
  <c r="J13" i="6"/>
  <c r="J10" i="4"/>
  <c r="J11" i="4"/>
  <c r="J14" i="6"/>
  <c r="J8" i="6"/>
  <c r="J11" i="6"/>
  <c r="J18" i="6"/>
  <c r="D23" i="1"/>
  <c r="C23" i="1"/>
  <c r="B23" i="1"/>
  <c r="M10" i="25" l="1"/>
  <c r="M19" i="25"/>
  <c r="M28" i="25"/>
  <c r="M11" i="25" l="1"/>
  <c r="M29" i="25"/>
  <c r="M20" i="25"/>
  <c r="M12" i="25" l="1"/>
  <c r="M30" i="25"/>
  <c r="M21"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A17" authorId="0" shapeId="0" xr:uid="{8844A852-7EA3-424E-8AEF-2DD878AA85BA}">
      <text>
        <r>
          <rPr>
            <b/>
            <sz val="9"/>
            <color indexed="81"/>
            <rFont val="Tahoma"/>
            <family val="2"/>
          </rPr>
          <t>pn073:</t>
        </r>
        <r>
          <rPr>
            <sz val="9"/>
            <color indexed="81"/>
            <rFont val="Tahoma"/>
            <family val="2"/>
          </rPr>
          <t xml:space="preserve">
average find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A37" authorId="0" shapeId="0" xr:uid="{4D1E73C8-20A2-4E7D-AFFE-73A9E668FBFF}">
      <text>
        <r>
          <rPr>
            <b/>
            <sz val="9"/>
            <color indexed="81"/>
            <rFont val="Tahoma"/>
            <family val="2"/>
          </rPr>
          <t>pn073:</t>
        </r>
        <r>
          <rPr>
            <sz val="9"/>
            <color indexed="81"/>
            <rFont val="Tahoma"/>
            <family val="2"/>
          </rPr>
          <t xml:space="preserve">
Count as all numbers as there will be.</t>
        </r>
      </text>
    </comment>
    <comment ref="A38" authorId="0" shapeId="0" xr:uid="{DDCFE3B7-5941-4891-967B-E896E37D0D0C}">
      <text>
        <r>
          <rPr>
            <b/>
            <sz val="9"/>
            <color indexed="81"/>
            <rFont val="Tahoma"/>
            <family val="2"/>
          </rPr>
          <t>pn073:</t>
        </r>
        <r>
          <rPr>
            <sz val="9"/>
            <color indexed="81"/>
            <rFont val="Tahoma"/>
            <family val="2"/>
          </rPr>
          <t xml:space="preserve">
Count as all numbers as there will be.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I3" authorId="0" shapeId="0" xr:uid="{50786FF9-D11C-4FEE-84FD-B5C6C035922D}">
      <text>
        <r>
          <rPr>
            <b/>
            <sz val="9"/>
            <color indexed="81"/>
            <rFont val="Tahoma"/>
            <family val="2"/>
          </rPr>
          <t>pn073:</t>
        </r>
        <r>
          <rPr>
            <sz val="9"/>
            <color indexed="81"/>
            <rFont val="Tahoma"/>
            <family val="2"/>
          </rPr>
          <t xml:space="preserve">
Count as all numbers as there will be.</t>
        </r>
      </text>
    </comment>
    <comment ref="J3" authorId="0" shapeId="0" xr:uid="{F23EE77D-EC59-4590-8BC4-5DD077C17205}">
      <text>
        <r>
          <rPr>
            <b/>
            <sz val="9"/>
            <color indexed="81"/>
            <rFont val="Tahoma"/>
            <family val="2"/>
          </rPr>
          <t>pn073:</t>
        </r>
        <r>
          <rPr>
            <sz val="9"/>
            <color indexed="81"/>
            <rFont val="Tahoma"/>
            <family val="2"/>
          </rPr>
          <t xml:space="preserve">
Count as all numbers as there will be.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H3" authorId="0" shapeId="0" xr:uid="{8ADEE633-1C53-4E91-BB5B-CECFA2ADB516}">
      <text>
        <r>
          <rPr>
            <b/>
            <sz val="9"/>
            <color indexed="81"/>
            <rFont val="Tahoma"/>
            <family val="2"/>
          </rPr>
          <t>pn073:</t>
        </r>
        <r>
          <rPr>
            <sz val="9"/>
            <color indexed="81"/>
            <rFont val="Tahoma"/>
            <family val="2"/>
          </rPr>
          <t xml:space="preserve">
Count as all numbers as there will be.</t>
        </r>
      </text>
    </comment>
    <comment ref="I3" authorId="0" shapeId="0" xr:uid="{B05A7879-9ECC-4AA1-8F42-0E8755862A19}">
      <text>
        <r>
          <rPr>
            <b/>
            <sz val="9"/>
            <color indexed="81"/>
            <rFont val="Tahoma"/>
            <family val="2"/>
          </rPr>
          <t>pn073:</t>
        </r>
        <r>
          <rPr>
            <sz val="9"/>
            <color indexed="81"/>
            <rFont val="Tahoma"/>
            <family val="2"/>
          </rPr>
          <t xml:space="preserve">
Count as all numbers as there will be.</t>
        </r>
      </text>
    </comment>
    <comment ref="J3" authorId="0" shapeId="0" xr:uid="{2BF6107E-DD6C-4036-AE8C-9DD8434A030C}">
      <text>
        <r>
          <rPr>
            <b/>
            <sz val="9"/>
            <color indexed="81"/>
            <rFont val="Tahoma"/>
            <family val="2"/>
          </rPr>
          <t>pn073:</t>
        </r>
        <r>
          <rPr>
            <sz val="9"/>
            <color indexed="81"/>
            <rFont val="Tahoma"/>
            <family val="2"/>
          </rPr>
          <t xml:space="preserve">
Count as all black column as there will be.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A17" authorId="0" shapeId="0" xr:uid="{03E1059F-4549-4731-9852-D7066A0B9AF1}">
      <text>
        <r>
          <rPr>
            <b/>
            <sz val="9"/>
            <color indexed="81"/>
            <rFont val="Tahoma"/>
            <family val="2"/>
          </rPr>
          <t>pn073:</t>
        </r>
        <r>
          <rPr>
            <sz val="9"/>
            <color indexed="81"/>
            <rFont val="Tahoma"/>
            <family val="2"/>
          </rPr>
          <t xml:space="preserve">
Here Hlookup use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C3" authorId="0" shapeId="0" xr:uid="{B01D204E-AF60-48F6-AC59-8F69B2879D51}">
      <text>
        <r>
          <rPr>
            <b/>
            <sz val="9"/>
            <color indexed="81"/>
            <rFont val="Tahoma"/>
            <family val="2"/>
          </rPr>
          <t>pn073:</t>
        </r>
        <r>
          <rPr>
            <sz val="9"/>
            <color indexed="81"/>
            <rFont val="Tahoma"/>
            <family val="2"/>
          </rPr>
          <t xml:space="preserve">
 Condition Statement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N2" authorId="0" shapeId="0" xr:uid="{0976F0B1-6DF1-4841-8203-6A40912A4B22}">
      <text>
        <r>
          <rPr>
            <b/>
            <sz val="9"/>
            <color indexed="81"/>
            <rFont val="Tahoma"/>
            <family val="2"/>
          </rPr>
          <t>pn073:</t>
        </r>
        <r>
          <rPr>
            <sz val="9"/>
            <color indexed="81"/>
            <rFont val="Tahoma"/>
            <family val="2"/>
          </rPr>
          <t xml:space="preserve">
Condition Statement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D3" authorId="0" shapeId="0" xr:uid="{5A482D32-7068-47C9-8175-1ABAC2335AA0}">
      <text>
        <r>
          <rPr>
            <b/>
            <sz val="9"/>
            <color indexed="81"/>
            <rFont val="Tahoma"/>
            <family val="2"/>
          </rPr>
          <t>pn073:</t>
        </r>
        <r>
          <rPr>
            <sz val="9"/>
            <color indexed="81"/>
            <rFont val="Tahoma"/>
            <family val="2"/>
          </rPr>
          <t xml:space="preserve">
.
Condition Statement</t>
        </r>
      </text>
    </comment>
    <comment ref="E3" authorId="0" shapeId="0" xr:uid="{FCF38EAF-F4A8-43CC-B602-188151B538A0}">
      <text>
        <r>
          <rPr>
            <b/>
            <sz val="9"/>
            <color indexed="81"/>
            <rFont val="Tahoma"/>
            <family val="2"/>
          </rPr>
          <t>pn073:</t>
        </r>
        <r>
          <rPr>
            <sz val="9"/>
            <color indexed="81"/>
            <rFont val="Tahoma"/>
            <family val="2"/>
          </rPr>
          <t xml:space="preserve">
Condition Statement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D3" authorId="0" shapeId="0" xr:uid="{998A9585-2EA0-4895-85A8-A262D8E7A795}">
      <text>
        <r>
          <rPr>
            <b/>
            <sz val="9"/>
            <color indexed="81"/>
            <rFont val="Tahoma"/>
            <family val="2"/>
          </rPr>
          <t>pn073:</t>
        </r>
        <r>
          <rPr>
            <sz val="9"/>
            <color indexed="81"/>
            <rFont val="Tahoma"/>
            <family val="2"/>
          </rPr>
          <t xml:space="preserve">
Condition Statement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K2" authorId="0" shapeId="0" xr:uid="{BDD287B2-DCC5-4820-8D6E-F38712291D10}">
      <text>
        <r>
          <rPr>
            <b/>
            <sz val="9"/>
            <color indexed="81"/>
            <rFont val="Tahoma"/>
            <family val="2"/>
          </rPr>
          <t>pn073:</t>
        </r>
        <r>
          <rPr>
            <sz val="9"/>
            <color indexed="81"/>
            <rFont val="Tahoma"/>
            <family val="2"/>
          </rPr>
          <t xml:space="preserve">
Average </t>
        </r>
      </text>
    </comment>
    <comment ref="L2" authorId="0" shapeId="0" xr:uid="{0FBBA979-E77B-4743-810D-F26C85AD4749}">
      <text>
        <r>
          <rPr>
            <b/>
            <sz val="9"/>
            <color indexed="81"/>
            <rFont val="Tahoma"/>
            <family val="2"/>
          </rPr>
          <t>pn073:</t>
        </r>
        <r>
          <rPr>
            <sz val="9"/>
            <color indexed="81"/>
            <rFont val="Tahoma"/>
            <family val="2"/>
          </rPr>
          <t xml:space="preserve">
Use for IFS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pn073</author>
  </authors>
  <commentList>
    <comment ref="F13" authorId="0" shapeId="0" xr:uid="{A17CB3D4-3FAA-49F9-817D-2AB31DE61371}">
      <text>
        <r>
          <rPr>
            <b/>
            <sz val="9"/>
            <color indexed="81"/>
            <rFont val="Tahoma"/>
            <family val="2"/>
          </rPr>
          <t>pn073:</t>
        </r>
        <r>
          <rPr>
            <sz val="9"/>
            <color indexed="81"/>
            <rFont val="Tahoma"/>
            <family val="2"/>
          </rPr>
          <t xml:space="preserve">
</t>
        </r>
      </text>
    </comment>
    <comment ref="F35" authorId="0" shapeId="0" xr:uid="{571397DB-2A6D-47CB-BCA7-0BA783747C26}">
      <text>
        <r>
          <rPr>
            <b/>
            <sz val="9"/>
            <color indexed="81"/>
            <rFont val="Tahoma"/>
            <family val="2"/>
          </rPr>
          <t>pn073:</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2047D8-0688-47BB-B288-D7EFDBFC98D8}" keepAlive="1" name="Query - Column4" description="Connection to the 'Column4' query in the workbook." type="5" refreshedVersion="7" background="1" saveData="1">
    <dbPr connection="Provider=Microsoft.Mashup.OleDb.1;Data Source=$Workbook$;Location=Column4;Extended Properties=&quot;&quot;" command="SELECT * FROM [Column4]"/>
  </connection>
  <connection id="2" xr16:uid="{1097C5FE-FEE9-4F0E-A6E7-A2C252F7F8B5}" keepAlive="1" name="Query - Countries_and_dependencies_by_population_edit" description="Connection to the 'Countries_and_dependencies_by_population_edit' query in the workbook." type="5" refreshedVersion="7" background="1" saveData="1">
    <dbPr connection="Provider=Microsoft.Mashup.OleDb.1;Data Source=$Workbook$;Location=Countries_and_dependencies_by_population_edit;Extended Properties=&quot;&quot;" command="SELECT * FROM [Countries_and_dependencies_by_population_edit]"/>
  </connection>
  <connection id="3" xr16:uid="{4E5B03C9-E829-4D7C-88BF-3907D698889F}" keepAlive="1" name="Query - Exchange rates" description="Connection to the 'Exchange rates' query in the workbook." type="5" refreshedVersion="7" background="1" saveData="1">
    <dbPr connection="Provider=Microsoft.Mashup.OleDb.1;Data Source=$Workbook$;Location=&quot;Exchange rates&quot;;Extended Properties=&quot;&quot;" command="SELECT * FROM [Exchange rates]"/>
  </connection>
  <connection id="4" xr16:uid="{A7F6F4D8-665E-4FCC-BF8E-073031A268C4}" keepAlive="1" name="Query - Flat" description="Connection to the 'Flat' query in the workbook." type="5" refreshedVersion="7" background="1" saveData="1">
    <dbPr connection="Provider=Microsoft.Mashup.OleDb.1;Data Source=$Workbook$;Location=Flat;Extended Properties=&quot;&quot;" command="SELECT * FROM [Flat]"/>
  </connection>
  <connection id="5" xr16:uid="{5B0A320E-B1F1-432A-B1E7-445E7AF132D0}" keepAlive="1" name="Query - population_csv" description="Connection to the 'population_csv' query in the workbook." type="5" refreshedVersion="0" background="1">
    <dbPr connection="Provider=Microsoft.Mashup.OleDb.1;Data Source=$Workbook$;Location=population_csv;Extended Properties=&quot;&quot;" command="SELECT * FROM [population_csv]"/>
  </connection>
  <connection id="6" xr16:uid="{58B6A68F-51D8-48AB-9976-870F69EFD242}" keepAlive="1" name="Query - population_csv (2)" description="Connection to the 'population_csv (2)' query in the workbook." type="5" refreshedVersion="8" background="1" saveData="1">
    <dbPr connection="Provider=Microsoft.Mashup.OleDb.1;Data Source=$Workbook$;Location=&quot;population_csv (2)&quot;;Extended Properties=&quot;&quot;" command="SELECT * FROM [population_csv (2)]"/>
  </connection>
  <connection id="7" xr16:uid="{04215A0B-0A61-49B8-8F29-90AB5F92A9A4}" keepAlive="1" name="Query - Share prices" description="Connection to the 'Share prices' query in the workbook." type="5" refreshedVersion="7" background="1" saveData="1">
    <dbPr connection="Provider=Microsoft.Mashup.OleDb.1;Data Source=$Workbook$;Location=&quot;Share prices&quot;;Extended Properties=&quot;&quot;" command="SELECT * FROM [Share prices]"/>
  </connection>
  <connection id="8" xr16:uid="{CDDD5D69-DF4B-4C3F-919B-25AD39AD5749}" keepAlive="1" name="Query - Share prices (2)" description="Connection to the 'Share prices (2)' query in the workbook." type="5" refreshedVersion="7" background="1" saveData="1">
    <dbPr connection="Provider=Microsoft.Mashup.OleDb.1;Data Source=$Workbook$;Location=&quot;Share prices (2)&quot;;Extended Properties=&quot;&quot;" command="SELECT * FROM [Share prices (2)]"/>
  </connection>
  <connection id="9" xr16:uid="{DB8D2993-5956-4326-B0CC-B25ECC1D025E}"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10" xr16:uid="{CAF9E77F-08A3-4D15-9F46-8961336FDCF2}" keepAlive="1" name="Query - Sheet1 (2)" description="Connection to the 'Sheet1 (2)' query in the workbook." type="5" refreshedVersion="7" background="1" saveData="1">
    <dbPr connection="Provider=Microsoft.Mashup.OleDb.1;Data Source=$Workbook$;Location=&quot;Sheet1 (2)&quot;;Extended Properties=&quot;&quot;" command="SELECT * FROM [Sheet1 (2)]"/>
  </connection>
  <connection id="11" xr16:uid="{B23639FE-C291-4208-8855-B2A757CB819D}" keepAlive="1" name="Query - Tallest buildings" description="Connection to the 'Tallest buildings' query in the workbook." type="5" refreshedVersion="7" background="1" saveData="1">
    <dbPr connection="Provider=Microsoft.Mashup.OleDb.1;Data Source=$Workbook$;Location=&quot;Tallest buildings&quot;;Extended Properties=&quot;&quot;" command="SELECT * FROM [Tallest building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<sst xmlns="http://schemas.openxmlformats.org/spreadsheetml/2006/main" count="3041" uniqueCount="1192">
  <si>
    <t xml:space="preserve">Name </t>
  </si>
  <si>
    <t>W - 1</t>
  </si>
  <si>
    <t>W - 2</t>
  </si>
  <si>
    <t>Udayveer</t>
  </si>
  <si>
    <t>W- 3</t>
  </si>
  <si>
    <t>Anjali</t>
  </si>
  <si>
    <t>Vaishali</t>
  </si>
  <si>
    <t>Jyoti</t>
  </si>
  <si>
    <t>Mohit</t>
  </si>
  <si>
    <t>Nitin</t>
  </si>
  <si>
    <t>Sumit</t>
  </si>
  <si>
    <t>Rahul</t>
  </si>
  <si>
    <t>Rakesh</t>
  </si>
  <si>
    <t>Mihir</t>
  </si>
  <si>
    <t>Vishal</t>
  </si>
  <si>
    <t>Raj</t>
  </si>
  <si>
    <t>Sunny</t>
  </si>
  <si>
    <t>Anuj</t>
  </si>
  <si>
    <t>Monika</t>
  </si>
  <si>
    <t>khushi</t>
  </si>
  <si>
    <t>Ankita</t>
  </si>
  <si>
    <t>AVERAGE</t>
  </si>
  <si>
    <t>2018 RAINFALL</t>
  </si>
  <si>
    <t>DATE</t>
  </si>
  <si>
    <t>JUN</t>
  </si>
  <si>
    <t>JUL</t>
  </si>
  <si>
    <t>AUG</t>
  </si>
  <si>
    <t>COUNT</t>
  </si>
  <si>
    <t>COUNTA</t>
  </si>
  <si>
    <t xml:space="preserve">Department </t>
  </si>
  <si>
    <t>Mar '23</t>
  </si>
  <si>
    <t>Mar '22</t>
  </si>
  <si>
    <t>Mar '21</t>
  </si>
  <si>
    <t>Mar '20</t>
  </si>
  <si>
    <t>Mar '19</t>
  </si>
  <si>
    <t>Total Value ($)</t>
  </si>
  <si>
    <t>Count</t>
  </si>
  <si>
    <t>CountA</t>
  </si>
  <si>
    <t>IT</t>
  </si>
  <si>
    <t>Human Resources</t>
  </si>
  <si>
    <t>Accounting</t>
  </si>
  <si>
    <t>Finance</t>
  </si>
  <si>
    <t>Marketing</t>
  </si>
  <si>
    <t>Research and Development </t>
  </si>
  <si>
    <r>
      <t>Production</t>
    </r>
    <r>
      <rPr>
        <b/>
        <i/>
        <sz val="12"/>
        <color rgb="FF111111"/>
        <rFont val="Arial"/>
        <family val="2"/>
      </rPr>
      <t>.</t>
    </r>
  </si>
  <si>
    <t>MIRA</t>
  </si>
  <si>
    <t>KRISHNA</t>
  </si>
  <si>
    <t>JIA</t>
  </si>
  <si>
    <t>MEET</t>
  </si>
  <si>
    <t>NITIN</t>
  </si>
  <si>
    <t>KASHISH</t>
  </si>
  <si>
    <t>MITALI</t>
  </si>
  <si>
    <t>JONY</t>
  </si>
  <si>
    <t>ROCKY</t>
  </si>
  <si>
    <t>GITA</t>
  </si>
  <si>
    <t>DHRUVIL</t>
  </si>
  <si>
    <t>CHETAN</t>
  </si>
  <si>
    <t>VEER</t>
  </si>
  <si>
    <t>DISHA</t>
  </si>
  <si>
    <t>DHRUVI</t>
  </si>
  <si>
    <t>PINESH</t>
  </si>
  <si>
    <t>YASH</t>
  </si>
  <si>
    <t>ADHVIK</t>
  </si>
  <si>
    <t>ADARSH</t>
  </si>
  <si>
    <t>HETVI</t>
  </si>
  <si>
    <t>TILAK</t>
  </si>
  <si>
    <t>FENIL</t>
  </si>
  <si>
    <t>SR.NO</t>
  </si>
  <si>
    <t>NAME</t>
  </si>
  <si>
    <t>PINCODE</t>
  </si>
  <si>
    <t>ID</t>
  </si>
  <si>
    <t>FAMILY MEMBERS</t>
  </si>
  <si>
    <t>SKILLS</t>
  </si>
  <si>
    <t>PERSONALITY</t>
  </si>
  <si>
    <t>COUNTBLANCK</t>
  </si>
  <si>
    <t>HLOOKUP</t>
  </si>
  <si>
    <t>Name</t>
  </si>
  <si>
    <t>Percentage</t>
  </si>
  <si>
    <t>Grade</t>
  </si>
  <si>
    <t>JOURNAL ENTERIES</t>
  </si>
  <si>
    <t>SR NO.</t>
  </si>
  <si>
    <t>SALARY</t>
  </si>
  <si>
    <t>RENT</t>
  </si>
  <si>
    <t>CASH</t>
  </si>
  <si>
    <t xml:space="preserve">CREDIT </t>
  </si>
  <si>
    <t xml:space="preserve">DEBIT </t>
  </si>
  <si>
    <t>STOCK  A/C</t>
  </si>
  <si>
    <t>CASH A/C</t>
  </si>
  <si>
    <t>SALARY A/C</t>
  </si>
  <si>
    <t>PURCHASE A/C</t>
  </si>
  <si>
    <t>RENT A/C</t>
  </si>
  <si>
    <t>STOCK</t>
  </si>
  <si>
    <t>BANK</t>
  </si>
  <si>
    <t>MATCH ENTRIES</t>
  </si>
  <si>
    <t>SUM</t>
  </si>
  <si>
    <t>Manoj</t>
  </si>
  <si>
    <t>Rajesh</t>
  </si>
  <si>
    <t>Naresh</t>
  </si>
  <si>
    <t>Mukesh</t>
  </si>
  <si>
    <t>Mamata</t>
  </si>
  <si>
    <t>Sahil</t>
  </si>
  <si>
    <t>Hansraj</t>
  </si>
  <si>
    <t>Hardik</t>
  </si>
  <si>
    <t>Niraj</t>
  </si>
  <si>
    <t>Sujal</t>
  </si>
  <si>
    <t>Bhola</t>
  </si>
  <si>
    <t>Shubham</t>
  </si>
  <si>
    <t>Jayesh</t>
  </si>
  <si>
    <t>Rajendra</t>
  </si>
  <si>
    <t>Suraj</t>
  </si>
  <si>
    <t>Rajiv</t>
  </si>
  <si>
    <t>Ankit</t>
  </si>
  <si>
    <t>Rohit</t>
  </si>
  <si>
    <t>Sachin</t>
  </si>
  <si>
    <t>Prince</t>
  </si>
  <si>
    <t>Shivam</t>
  </si>
  <si>
    <t>Vinay</t>
  </si>
  <si>
    <t>Joyce</t>
  </si>
  <si>
    <t>Joicy</t>
  </si>
  <si>
    <t>Prakash</t>
  </si>
  <si>
    <t>Khushi</t>
  </si>
  <si>
    <t>Bengali</t>
  </si>
  <si>
    <t>Saurabh</t>
  </si>
  <si>
    <t>Smith</t>
  </si>
  <si>
    <t>Krishna</t>
  </si>
  <si>
    <t>Rana</t>
  </si>
  <si>
    <t>Dhruv</t>
  </si>
  <si>
    <t>Naeem</t>
  </si>
  <si>
    <t>Sejal</t>
  </si>
  <si>
    <t>Khushbhu</t>
  </si>
  <si>
    <t>Komal</t>
  </si>
  <si>
    <t>Siya</t>
  </si>
  <si>
    <t xml:space="preserve">High School Students </t>
  </si>
  <si>
    <t>Sr No.</t>
  </si>
  <si>
    <t>Age</t>
  </si>
  <si>
    <t>ELIGIBILTY</t>
  </si>
  <si>
    <t>MINOR/ADULT</t>
  </si>
  <si>
    <t>rohit</t>
  </si>
  <si>
    <t>sparsh</t>
  </si>
  <si>
    <t>santosh</t>
  </si>
  <si>
    <t>punit khandelwal</t>
  </si>
  <si>
    <t>dinesh</t>
  </si>
  <si>
    <t>gulshan</t>
  </si>
  <si>
    <t>arvind kumar yadav</t>
  </si>
  <si>
    <t>nausad</t>
  </si>
  <si>
    <t>gurmit singh</t>
  </si>
  <si>
    <t>md. afsar</t>
  </si>
  <si>
    <t>shiv shakti singh</t>
  </si>
  <si>
    <t>moti lal</t>
  </si>
  <si>
    <t>kausal kumar</t>
  </si>
  <si>
    <t>mohabbat ali</t>
  </si>
  <si>
    <t>raj kumar</t>
  </si>
  <si>
    <t>jaswant singh</t>
  </si>
  <si>
    <t>sevak @ pitambar lal</t>
  </si>
  <si>
    <t>chotelal</t>
  </si>
  <si>
    <t>amit</t>
  </si>
  <si>
    <t>rupesh</t>
  </si>
  <si>
    <t>midda</t>
  </si>
  <si>
    <t>dharam singh</t>
  </si>
  <si>
    <t>manoj yadav @ manoj</t>
  </si>
  <si>
    <t>ram singh</t>
  </si>
  <si>
    <t>preetam kumar</t>
  </si>
  <si>
    <t>ram kumar</t>
  </si>
  <si>
    <t>sarain</t>
  </si>
  <si>
    <t>pankaj kumar</t>
  </si>
  <si>
    <t>sheak shakir</t>
  </si>
  <si>
    <t>riyasat ali</t>
  </si>
  <si>
    <t>vinit katariya</t>
  </si>
  <si>
    <t>sumit</t>
  </si>
  <si>
    <t>arindra</t>
  </si>
  <si>
    <t>kali charan</t>
  </si>
  <si>
    <t>badshya khan</t>
  </si>
  <si>
    <t>vikash</t>
  </si>
  <si>
    <t>devinder chadda</t>
  </si>
  <si>
    <t>aman</t>
  </si>
  <si>
    <t>mohan singh</t>
  </si>
  <si>
    <t>hemant</t>
  </si>
  <si>
    <t>shivam</t>
  </si>
  <si>
    <t>yash mittal</t>
  </si>
  <si>
    <t>harshika</t>
  </si>
  <si>
    <t>hinal</t>
  </si>
  <si>
    <t>krisha</t>
  </si>
  <si>
    <t>sima</t>
  </si>
  <si>
    <t>vina</t>
  </si>
  <si>
    <t>nia</t>
  </si>
  <si>
    <t xml:space="preserve"> </t>
  </si>
  <si>
    <r>
      <rPr>
        <sz val="11"/>
        <color theme="1"/>
        <rFont val="Algerian"/>
        <family val="5"/>
      </rPr>
      <t xml:space="preserve"> </t>
    </r>
    <r>
      <rPr>
        <b/>
        <sz val="16"/>
        <color theme="1"/>
        <rFont val="Algerian"/>
        <family val="5"/>
      </rPr>
      <t>STUDENT FROM 2024</t>
    </r>
  </si>
  <si>
    <t>GRADE</t>
  </si>
  <si>
    <t>SCHOLARSHIP</t>
  </si>
  <si>
    <t>Umesh</t>
  </si>
  <si>
    <t>Amit</t>
  </si>
  <si>
    <t>Sonu</t>
  </si>
  <si>
    <t>Love</t>
  </si>
  <si>
    <t>Dhanaraj</t>
  </si>
  <si>
    <t xml:space="preserve">Prem </t>
  </si>
  <si>
    <t>Hemant</t>
  </si>
  <si>
    <t>Yogesh</t>
  </si>
  <si>
    <t>Nitesh</t>
  </si>
  <si>
    <t>Suresh</t>
  </si>
  <si>
    <t>Vipul</t>
  </si>
  <si>
    <t xml:space="preserve">Komal </t>
  </si>
  <si>
    <t>Kajal</t>
  </si>
  <si>
    <t>Aditya</t>
  </si>
  <si>
    <t>Akash</t>
  </si>
  <si>
    <t>Vikash</t>
  </si>
  <si>
    <t>Muskan</t>
  </si>
  <si>
    <t>Tanisha</t>
  </si>
  <si>
    <t>Gudiya</t>
  </si>
  <si>
    <t>Bholu</t>
  </si>
  <si>
    <t>Moumita</t>
  </si>
  <si>
    <t>Lalit</t>
  </si>
  <si>
    <t>Aman</t>
  </si>
  <si>
    <t>Kaptan</t>
  </si>
  <si>
    <t>Jay</t>
  </si>
  <si>
    <t>Manisha</t>
  </si>
  <si>
    <t>Mehul</t>
  </si>
  <si>
    <t>Kalpesh</t>
  </si>
  <si>
    <t>Bijoy</t>
  </si>
  <si>
    <t>Pritesh</t>
  </si>
  <si>
    <t xml:space="preserve"> Kiran</t>
  </si>
  <si>
    <t>Jack</t>
  </si>
  <si>
    <t>Max</t>
  </si>
  <si>
    <t>rahul</t>
  </si>
  <si>
    <t>krishna</t>
  </si>
  <si>
    <t>Khushubu</t>
  </si>
  <si>
    <t>Sagar</t>
  </si>
  <si>
    <t>Sanju</t>
  </si>
  <si>
    <t>Sanjay</t>
  </si>
  <si>
    <t>Shivanki</t>
  </si>
  <si>
    <t>Diksha</t>
  </si>
  <si>
    <t>Deep</t>
  </si>
  <si>
    <t>Munna</t>
  </si>
  <si>
    <t>Monu</t>
  </si>
  <si>
    <t>prince</t>
  </si>
  <si>
    <t>Saket</t>
  </si>
  <si>
    <t>Pooja</t>
  </si>
  <si>
    <t>Harsh</t>
  </si>
  <si>
    <t>A</t>
  </si>
  <si>
    <t>A+</t>
  </si>
  <si>
    <t>B</t>
  </si>
  <si>
    <t>C</t>
  </si>
  <si>
    <t>B+</t>
  </si>
  <si>
    <t>C+</t>
  </si>
  <si>
    <t>SUB 1</t>
  </si>
  <si>
    <t xml:space="preserve">SUB 2 </t>
  </si>
  <si>
    <t>SUB 3</t>
  </si>
  <si>
    <t>SUB 4</t>
  </si>
  <si>
    <t>SUB 5</t>
  </si>
  <si>
    <t>SUB 6</t>
  </si>
  <si>
    <t>TOTAL</t>
  </si>
  <si>
    <t>PERCENTAGE (%)</t>
  </si>
  <si>
    <t>PERCENTILE</t>
  </si>
  <si>
    <t>MIN</t>
  </si>
  <si>
    <t>MAX</t>
  </si>
  <si>
    <t>SR. NO.</t>
  </si>
  <si>
    <t>DRIVING TEST 1</t>
  </si>
  <si>
    <t>DRIVING TEST 2</t>
  </si>
  <si>
    <t>DIVING TEST 3</t>
  </si>
  <si>
    <t>DIVING TEST 4</t>
  </si>
  <si>
    <t>RESULT TEST 1</t>
  </si>
  <si>
    <t>RESULT TEST 2</t>
  </si>
  <si>
    <t>RESULT TEST 3</t>
  </si>
  <si>
    <t>RESULT TEST4</t>
  </si>
  <si>
    <t>CLEARED TEST</t>
  </si>
  <si>
    <t>RESULT</t>
  </si>
  <si>
    <t>UDAYVEER</t>
  </si>
  <si>
    <t>MOHAN</t>
  </si>
  <si>
    <t>SONAM</t>
  </si>
  <si>
    <t>KHUSHI</t>
  </si>
  <si>
    <t xml:space="preserve">TEST 1 </t>
  </si>
  <si>
    <t>TEST 2</t>
  </si>
  <si>
    <t>STUDENT GET 99 IN TEST 1</t>
  </si>
  <si>
    <t xml:space="preserve">STUDENT GET 100 IN TEST 1 </t>
  </si>
  <si>
    <t>TOTAL STUDENT GET 99 OR 100 IN TEST 1</t>
  </si>
  <si>
    <t>STUDENT GET 100 IN TEST 2</t>
  </si>
  <si>
    <t>STUDENT GET 99 IN TEST 2</t>
  </si>
  <si>
    <t>DIFFICULTY TEST 2</t>
  </si>
  <si>
    <t>TOTAL STUDENT GET 99 OR 100 IN TEST 2</t>
  </si>
  <si>
    <t>DIFFCULTY TEST 1</t>
  </si>
  <si>
    <t>Revenue and Expenditure List</t>
  </si>
  <si>
    <t>Single-day</t>
  </si>
  <si>
    <t>Total income</t>
  </si>
  <si>
    <t>Income</t>
  </si>
  <si>
    <t>Totalexpenditure</t>
  </si>
  <si>
    <t>Expenditure details</t>
  </si>
  <si>
    <t>Balance</t>
  </si>
  <si>
    <t>Order</t>
  </si>
  <si>
    <t>Date</t>
  </si>
  <si>
    <t>Item</t>
  </si>
  <si>
    <t>Amount</t>
  </si>
  <si>
    <t>Expenditure</t>
  </si>
  <si>
    <t>Note</t>
  </si>
  <si>
    <t>Notebook</t>
  </si>
  <si>
    <t>Letter</t>
  </si>
  <si>
    <t>Pen</t>
  </si>
  <si>
    <t>Album</t>
  </si>
  <si>
    <t>costs by day for the first quarter of 2015</t>
  </si>
  <si>
    <t>EXPENSES</t>
  </si>
  <si>
    <t>STARTING</t>
  </si>
  <si>
    <t>Advertising</t>
  </si>
  <si>
    <t>Bad debt</t>
  </si>
  <si>
    <t>Commissions</t>
  </si>
  <si>
    <t>Cost of goods sold</t>
  </si>
  <si>
    <t>Depreciation</t>
  </si>
  <si>
    <t>Employee benefits</t>
  </si>
  <si>
    <t>Furniture and equipment</t>
  </si>
  <si>
    <t>Insurance</t>
  </si>
  <si>
    <t>Interest expense</t>
  </si>
  <si>
    <t>Maintenance and repairs</t>
  </si>
  <si>
    <t>Office supplies</t>
  </si>
  <si>
    <t>Payroll taxes</t>
  </si>
  <si>
    <t>Rent</t>
  </si>
  <si>
    <t>Research and development</t>
  </si>
  <si>
    <t>Salaries and wages</t>
  </si>
  <si>
    <t>Other</t>
  </si>
  <si>
    <t>TOTAL EXPENSE</t>
  </si>
  <si>
    <t>CITY</t>
  </si>
  <si>
    <t>RAJ</t>
  </si>
  <si>
    <t>UDAY</t>
  </si>
  <si>
    <t>ANJALI</t>
  </si>
  <si>
    <t>VAISHALI</t>
  </si>
  <si>
    <t>JYOTI</t>
  </si>
  <si>
    <t>MOHIT</t>
  </si>
  <si>
    <t>SUNNY</t>
  </si>
  <si>
    <t>SAHIL</t>
  </si>
  <si>
    <t>DIYA</t>
  </si>
  <si>
    <t>SUMIT</t>
  </si>
  <si>
    <t>UMESH</t>
  </si>
  <si>
    <t>SHIVAM</t>
  </si>
  <si>
    <t>RIYA</t>
  </si>
  <si>
    <t>SURAJ</t>
  </si>
  <si>
    <t>SHAILESH</t>
  </si>
  <si>
    <t>SHUBHAM</t>
  </si>
  <si>
    <t>HARDIK</t>
  </si>
  <si>
    <t>HANSRAJ</t>
  </si>
  <si>
    <t>SOHAM</t>
  </si>
  <si>
    <t>PREM</t>
  </si>
  <si>
    <t>UMA</t>
  </si>
  <si>
    <t>AKASH</t>
  </si>
  <si>
    <t>VIKASH</t>
  </si>
  <si>
    <t>MONTY</t>
  </si>
  <si>
    <t>VICKY</t>
  </si>
  <si>
    <t>ANUJ</t>
  </si>
  <si>
    <t>SAURABH</t>
  </si>
  <si>
    <t>SMIT</t>
  </si>
  <si>
    <t>ANURAG</t>
  </si>
  <si>
    <t>KARAN</t>
  </si>
  <si>
    <t>LALIT</t>
  </si>
  <si>
    <t>MIHIR</t>
  </si>
  <si>
    <t>YOGESH</t>
  </si>
  <si>
    <t>VINAY</t>
  </si>
  <si>
    <t>LALU</t>
  </si>
  <si>
    <t>NIRAJ</t>
  </si>
  <si>
    <t>MONU</t>
  </si>
  <si>
    <t>ODHAV</t>
  </si>
  <si>
    <t>VASTRAL</t>
  </si>
  <si>
    <t>GOTA</t>
  </si>
  <si>
    <t>MANINAGAR</t>
  </si>
  <si>
    <t>NAVRANGPUR</t>
  </si>
  <si>
    <t>HATIJAN</t>
  </si>
  <si>
    <t>BAKROL</t>
  </si>
  <si>
    <t>BAVLA</t>
  </si>
  <si>
    <t>ELLISBRIDGE</t>
  </si>
  <si>
    <t>RAIPUR</t>
  </si>
  <si>
    <t>THALTEJ</t>
  </si>
  <si>
    <t>HIMMATNAGAR</t>
  </si>
  <si>
    <t>VADODARA</t>
  </si>
  <si>
    <t>RING ROAD</t>
  </si>
  <si>
    <t>S.G HIGHWAY</t>
  </si>
  <si>
    <t>ISANPUR</t>
  </si>
  <si>
    <t>NAROL</t>
  </si>
  <si>
    <t>NIKOL</t>
  </si>
  <si>
    <t>NARODA</t>
  </si>
  <si>
    <t>Row Labels</t>
  </si>
  <si>
    <t>Grand Total</t>
  </si>
  <si>
    <t>NITIN SCORE CARD</t>
  </si>
  <si>
    <t>HINDI</t>
  </si>
  <si>
    <t>GUJARATI</t>
  </si>
  <si>
    <t>ENGLISH</t>
  </si>
  <si>
    <t>SCIENCE</t>
  </si>
  <si>
    <t>MATHS</t>
  </si>
  <si>
    <t>COMPUTER</t>
  </si>
  <si>
    <t>rakesh score card</t>
  </si>
  <si>
    <t>raj score card</t>
  </si>
  <si>
    <t>amit score card</t>
  </si>
  <si>
    <t>Product ID</t>
  </si>
  <si>
    <t>Currencies</t>
  </si>
  <si>
    <t>Price (USD)</t>
  </si>
  <si>
    <t>Price (Euro)</t>
  </si>
  <si>
    <t>Euro</t>
  </si>
  <si>
    <t>USD</t>
  </si>
  <si>
    <t>EURO</t>
  </si>
  <si>
    <t>vlookup value</t>
  </si>
  <si>
    <t>VLOOKUP VALUE</t>
  </si>
  <si>
    <t>Rank</t>
  </si>
  <si>
    <t>Country</t>
  </si>
  <si>
    <t>Population</t>
  </si>
  <si>
    <t>% of world 
population</t>
  </si>
  <si>
    <t>Source</t>
  </si>
  <si>
    <t>China</t>
  </si>
  <si>
    <t>Official population clock</t>
  </si>
  <si>
    <t>India</t>
  </si>
  <si>
    <t>United States</t>
  </si>
  <si>
    <t>Indonesia</t>
  </si>
  <si>
    <t>Official estimate</t>
  </si>
  <si>
    <t>Brazil</t>
  </si>
  <si>
    <t>Pakistan</t>
  </si>
  <si>
    <t>Nigeria</t>
  </si>
  <si>
    <t>UN projection</t>
  </si>
  <si>
    <t>Bangladesh</t>
  </si>
  <si>
    <t>Russia</t>
  </si>
  <si>
    <t>Japan</t>
  </si>
  <si>
    <t>Monthly official estimate</t>
  </si>
  <si>
    <t>Mexico</t>
  </si>
  <si>
    <t>Official projection</t>
  </si>
  <si>
    <t>Philippines</t>
  </si>
  <si>
    <t>Vietnam</t>
  </si>
  <si>
    <t>Annual official estimate</t>
  </si>
  <si>
    <t>Ethiopia</t>
  </si>
  <si>
    <t>Egypt</t>
  </si>
  <si>
    <t>Germany</t>
  </si>
  <si>
    <t>Iran</t>
  </si>
  <si>
    <t>Turkey</t>
  </si>
  <si>
    <t>Democratic Republic of the Congo</t>
  </si>
  <si>
    <t>France</t>
  </si>
  <si>
    <t>Thailand</t>
  </si>
  <si>
    <t>Official annual projection</t>
  </si>
  <si>
    <t>United Kingdom</t>
  </si>
  <si>
    <t>Italy</t>
  </si>
  <si>
    <t>South Africa</t>
  </si>
  <si>
    <t>Burma</t>
  </si>
  <si>
    <t>Preliminary 2014 census result</t>
  </si>
  <si>
    <t>South Korea</t>
  </si>
  <si>
    <t>Colombia</t>
  </si>
  <si>
    <t>Tanzania</t>
  </si>
  <si>
    <t>Official Projection</t>
  </si>
  <si>
    <t>Kenya</t>
  </si>
  <si>
    <t>Spain</t>
  </si>
  <si>
    <t>Argentina</t>
  </si>
  <si>
    <t>Ukraine</t>
  </si>
  <si>
    <t>Algeria</t>
  </si>
  <si>
    <t>Poland</t>
  </si>
  <si>
    <t>Sudan</t>
  </si>
  <si>
    <t>Iraq</t>
  </si>
  <si>
    <t>Canada</t>
  </si>
  <si>
    <t>Uganda</t>
  </si>
  <si>
    <t>Morocco</t>
  </si>
  <si>
    <t>Saudi Arabia</t>
  </si>
  <si>
    <t>Peru</t>
  </si>
  <si>
    <t>Venezuela</t>
  </si>
  <si>
    <t>Malaysia</t>
  </si>
  <si>
    <t>Uzbekistan</t>
  </si>
  <si>
    <t>Nepal</t>
  </si>
  <si>
    <t>Ghana</t>
  </si>
  <si>
    <t>Afghanistan</t>
  </si>
  <si>
    <t>Yemen</t>
  </si>
  <si>
    <t>Mozambique</t>
  </si>
  <si>
    <t>Annual official projection</t>
  </si>
  <si>
    <t>North Korea</t>
  </si>
  <si>
    <t>Angola</t>
  </si>
  <si>
    <t>Australia</t>
  </si>
  <si>
    <t>Taiwan</t>
  </si>
  <si>
    <t>Syria</t>
  </si>
  <si>
    <t>Ivory Coast</t>
  </si>
  <si>
    <t>Preliminary 2014 Census Result</t>
  </si>
  <si>
    <t>Madagascar</t>
  </si>
  <si>
    <t>Cameroon</t>
  </si>
  <si>
    <t>Sri Lanka</t>
  </si>
  <si>
    <t>Final 2012 Census Result</t>
  </si>
  <si>
    <t>Romania</t>
  </si>
  <si>
    <t>Niger</t>
  </si>
  <si>
    <t>Burkina Faso</t>
  </si>
  <si>
    <t>Chile</t>
  </si>
  <si>
    <t>Kazakhstan</t>
  </si>
  <si>
    <t>Netherlands</t>
  </si>
  <si>
    <t>Malawi</t>
  </si>
  <si>
    <t>Mali</t>
  </si>
  <si>
    <t>Ecuador</t>
  </si>
  <si>
    <t>Guatemala</t>
  </si>
  <si>
    <t>Zambia</t>
  </si>
  <si>
    <t>Cambodia</t>
  </si>
  <si>
    <t>Chad</t>
  </si>
  <si>
    <t>Senegal</t>
  </si>
  <si>
    <t>2013 census result</t>
  </si>
  <si>
    <t>Zimbabwe</t>
  </si>
  <si>
    <t>2012 Census Result</t>
  </si>
  <si>
    <t>South Sudan</t>
  </si>
  <si>
    <t>Bolivia</t>
  </si>
  <si>
    <t>Belgium</t>
  </si>
  <si>
    <t>Cuba</t>
  </si>
  <si>
    <t>Somalia</t>
  </si>
  <si>
    <t>Rwanda</t>
  </si>
  <si>
    <t>Greece</t>
  </si>
  <si>
    <t>Tunisia</t>
  </si>
  <si>
    <t>Haiti</t>
  </si>
  <si>
    <t>Guinea</t>
  </si>
  <si>
    <t>Czech Republic</t>
  </si>
  <si>
    <t>Official quarterly estimate</t>
  </si>
  <si>
    <t>Portugal</t>
  </si>
  <si>
    <t>Dominican Republic</t>
  </si>
  <si>
    <t>Benin</t>
  </si>
  <si>
    <t>Hungary</t>
  </si>
  <si>
    <t>Burundi</t>
  </si>
  <si>
    <t>Sweden</t>
  </si>
  <si>
    <t>Azerbaijan</t>
  </si>
  <si>
    <t>United Arab Emirates</t>
  </si>
  <si>
    <t>Belarus</t>
  </si>
  <si>
    <t>Quarterly official estimate</t>
  </si>
  <si>
    <t>Honduras</t>
  </si>
  <si>
    <t>Austria</t>
  </si>
  <si>
    <t>Quarterly provisional figure</t>
  </si>
  <si>
    <t>Tajikistan</t>
  </si>
  <si>
    <t>Israel</t>
  </si>
  <si>
    <t>Official monthly estimate</t>
  </si>
  <si>
    <t>Switzerland</t>
  </si>
  <si>
    <t>Papua New Guinea</t>
  </si>
  <si>
    <t>Hong Kong (China)</t>
  </si>
  <si>
    <t>Bulgaria</t>
  </si>
  <si>
    <t>Togo</t>
  </si>
  <si>
    <t>Serbia</t>
  </si>
  <si>
    <t>Paraguay</t>
  </si>
  <si>
    <t>Laos</t>
  </si>
  <si>
    <t>Eritrea</t>
  </si>
  <si>
    <t>Jordan</t>
  </si>
  <si>
    <t>El Salvador</t>
  </si>
  <si>
    <t>Sierra Leone</t>
  </si>
  <si>
    <t>Libya</t>
  </si>
  <si>
    <t>Nicaragua</t>
  </si>
  <si>
    <t>Kyrgyzstan</t>
  </si>
  <si>
    <t>Denmark</t>
  </si>
  <si>
    <t>Finland</t>
  </si>
  <si>
    <t>Singapore</t>
  </si>
  <si>
    <t>Slovakia</t>
  </si>
  <si>
    <t>Norway</t>
  </si>
  <si>
    <t>Central African Republic</t>
  </si>
  <si>
    <t>Costa Rica</t>
  </si>
  <si>
    <t>Turkmenistan</t>
  </si>
  <si>
    <t>Preliminary 2012 census result</t>
  </si>
  <si>
    <t>Republic of the Congo</t>
  </si>
  <si>
    <t>Ireland</t>
  </si>
  <si>
    <t>New Zealand</t>
  </si>
  <si>
    <t>Palestine</t>
  </si>
  <si>
    <t>Liberia</t>
  </si>
  <si>
    <t>Georgia</t>
  </si>
  <si>
    <t>Croatia</t>
  </si>
  <si>
    <t>Oman</t>
  </si>
  <si>
    <t>Weekly official estimate</t>
  </si>
  <si>
    <t>Lebanon</t>
  </si>
  <si>
    <t>Bosnia and Herzegovina</t>
  </si>
  <si>
    <t>Preliminary 2013 census result</t>
  </si>
  <si>
    <t>Panama</t>
  </si>
  <si>
    <t>Mauritania</t>
  </si>
  <si>
    <t>Moldova</t>
  </si>
  <si>
    <t>Puerto Rico (U.S.)</t>
  </si>
  <si>
    <t>Uruguay</t>
  </si>
  <si>
    <t>Kuwait</t>
  </si>
  <si>
    <t>Armenia</t>
  </si>
  <si>
    <t>Mongolia</t>
  </si>
  <si>
    <t>Lithuania</t>
  </si>
  <si>
    <t>Albania</t>
  </si>
  <si>
    <t>Jamaica</t>
  </si>
  <si>
    <t>Qatar</t>
  </si>
  <si>
    <t>Lesotho</t>
  </si>
  <si>
    <t>Namibia</t>
  </si>
  <si>
    <t>Final 2011 census result</t>
  </si>
  <si>
    <t>Macedonia</t>
  </si>
  <si>
    <t>Slovenia</t>
  </si>
  <si>
    <t>Botswana</t>
  </si>
  <si>
    <t>Latvia</t>
  </si>
  <si>
    <t>The Gambia</t>
  </si>
  <si>
    <t>Kosovo</t>
  </si>
  <si>
    <t>Guinea-Bissau</t>
  </si>
  <si>
    <t>Gabon</t>
  </si>
  <si>
    <t>Equatorial Guinea</t>
  </si>
  <si>
    <t>Trinidad and Tobago</t>
  </si>
  <si>
    <t>2011 census result</t>
  </si>
  <si>
    <t>Bahrain</t>
  </si>
  <si>
    <t>Estonia</t>
  </si>
  <si>
    <t>Mauritius</t>
  </si>
  <si>
    <t>East Timor</t>
  </si>
  <si>
    <t>Swaziland</t>
  </si>
  <si>
    <t>Djibouti</t>
  </si>
  <si>
    <t>Fiji</t>
  </si>
  <si>
    <t>Cyprus</t>
  </si>
  <si>
    <t>Réunion (France)</t>
  </si>
  <si>
    <t>Official annual estimate</t>
  </si>
  <si>
    <t>Comoros</t>
  </si>
  <si>
    <t>Bhutan</t>
  </si>
  <si>
    <t>Guyana</t>
  </si>
  <si>
    <t>Macau (China)</t>
  </si>
  <si>
    <t>Montenegro</t>
  </si>
  <si>
    <t>Western Sahara</t>
  </si>
  <si>
    <t>Solomon Islands</t>
  </si>
  <si>
    <t>Luxembourg</t>
  </si>
  <si>
    <t>Suriname</t>
  </si>
  <si>
    <t>Cape Verde</t>
  </si>
  <si>
    <t>Transnistria</t>
  </si>
  <si>
    <t>Malta</t>
  </si>
  <si>
    <t>Guadeloupe (France)</t>
  </si>
  <si>
    <t>Brunei</t>
  </si>
  <si>
    <t>Preliminary 2011 census result</t>
  </si>
  <si>
    <t>Martinique (France)</t>
  </si>
  <si>
    <t>The Bahamas</t>
  </si>
  <si>
    <t>Belize</t>
  </si>
  <si>
    <t>Maldives</t>
  </si>
  <si>
    <t>Iceland</t>
  </si>
  <si>
    <t>Northern Cyprus</t>
  </si>
  <si>
    <t>Official census</t>
  </si>
  <si>
    <t>Barbados</t>
  </si>
  <si>
    <t>New Caledonia (France)</t>
  </si>
  <si>
    <t>French Polynesia (France)</t>
  </si>
  <si>
    <t>Vanuatu</t>
  </si>
  <si>
    <t>Abkhazia</t>
  </si>
  <si>
    <t>French Guiana (France)</t>
  </si>
  <si>
    <t>Mayotte (France)</t>
  </si>
  <si>
    <t>2012 census result</t>
  </si>
  <si>
    <t>Samoa</t>
  </si>
  <si>
    <t>São Tomé and Príncipe</t>
  </si>
  <si>
    <t>Saint Lucia</t>
  </si>
  <si>
    <t>Guam (U.S.)</t>
  </si>
  <si>
    <t>Final 2010 census result</t>
  </si>
  <si>
    <t>Curaçao (Netherlands)</t>
  </si>
  <si>
    <t>Saint Vincent and the Grenadines</t>
  </si>
  <si>
    <t>Aruba (Netherlands)</t>
  </si>
  <si>
    <t>Kiribati</t>
  </si>
  <si>
    <t>United States Virgin Islands (U.S.)</t>
  </si>
  <si>
    <t>Grenada</t>
  </si>
  <si>
    <t>Tonga</t>
  </si>
  <si>
    <t>Federated States of Micronesia</t>
  </si>
  <si>
    <t>Jersey (UK)</t>
  </si>
  <si>
    <t>Seychelles</t>
  </si>
  <si>
    <t>Antigua and Barbuda</t>
  </si>
  <si>
    <t>Isle of Man (UK)</t>
  </si>
  <si>
    <t>Andorra</t>
  </si>
  <si>
    <t>Dominica</t>
  </si>
  <si>
    <t>Bermuda (UK)</t>
  </si>
  <si>
    <t>Guernsey (UK)</t>
  </si>
  <si>
    <t>Marshall Islands</t>
  </si>
  <si>
    <t>Greenland (Denmark)</t>
  </si>
  <si>
    <t>Cayman Islands (UK)</t>
  </si>
  <si>
    <t>American Samoa (U.S.)</t>
  </si>
  <si>
    <t>Saint Kitts and Nevis</t>
  </si>
  <si>
    <t>Northern Mariana Islands (U.S.)</t>
  </si>
  <si>
    <t>South Ossetia</t>
  </si>
  <si>
    <t>Estimate</t>
  </si>
  <si>
    <t>Faroe Islands (Denmark)</t>
  </si>
  <si>
    <t>Sint Maarten (Netherlands)</t>
  </si>
  <si>
    <t>Liechtenstein</t>
  </si>
  <si>
    <t>Semi annual official estimate</t>
  </si>
  <si>
    <t>Monaco</t>
  </si>
  <si>
    <t>Collectivity of Saint Martin (France)</t>
  </si>
  <si>
    <t>San Marino</t>
  </si>
  <si>
    <t>Turks and Caicos Islands (UK)</t>
  </si>
  <si>
    <t>Gibraltar (UK)</t>
  </si>
  <si>
    <t>Åland Islands (Finland)</t>
  </si>
  <si>
    <t>British Virgin Islands (UK)</t>
  </si>
  <si>
    <t>2010 census result</t>
  </si>
  <si>
    <t>Caribbean Netherlands (Netherlands)</t>
  </si>
  <si>
    <t>Palau</t>
  </si>
  <si>
    <t>Cook Islands (New Zealand)</t>
  </si>
  <si>
    <t>Anguilla (UK)</t>
  </si>
  <si>
    <t>Wallis and Futuna (France)</t>
  </si>
  <si>
    <t>Tuvalu</t>
  </si>
  <si>
    <t>Nauru</t>
  </si>
  <si>
    <t>Saint Barthélemy (France)</t>
  </si>
  <si>
    <t>Saint Pierre and Miquelon (France)</t>
  </si>
  <si>
    <t>Montserrat (UK)</t>
  </si>
  <si>
    <t>Saint Helena, Ascension and Tristan da Cunha (UK)</t>
  </si>
  <si>
    <t>Falkland Islands (UK)</t>
  </si>
  <si>
    <t>Svalbard and Jan Mayen (Norway)</t>
  </si>
  <si>
    <t>Norfolk Island (Australia)</t>
  </si>
  <si>
    <t>Christmas Island (Australia)</t>
  </si>
  <si>
    <t>Niue (New Zealand)</t>
  </si>
  <si>
    <t>Tokelau (NZ)</t>
  </si>
  <si>
    <t>Vatican City</t>
  </si>
  <si>
    <t>Cocos (Keeling) Islands (Australia)</t>
  </si>
  <si>
    <t>Pitcairn Islands (UK)</t>
  </si>
  <si>
    <t>Cross Rates</t>
  </si>
  <si>
    <t>Bid</t>
  </si>
  <si>
    <t>Ask</t>
  </si>
  <si>
    <t>GBP/AUD</t>
  </si>
  <si>
    <t>GBP/CAD</t>
  </si>
  <si>
    <t>GBP/CHF</t>
  </si>
  <si>
    <t>GBP/DKK</t>
  </si>
  <si>
    <t>GBP/EUR</t>
  </si>
  <si>
    <t>GBP/GBP</t>
  </si>
  <si>
    <t>GBP/HKD</t>
  </si>
  <si>
    <t>GBP/JPY</t>
  </si>
  <si>
    <t>GBP/NOK</t>
  </si>
  <si>
    <t>GBP/NZD</t>
  </si>
  <si>
    <t>GBP/SEK</t>
  </si>
  <si>
    <t>GBP/SGD</t>
  </si>
  <si>
    <t>GBP/ZAR</t>
  </si>
  <si>
    <t>Building</t>
  </si>
  <si>
    <t>Planned pinnacle height</t>
  </si>
  <si>
    <t>Planned roof height</t>
  </si>
  <si>
    <t>Floors</t>
  </si>
  <si>
    <t>Planned completion</t>
  </si>
  <si>
    <t>City</t>
  </si>
  <si>
    <t>Remarks</t>
  </si>
  <si>
    <t>Kingdom Tower</t>
  </si>
  <si>
    <t>1,008 m (3,307 ft)</t>
  </si>
  <si>
    <t>1,000 m (3,300 ft)</t>
  </si>
  <si>
    <t>Jeddah</t>
  </si>
  <si>
    <t>Will become the tallest in the world upon completion.</t>
  </si>
  <si>
    <t>Lotte World Tower</t>
  </si>
  <si>
    <t>555 m (1,821 ft)</t>
  </si>
  <si>
    <t>554.6 m (1,820 ft)</t>
  </si>
  <si>
    <t>Seoul</t>
  </si>
  <si>
    <t>Will become the tallest building in the OECD with the tallest observation deck in the world.</t>
  </si>
  <si>
    <t>World One</t>
  </si>
  <si>
    <t>442 m (1,450 ft)</t>
  </si>
  <si>
    <t>Mumbai</t>
  </si>
  <si>
    <t>Will become tallest residential skyscraper in the world if completed before Pentominium.</t>
  </si>
  <si>
    <t>111 West 57th Street</t>
  </si>
  <si>
    <t>433.1 m (1,421 ft)</t>
  </si>
  <si>
    <t>408.7 m (1,341 ft)</t>
  </si>
  <si>
    <t>New York City</t>
  </si>
  <si>
    <t>Scheduled to be world's skinniest skyscraper "with a slenderness ratio of about 1:23."</t>
  </si>
  <si>
    <t>Three World Trade Center</t>
  </si>
  <si>
    <t>378 m (1,240 ft)</t>
  </si>
  <si>
    <t>349.7 m (1,147 ft)</t>
  </si>
  <si>
    <t>USA</t>
  </si>
  <si>
    <t>Also known as 175 Greenwich Street</t>
  </si>
  <si>
    <t>Torres Atrio (South Tower)</t>
  </si>
  <si>
    <t>357 m (1,171 ft)</t>
  </si>
  <si>
    <t>Bogotá</t>
  </si>
  <si>
    <t>Will become the tallest in Latin America.</t>
  </si>
  <si>
    <t>Xiamen International Center</t>
  </si>
  <si>
    <t>339 m (1,112 ft)</t>
  </si>
  <si>
    <t>339.88 m (1,115.1 ft)</t>
  </si>
  <si>
    <t>Xiamen</t>
  </si>
  <si>
    <t>[51]</t>
  </si>
  <si>
    <t>Orchid Crown Tower 1</t>
  </si>
  <si>
    <t>337 m (1,106 ft)</t>
  </si>
  <si>
    <t>[52][53]</t>
  </si>
  <si>
    <t>Orchid Crown Tower 2</t>
  </si>
  <si>
    <t>[54][55]</t>
  </si>
  <si>
    <t>Orchid Crown Tower 3</t>
  </si>
  <si>
    <t>[56][57]</t>
  </si>
  <si>
    <t>Palais Royale Mumbai</t>
  </si>
  <si>
    <t>320 m (1,050 ft)</t>
  </si>
  <si>
    <t>Will become the tallest building in India, if completed before India Tower and World One.</t>
  </si>
  <si>
    <t>Namaste Tower</t>
  </si>
  <si>
    <t>316 m (1,037 ft)</t>
  </si>
  <si>
    <t>300 m (980 ft)</t>
  </si>
  <si>
    <t>It resembles the ‘Namaste’ gesture: two wings of the hotel are clasped together like hands greeting.</t>
  </si>
  <si>
    <t>MahaNakhon</t>
  </si>
  <si>
    <t>314 m (1,030 ft)</t>
  </si>
  <si>
    <t>Bangkok</t>
  </si>
  <si>
    <t>It will become Thailand's tallest building upon completion in 2015.</t>
  </si>
  <si>
    <t>Lokhandwala Minerva</t>
  </si>
  <si>
    <t>307 m (1,007 ft)</t>
  </si>
  <si>
    <t>Residential</t>
  </si>
  <si>
    <t>Jin Wan Plaza 1</t>
  </si>
  <si>
    <t>Tianjin</t>
  </si>
  <si>
    <t>[64]</t>
  </si>
  <si>
    <t>Investment</t>
  </si>
  <si>
    <t>Price</t>
  </si>
  <si>
    <t>%</t>
  </si>
  <si>
    <t>Change</t>
  </si>
  <si>
    <t>AEC Education (AEC)</t>
  </si>
  <si>
    <t>3.13p</t>
  </si>
  <si>
    <t>AFC Energy (AFC)</t>
  </si>
  <si>
    <t>8.63p</t>
  </si>
  <si>
    <t>AIREA (AIEA)</t>
  </si>
  <si>
    <t>13.63p</t>
  </si>
  <si>
    <t>ARM Holdings (ARM)</t>
  </si>
  <si>
    <t>1,193.50p</t>
  </si>
  <si>
    <t>AVEVA Group (AVV)</t>
  </si>
  <si>
    <t>1,469.50p</t>
  </si>
  <si>
    <t>Aberdeen Asian Income Fund (AAIF)</t>
  </si>
  <si>
    <t>197.63p</t>
  </si>
  <si>
    <t>Aberdeen Asian Smaller Companies Investment Trust (AAS)</t>
  </si>
  <si>
    <t>886.25p</t>
  </si>
  <si>
    <t>Aberdeen Asset Management (ADN)</t>
  </si>
  <si>
    <t>464.20p</t>
  </si>
  <si>
    <t>Aberdeen Latin American Income Fund (ALAI)</t>
  </si>
  <si>
    <t>65.25p</t>
  </si>
  <si>
    <t>Aberdeen Private Equity Fund (APEF)</t>
  </si>
  <si>
    <t>89.88p</t>
  </si>
  <si>
    <t>Aberforth Geared Income Trust (AGIT)</t>
  </si>
  <si>
    <t>174.00p</t>
  </si>
  <si>
    <t>Aberforth Geared Income Trust (AGIZ)</t>
  </si>
  <si>
    <t>151.00p</t>
  </si>
  <si>
    <t>Abzena Ord Gbp0.002 (ABZA)</t>
  </si>
  <si>
    <t>82.25p</t>
  </si>
  <si>
    <t>Access Intelligence (ACC)</t>
  </si>
  <si>
    <t>2.63p</t>
  </si>
  <si>
    <t>Accsys Technologies (AXS)</t>
  </si>
  <si>
    <t>69.63p</t>
  </si>
  <si>
    <t>Accumuli (ACM)</t>
  </si>
  <si>
    <t>27.75p</t>
  </si>
  <si>
    <t>AcenciA Debt Strategies (ACD)</t>
  </si>
  <si>
    <t>106.00p</t>
  </si>
  <si>
    <t>Adalta Real (ADA)</t>
  </si>
  <si>
    <t>0.15€</t>
  </si>
  <si>
    <t>Advance Frontier Markets Fund (AFMF)</t>
  </si>
  <si>
    <t>57.38p</t>
  </si>
  <si>
    <t>Advanced Computer Software (ASW)</t>
  </si>
  <si>
    <t>139.63p</t>
  </si>
  <si>
    <t>Advanced Medical Solutions Group (AMS)</t>
  </si>
  <si>
    <t>142.75p</t>
  </si>
  <si>
    <t>Afi Development (AFRB)</t>
  </si>
  <si>
    <t>0.33$</t>
  </si>
  <si>
    <t>Afren (AFR)</t>
  </si>
  <si>
    <t>6.43p</t>
  </si>
  <si>
    <t>Africa Opportunity Fund (AOF)</t>
  </si>
  <si>
    <t>0.87$</t>
  </si>
  <si>
    <t>African Consolidated Resources Ord 1p (VAST)</t>
  </si>
  <si>
    <t>0.70p</t>
  </si>
  <si>
    <t>African Potash Limited (AFPO)</t>
  </si>
  <si>
    <t>0.78p</t>
  </si>
  <si>
    <t>Aggreko (AGK)</t>
  </si>
  <si>
    <t>1,605.00p</t>
  </si>
  <si>
    <t>Agriterra (AGTA)</t>
  </si>
  <si>
    <t>0.58p</t>
  </si>
  <si>
    <t>Air Partner (AIP)</t>
  </si>
  <si>
    <t>287.13p</t>
  </si>
  <si>
    <t>Alba Mineral Resources (ALBA)</t>
  </si>
  <si>
    <t>0.28p</t>
  </si>
  <si>
    <t>Alcentra European Floating Rate Income Fund Red (AEFS)</t>
  </si>
  <si>
    <t>106.63p</t>
  </si>
  <si>
    <t>Alexander Mining (AXM)</t>
  </si>
  <si>
    <t>Alliance Pharma (APH)</t>
  </si>
  <si>
    <t>38.00p</t>
  </si>
  <si>
    <t>Alpha Pyrenees (ALPH)</t>
  </si>
  <si>
    <t>1.88p</t>
  </si>
  <si>
    <t>Alternative Asset Opps PCC (TLI)</t>
  </si>
  <si>
    <t>46.38p</t>
  </si>
  <si>
    <t>Alternative Networks (AN.)</t>
  </si>
  <si>
    <t>492.50p</t>
  </si>
  <si>
    <t>Altona Energy (ANR)</t>
  </si>
  <si>
    <t>Amara Mining (AMA)</t>
  </si>
  <si>
    <t>17.00p</t>
  </si>
  <si>
    <t>Ambrian (AMBR)</t>
  </si>
  <si>
    <t>10.88p</t>
  </si>
  <si>
    <t>Amedeo Resources (AMED)</t>
  </si>
  <si>
    <t>0.38p</t>
  </si>
  <si>
    <t>Aminex (AEX)</t>
  </si>
  <si>
    <t>2.03p</t>
  </si>
  <si>
    <t>Amlin (AML)</t>
  </si>
  <si>
    <t>505.75p</t>
  </si>
  <si>
    <t>Amphion Innovations (AMP)</t>
  </si>
  <si>
    <t>Amur Minerals Corporation (AMC)</t>
  </si>
  <si>
    <t>8.23p</t>
  </si>
  <si>
    <t>Andes Energia (AEN)</t>
  </si>
  <si>
    <t>20.88p</t>
  </si>
  <si>
    <t>Anglesey Mining (AYM)</t>
  </si>
  <si>
    <t>2.13p</t>
  </si>
  <si>
    <t>Anglo American (AAL)</t>
  </si>
  <si>
    <t>1,153.75p</t>
  </si>
  <si>
    <t>Anglo Pacific Group (APF)</t>
  </si>
  <si>
    <t>91.75p</t>
  </si>
  <si>
    <t>Anite (AIE)</t>
  </si>
  <si>
    <t>Arc Capital (ARCH)</t>
  </si>
  <si>
    <t>0.18$</t>
  </si>
  <si>
    <t>Arcontech Group (ARC)</t>
  </si>
  <si>
    <t>0.19p</t>
  </si>
  <si>
    <t>Argo Group (ARGO)</t>
  </si>
  <si>
    <t>8.88p</t>
  </si>
  <si>
    <t>Argos Resources (ARG)</t>
  </si>
  <si>
    <t>5.88p</t>
  </si>
  <si>
    <t>Ariana Resources (AAU)</t>
  </si>
  <si>
    <t>0.83p</t>
  </si>
  <si>
    <t>Ark Therapeutics Group (AKT)</t>
  </si>
  <si>
    <t>44.00p</t>
  </si>
  <si>
    <t>Artemis Alpha Trust (ATSS)</t>
  </si>
  <si>
    <t>27.00p</t>
  </si>
  <si>
    <t>Artemis Alpha Trust (ATS)</t>
  </si>
  <si>
    <t>277.13p</t>
  </si>
  <si>
    <t>Artilium (ARTA)</t>
  </si>
  <si>
    <t>6.13p</t>
  </si>
  <si>
    <t>Ascent Resources (AST)</t>
  </si>
  <si>
    <t>0.18p</t>
  </si>
  <si>
    <t>Aseana Properties (ASPL)</t>
  </si>
  <si>
    <t>0.45$</t>
  </si>
  <si>
    <t>Ashley (Laura) Holdings (ALY)</t>
  </si>
  <si>
    <t>29.00p</t>
  </si>
  <si>
    <t>Ashley House (ASH)</t>
  </si>
  <si>
    <t>4.38p</t>
  </si>
  <si>
    <t>Ashmore Group (ASHM)</t>
  </si>
  <si>
    <t>289.50p</t>
  </si>
  <si>
    <t>Asia Resource Minerals (ARMS)</t>
  </si>
  <si>
    <t>18.00p</t>
  </si>
  <si>
    <t>Asian Citrus Holdings (ACHL)</t>
  </si>
  <si>
    <t>6.63p</t>
  </si>
  <si>
    <t>Asian Total Return Investment Company (ATR)</t>
  </si>
  <si>
    <t>212.38p</t>
  </si>
  <si>
    <t>Atlas Development Support Services Limited Ord Npv (ADSS)</t>
  </si>
  <si>
    <t>5.38p</t>
  </si>
  <si>
    <t>Audioboom Group (BOOM)</t>
  </si>
  <si>
    <t>8.75p</t>
  </si>
  <si>
    <t>Augean (AUG)</t>
  </si>
  <si>
    <t>42.25p</t>
  </si>
  <si>
    <t>Aurasian Minerals Ord 0.1p (AUM)</t>
  </si>
  <si>
    <t>0.30p</t>
  </si>
  <si>
    <t>Aureus Mining (AUE)</t>
  </si>
  <si>
    <t>22.00p</t>
  </si>
  <si>
    <t>Avacta Group (AVCT)</t>
  </si>
  <si>
    <t>0.85p</t>
  </si>
  <si>
    <t>Avanti Communications Group (AVN)</t>
  </si>
  <si>
    <t>239.13p</t>
  </si>
  <si>
    <t>Aviva (AV.B)</t>
  </si>
  <si>
    <t>144.75p</t>
  </si>
  <si>
    <t>Avocet Mining (AVM)</t>
  </si>
  <si>
    <t>5.25p</t>
  </si>
  <si>
    <t>Avon Rubber (AVON)</t>
  </si>
  <si>
    <t>735.50p</t>
  </si>
  <si>
    <t>Axa Property (APT)</t>
  </si>
  <si>
    <t>42.63p</t>
  </si>
  <si>
    <t>Azonto Petroleum Ord Npv (AZO)</t>
  </si>
  <si>
    <t>Column2</t>
  </si>
  <si>
    <t>Column3</t>
  </si>
  <si>
    <t>Column4</t>
  </si>
  <si>
    <t>Operations</t>
  </si>
  <si>
    <t>Corporate</t>
  </si>
  <si>
    <t>Postage</t>
  </si>
  <si>
    <t>Telephone</t>
  </si>
  <si>
    <t>Trade shows</t>
  </si>
  <si>
    <t>Travel</t>
  </si>
  <si>
    <t>AB Dynamics Ord 1p (ABDP)</t>
  </si>
  <si>
    <t>180.50p</t>
  </si>
  <si>
    <t>ADVFN (AFN)</t>
  </si>
  <si>
    <t>97.50p</t>
  </si>
  <si>
    <t>AGA Rangemaster Group (AGA)</t>
  </si>
  <si>
    <t>102.13p</t>
  </si>
  <si>
    <t>ANGLE (AGL)</t>
  </si>
  <si>
    <t>73.50p</t>
  </si>
  <si>
    <t>AO World (AO.)</t>
  </si>
  <si>
    <t>190.80p</t>
  </si>
  <si>
    <t>APC Technology Group (APC)</t>
  </si>
  <si>
    <t>25.25p</t>
  </si>
  <si>
    <t>API Group (API)</t>
  </si>
  <si>
    <t>59.00p</t>
  </si>
  <si>
    <t>APR Energy (APR)</t>
  </si>
  <si>
    <t>327.13p</t>
  </si>
  <si>
    <t>ASOS (ASC)</t>
  </si>
  <si>
    <t>3,214.00p</t>
  </si>
  <si>
    <t>AVIVA 8 3/4% CUM (AV.A)</t>
  </si>
  <si>
    <t>152.50p</t>
  </si>
  <si>
    <t>Aa Ord 0.1p (AA.)</t>
  </si>
  <si>
    <t>392.88p</t>
  </si>
  <si>
    <t>Abbey (ABBY)</t>
  </si>
  <si>
    <t>875.00p</t>
  </si>
  <si>
    <t>Abbott Laboratories (ABT)</t>
  </si>
  <si>
    <t>0.00$</t>
  </si>
  <si>
    <t>Abcam (ABC)</t>
  </si>
  <si>
    <t>476.13p</t>
  </si>
  <si>
    <t>Aberdeen Asian Smaller Co Inv Trust (AASC)</t>
  </si>
  <si>
    <t>114.13p</t>
  </si>
  <si>
    <t>Aberdeen Japan Investment Trust (AJIT)</t>
  </si>
  <si>
    <t>498.50p</t>
  </si>
  <si>
    <t>Aberdeen Latin American Income Fund Limited Sub Shs Npv (ALAS)</t>
  </si>
  <si>
    <t>1.00p</t>
  </si>
  <si>
    <t>Aberdeen New Dawn Investment Trust (ABD)</t>
  </si>
  <si>
    <t>188.88p</t>
  </si>
  <si>
    <t>Aberdeen New Thai Investment Trust (ANW)</t>
  </si>
  <si>
    <t>457.50p</t>
  </si>
  <si>
    <t>Aberdeen Smaller Companies High Income Trust (ASCH)</t>
  </si>
  <si>
    <t>201.00p</t>
  </si>
  <si>
    <t>Aberdeen Uk Tracker Trust (AUKT)</t>
  </si>
  <si>
    <t>328.38p</t>
  </si>
  <si>
    <t>Aberforth Smaller Companies Trust (ASL)</t>
  </si>
  <si>
    <t>1,090.00p</t>
  </si>
  <si>
    <t>Abu Dhabi Islamic Bank (45SI)</t>
  </si>
  <si>
    <t>Acacia Mining Ord 10p (ACA)</t>
  </si>
  <si>
    <t>264.20p</t>
  </si>
  <si>
    <t>Acal (ACL)</t>
  </si>
  <si>
    <t>274.00p</t>
  </si>
  <si>
    <t>Accesso Technology Group (ACSO)</t>
  </si>
  <si>
    <t>576.00p</t>
  </si>
  <si>
    <t>Acer Incorporated Gdr Repr 5 Shs Com Stk Twd10144a (ACIA)</t>
  </si>
  <si>
    <t>Acorn Income Fund (AIF)</t>
  </si>
  <si>
    <t>309.50p</t>
  </si>
  <si>
    <t>Acron Jsc (34NF)</t>
  </si>
  <si>
    <t>Acta S.p.A. (ACTA)</t>
  </si>
  <si>
    <t>0.00p</t>
  </si>
  <si>
    <t>Action Hotels (AHCG)</t>
  </si>
  <si>
    <t>55.00p</t>
  </si>
  <si>
    <t>Active Energy Group (AEG)</t>
  </si>
  <si>
    <t>5.05p</t>
  </si>
  <si>
    <t>Actual Experience (ACT)</t>
  </si>
  <si>
    <t>185.00p</t>
  </si>
  <si>
    <t>AdEPT Telecom (ADT)</t>
  </si>
  <si>
    <t>Adamas Finance Asia Limited Ord Npv (ADAM)</t>
  </si>
  <si>
    <t>0.73$</t>
  </si>
  <si>
    <t>Admiral Group (ADM)</t>
  </si>
  <si>
    <t>1,513.00p</t>
  </si>
  <si>
    <t>Advance Developing Markets Fd (ADMF)</t>
  </si>
  <si>
    <t>444.75p</t>
  </si>
  <si>
    <t>Advanced Oncotherapy (AVO)</t>
  </si>
  <si>
    <t>4.85p</t>
  </si>
  <si>
    <t>Aeci (87FZ)</t>
  </si>
  <si>
    <t>Aeorema Communications (AEO)</t>
  </si>
  <si>
    <t>32.00p</t>
  </si>
  <si>
    <t>Aer Lingus Group (AERL)</t>
  </si>
  <si>
    <t>2.34€</t>
  </si>
  <si>
    <t>Afarak Group (AFRK)</t>
  </si>
  <si>
    <t>32.50p</t>
  </si>
  <si>
    <t>Afh Financial Group Ord 10p (AFHP)</t>
  </si>
  <si>
    <t>150.00p</t>
  </si>
  <si>
    <t>Afi Development (53GI)</t>
  </si>
  <si>
    <t>Afriag Ord 0.1p (AFRI)</t>
  </si>
  <si>
    <t>0.41p</t>
  </si>
  <si>
    <t>Africa Opportunity Fund Limited C Ord Usd0.10 (AOFC)</t>
  </si>
  <si>
    <t>0.96$</t>
  </si>
  <si>
    <t>African Copper (ACU)</t>
  </si>
  <si>
    <t>0.35p</t>
  </si>
  <si>
    <t>African Minerals (AMI)</t>
  </si>
  <si>
    <t>Aggregated Micro Power Holdings Ord 0.5p (AMPH)</t>
  </si>
  <si>
    <t>Air China (AIRC)</t>
  </si>
  <si>
    <t>Akers Biosciences Inc (AKR)</t>
  </si>
  <si>
    <t>232.50p</t>
  </si>
  <si>
    <t>Al Noor Hospitals Group (ANH)</t>
  </si>
  <si>
    <t>951.25p</t>
  </si>
  <si>
    <t>Albion Development VCT "D" (AADD)</t>
  </si>
  <si>
    <t>100.00p</t>
  </si>
  <si>
    <t>Albion Development Vct (AADV)</t>
  </si>
  <si>
    <t>69.00p</t>
  </si>
  <si>
    <t>Albion Enterprise VCT (AAEV)</t>
  </si>
  <si>
    <t>88.00p</t>
  </si>
  <si>
    <t>Albion Technology &amp; General VCT (AATG)</t>
  </si>
  <si>
    <t>76.50p</t>
  </si>
  <si>
    <t>Albion Venture Capital Trust (AAVC)</t>
  </si>
  <si>
    <t>66.00p</t>
  </si>
  <si>
    <t>Alecto Minerals (ALO)</t>
  </si>
  <si>
    <t>0.16p</t>
  </si>
  <si>
    <t>Alent (ALNT)</t>
  </si>
  <si>
    <t>381.00p</t>
  </si>
  <si>
    <t>Alkane Energy (ALK)</t>
  </si>
  <si>
    <t>20.75p</t>
  </si>
  <si>
    <t>All Asia Asset Capital Limited Ord Npv (AAA)</t>
  </si>
  <si>
    <t>All Leisure Group (ALLG)</t>
  </si>
  <si>
    <t>21.50p</t>
  </si>
  <si>
    <t>Allergy Therapeutics (AGY)</t>
  </si>
  <si>
    <t>25.50p</t>
  </si>
  <si>
    <t>Alliance Trust (ATST)</t>
  </si>
  <si>
    <t>500.75p</t>
  </si>
  <si>
    <t>Allianz Technology Trust Ord 25p (ATT)</t>
  </si>
  <si>
    <t>590.00p</t>
  </si>
  <si>
    <t>Allied Mind Ord 1p (ALM)</t>
  </si>
  <si>
    <t>580.50p</t>
  </si>
  <si>
    <t>Alpha Bank A E (01NX)</t>
  </si>
  <si>
    <t>Alpha Real Trust (ARTL)</t>
  </si>
  <si>
    <t>70.50p</t>
  </si>
  <si>
    <t>Alpha Returns Group Ord 0.01p (ARGP)</t>
  </si>
  <si>
    <t>3.85p</t>
  </si>
  <si>
    <t>Alternative Energy (ALR)</t>
  </si>
  <si>
    <t>0.10p</t>
  </si>
  <si>
    <t>Altitude Group (ALT)</t>
  </si>
  <si>
    <t>16.75p</t>
  </si>
  <si>
    <t>Altus Resource Capital Limited (ARCL)</t>
  </si>
  <si>
    <t>58.00p</t>
  </si>
  <si>
    <t>Alumasc Group (ALU)</t>
  </si>
  <si>
    <t>156.50p</t>
  </si>
  <si>
    <t>Aluminium Bahrain B.s.c. Gdr Each Repr 15 Ord 144a (78QZ)</t>
  </si>
  <si>
    <t>Amati VCT 2 (AT2)</t>
  </si>
  <si>
    <t>102.00p</t>
  </si>
  <si>
    <t>Amati VCT (ATI)</t>
  </si>
  <si>
    <t>67.00p</t>
  </si>
  <si>
    <t>Amec Ord 50p (AMFW)</t>
  </si>
  <si>
    <t>913.25p</t>
  </si>
  <si>
    <t>Amerisur Resources (AMER)</t>
  </si>
  <si>
    <t>33.25p</t>
  </si>
  <si>
    <t>Amiad Water Systems (AFS)</t>
  </si>
  <si>
    <t>155.00p</t>
  </si>
  <si>
    <t>Amino Technologies (AMO)</t>
  </si>
  <si>
    <t>138.00p</t>
  </si>
  <si>
    <t>Andrews Sykes Group (ASY)</t>
  </si>
  <si>
    <t>312.50p</t>
  </si>
  <si>
    <t>Anglo Asian Mining (AAZ)</t>
  </si>
  <si>
    <t>4.50p</t>
  </si>
  <si>
    <t>Anglo-Eastern Plantations (AEP)</t>
  </si>
  <si>
    <t>595.25p</t>
  </si>
  <si>
    <t>Animalcare Group (ANCR)</t>
  </si>
  <si>
    <t>194.00p</t>
  </si>
  <si>
    <t>Anpario (ANP)</t>
  </si>
  <si>
    <t>291.00p</t>
  </si>
  <si>
    <t>Antofagasta (70GD)</t>
  </si>
  <si>
    <t>Antofagasta (ANTO)</t>
  </si>
  <si>
    <t>754.00p</t>
  </si>
  <si>
    <t>Antrim Energy (AEY)</t>
  </si>
  <si>
    <t>1.75p</t>
  </si>
  <si>
    <t>AorTech International (AOR)</t>
  </si>
  <si>
    <t>29.50p</t>
  </si>
  <si>
    <t>Api Group Ord 1p Assd Cedar 2015 Cash (APIA)</t>
  </si>
  <si>
    <t>Applied Graphene Materials (AGM)</t>
  </si>
  <si>
    <t>171.50p</t>
  </si>
  <si>
    <t>Aqua Bounty Technologies Inc (ABTX)</t>
  </si>
  <si>
    <t>13.50p</t>
  </si>
  <si>
    <t>Aqua Bounty Technologies Inc. Com Shs Usd0.001 Di (ABTU)</t>
  </si>
  <si>
    <t>12.50p</t>
  </si>
  <si>
    <t>Aquarius Platinum (AQP)</t>
  </si>
  <si>
    <t>10.75p</t>
  </si>
  <si>
    <t>Aquatic Foods Group Ord Npv (AFG)</t>
  </si>
  <si>
    <t>57.50p</t>
  </si>
  <si>
    <t>Arab Potash Co (88KZ)</t>
  </si>
  <si>
    <t>Arbuthnot Banking Group (ARBB)</t>
  </si>
  <si>
    <t>1,508.00p</t>
  </si>
  <si>
    <t>Arden Partners (ARDN)</t>
  </si>
  <si>
    <t>52.50p</t>
  </si>
  <si>
    <t>Arian Silver Corporation (AGQ)</t>
  </si>
  <si>
    <t>30.50p</t>
  </si>
  <si>
    <t>Armadale Capital (ACP)</t>
  </si>
  <si>
    <t>0.04p</t>
  </si>
  <si>
    <t>Armour Group (AMR)</t>
  </si>
  <si>
    <t>6.00p</t>
  </si>
  <si>
    <t>Armstrong Ventures Ord 0.01p (AVP)</t>
  </si>
  <si>
    <t>0.02p</t>
  </si>
  <si>
    <t>Arria Nlg Ord 0.1p (NLG)</t>
  </si>
  <si>
    <t>35.00p</t>
  </si>
  <si>
    <t>Arricano Real Estate Ord Eur0.0005 (ARO)</t>
  </si>
  <si>
    <t>2.25$</t>
  </si>
  <si>
    <t>Arrow Global Group (ARW)</t>
  </si>
  <si>
    <t>245.38p</t>
  </si>
  <si>
    <t>Artemis Aim Vct 2 (AAM)</t>
  </si>
  <si>
    <t>62.50p</t>
  </si>
  <si>
    <t>Ashcourt Rowan (ARP)</t>
  </si>
  <si>
    <t>266.50p</t>
  </si>
  <si>
    <t>Ashmore Global Opportunities Limited Ord Npv (usd) (AGOU)</t>
  </si>
  <si>
    <t>3.90$</t>
  </si>
  <si>
    <t>Ashmore Global Opportunities (AGOL)</t>
  </si>
  <si>
    <t>3.80£</t>
  </si>
  <si>
    <t>Ashok Leyland (AKLS)</t>
  </si>
  <si>
    <t>Ashpol (BC24)</t>
  </si>
  <si>
    <t>Ashtead Group (AHT)</t>
  </si>
  <si>
    <t>1,115.50p</t>
  </si>
  <si>
    <t>Asia Ceramics Holdings (ACHP)</t>
  </si>
  <si>
    <t>Asian Growth Properties (AGP)</t>
  </si>
  <si>
    <t>16.00p</t>
  </si>
  <si>
    <t>Asr Test Stock Ord (TE17)</t>
  </si>
  <si>
    <t>AssetCo (ASTO)</t>
  </si>
  <si>
    <t>292.50p</t>
  </si>
  <si>
    <t>Associated British Engineering (ASBE)</t>
  </si>
  <si>
    <t>120.00p</t>
  </si>
  <si>
    <t>Associated British Foods (ABF)</t>
  </si>
  <si>
    <t>3,129.50p</t>
  </si>
  <si>
    <t>Assura Group (AGR)</t>
  </si>
  <si>
    <t>55.63p</t>
  </si>
  <si>
    <t>AstraZeneca (AZN)</t>
  </si>
  <si>
    <t>4,439.50p</t>
  </si>
  <si>
    <t>Athelney Trust (ATY)</t>
  </si>
  <si>
    <t>195.00p</t>
  </si>
  <si>
    <t>Atia Group (ATIA)</t>
  </si>
  <si>
    <t>Atkins (W S) (ATK)</t>
  </si>
  <si>
    <t>1,331.50p</t>
  </si>
  <si>
    <t>Atlantic Coal (ATC)</t>
  </si>
  <si>
    <t>0.14p</t>
  </si>
  <si>
    <t>Atlantis Japan (AJG)</t>
  </si>
  <si>
    <t>128.00p</t>
  </si>
  <si>
    <t>Atlantis Resources Limited Ord Npv (ARL)</t>
  </si>
  <si>
    <t>28.00p</t>
  </si>
  <si>
    <t>Atlas Mara Co-nvest Limited Ord Npv (ATMA)</t>
  </si>
  <si>
    <t>7.80$</t>
  </si>
  <si>
    <t>Attraqt Group Ord 1p (ATQT)</t>
  </si>
  <si>
    <t>Auctus Growth Ord Gbp0.10 (AUCT)</t>
  </si>
  <si>
    <t>57.00p</t>
  </si>
  <si>
    <t>Audax Properties (34GE)</t>
  </si>
  <si>
    <t>137.50£</t>
  </si>
  <si>
    <t>Auhua Clean Energy (ACE)</t>
  </si>
  <si>
    <t>Aukett Swanke Group (AUK)</t>
  </si>
  <si>
    <t>7.25p</t>
  </si>
  <si>
    <t>Aurora Investment Trust (ARR)</t>
  </si>
  <si>
    <t>148.00p</t>
  </si>
  <si>
    <t>Aurora Russia (AURR)</t>
  </si>
  <si>
    <t>9.75p</t>
  </si>
  <si>
    <t>Aurum Mining (AUR)</t>
  </si>
  <si>
    <t>0.95p</t>
  </si>
  <si>
    <t>Avanta Serviced Office Group Ord 30p (ASOG)</t>
  </si>
  <si>
    <t>19,038.60$</t>
  </si>
  <si>
    <t>Avanti Capital (AVA)</t>
  </si>
  <si>
    <t>40.50p</t>
  </si>
  <si>
    <t>Avarae Global Coins (AVR)</t>
  </si>
  <si>
    <t>10.50p</t>
  </si>
  <si>
    <t>Avation (AVAP)</t>
  </si>
  <si>
    <t>151.50p</t>
  </si>
  <si>
    <t>Avesco Group (AVS)</t>
  </si>
  <si>
    <t>131.00p</t>
  </si>
  <si>
    <t>Avingtrans (AVG)</t>
  </si>
  <si>
    <t>105.00p</t>
  </si>
  <si>
    <t>Aviva (AV.)</t>
  </si>
  <si>
    <t>572.25p</t>
  </si>
  <si>
    <t>Axis Bank (AXBA)</t>
  </si>
  <si>
    <t>Run</t>
  </si>
  <si>
    <t>Six</t>
  </si>
  <si>
    <t>Four</t>
  </si>
  <si>
    <t>Devan</t>
  </si>
  <si>
    <t>Uday</t>
  </si>
  <si>
    <t>Vicky</t>
  </si>
  <si>
    <t>Monty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</si>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</sst>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d;@"/>
    <numFmt numFmtId="165" formatCode="_(\$* #,##0.00_);_(\$* \(#,##0.00\);_(\$* &quot;-&quot;??_);_(@_)"/>
    <numFmt numFmtId="166" formatCode="&quot;$&quot;#,##0.00"/>
    <numFmt numFmtId="167" formatCode="&quot;₹&quot;\ #,##0.00"/>
  </numFmts>
  <fonts count="34" x14ac:knownFonts="1">
    <font>
      <sz val="11"/>
      <color theme="1"/>
      <name val="Calibri"/>
      <family val="2"/>
      <scheme val="minor"/>
    </font>
    <font>
      <b/>
      <sz val="12"/>
      <color theme="1"/>
      <name val="Calibri"/>
      <family val="2"/>
      <scheme val="minor"/>
    </font>
    <font>
      <sz val="18"/>
      <color theme="1"/>
      <name val="Calibri"/>
      <family val="2"/>
      <scheme val="minor"/>
    </font>
    <font>
      <b/>
      <sz val="16"/>
      <color theme="1"/>
      <name val="Calibri"/>
      <family val="2"/>
      <scheme val="minor"/>
    </font>
    <font>
      <b/>
      <i/>
      <sz val="7"/>
      <color theme="1"/>
      <name val="Verdana"/>
      <family val="2"/>
      <charset val="1"/>
    </font>
    <font>
      <b/>
      <i/>
      <sz val="11"/>
      <color theme="1"/>
      <name val="Calibri"/>
      <family val="2"/>
      <charset val="1"/>
      <scheme val="minor"/>
    </font>
    <font>
      <b/>
      <i/>
      <sz val="12"/>
      <color rgb="FF111111"/>
      <name val="Arial"/>
      <family val="2"/>
      <charset val="1"/>
    </font>
    <font>
      <b/>
      <i/>
      <sz val="12"/>
      <color rgb="FF111111"/>
      <name val="Arial"/>
      <family val="2"/>
    </font>
    <font>
      <sz val="14"/>
      <color theme="1"/>
      <name val="Calibri"/>
      <family val="2"/>
      <scheme val="minor"/>
    </font>
    <font>
      <sz val="16"/>
      <color theme="1"/>
      <name val="Calibri"/>
      <family val="2"/>
      <scheme val="minor"/>
    </font>
    <font>
      <sz val="20"/>
      <color theme="1"/>
      <name val="Calibri"/>
      <family val="2"/>
      <scheme val="minor"/>
    </font>
    <font>
      <sz val="22"/>
      <color theme="1"/>
      <name val="Calibri"/>
      <family val="2"/>
      <scheme val="minor"/>
    </font>
    <font>
      <sz val="16"/>
      <color rgb="FFFF0000"/>
      <name val="Calibri"/>
      <family val="2"/>
      <scheme val="minor"/>
    </font>
    <font>
      <b/>
      <sz val="14"/>
      <color theme="1"/>
      <name val="Algerian"/>
      <family val="5"/>
    </font>
    <font>
      <sz val="11"/>
      <color theme="1"/>
      <name val="Algerian"/>
      <family val="5"/>
    </font>
    <font>
      <sz val="11"/>
      <color theme="1"/>
      <name val="Copperplate Gothic Light"/>
      <family val="2"/>
    </font>
    <font>
      <sz val="11"/>
      <color indexed="8"/>
      <name val="Copperplate Gothic Light"/>
      <family val="2"/>
    </font>
    <font>
      <sz val="11"/>
      <color indexed="8"/>
      <name val="Algerian"/>
      <family val="5"/>
    </font>
    <font>
      <b/>
      <sz val="16"/>
      <color theme="1"/>
      <name val="Algerian"/>
      <family val="5"/>
    </font>
    <font>
      <sz val="11"/>
      <color theme="1"/>
      <name val="Calibri"/>
      <family val="2"/>
      <scheme val="minor"/>
    </font>
    <font>
      <b/>
      <sz val="11"/>
      <color theme="1"/>
      <name val="Calibri"/>
      <family val="2"/>
      <scheme val="minor"/>
    </font>
    <font>
      <b/>
      <sz val="12"/>
      <color theme="1"/>
      <name val="Algerian"/>
      <family val="5"/>
    </font>
    <font>
      <sz val="12"/>
      <color theme="1"/>
      <name val="Algerian"/>
      <family val="5"/>
    </font>
    <font>
      <b/>
      <sz val="30"/>
      <color rgb="FFC00000"/>
      <name val="Arial"/>
      <family val="2"/>
    </font>
    <font>
      <sz val="11"/>
      <color rgb="FFC00000"/>
      <name val="Arial"/>
      <family val="2"/>
    </font>
    <font>
      <sz val="12"/>
      <color rgb="FFC00000"/>
      <name val="Arial"/>
      <family val="2"/>
    </font>
    <font>
      <u/>
      <sz val="12"/>
      <color rgb="FFC00000"/>
      <name val="Arial"/>
      <family val="2"/>
    </font>
    <font>
      <b/>
      <sz val="12"/>
      <name val="Arial"/>
      <family val="2"/>
    </font>
    <font>
      <sz val="11"/>
      <name val="Arial"/>
      <family val="2"/>
    </font>
    <font>
      <sz val="9"/>
      <color indexed="81"/>
      <name val="Tahoma"/>
      <family val="2"/>
    </font>
    <font>
      <b/>
      <sz val="9"/>
      <color indexed="81"/>
      <name val="Tahoma"/>
      <family val="2"/>
    </font>
    <font>
      <b/>
      <sz val="10"/>
      <color rgb="FFFFFFFF"/>
      <name val="Century Gothic"/>
      <family val="2"/>
    </font>
    <font>
      <sz val="10"/>
      <color theme="1"/>
      <name val="Century Gothic"/>
      <family val="2"/>
    </font>
    <font>
      <b/>
      <sz val="11"/>
      <color theme="1"/>
      <name val="Algerian"/>
      <family val="5"/>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double">
        <color theme="5" tint="-0.249977111117893"/>
      </left>
      <right style="thin">
        <color theme="5" tint="-0.249977111117893"/>
      </right>
      <top style="double">
        <color theme="5" tint="-0.249977111117893"/>
      </top>
      <bottom style="thin">
        <color theme="5" tint="-0.249977111117893"/>
      </bottom>
      <diagonal/>
    </border>
    <border>
      <left style="thin">
        <color theme="5" tint="-0.249977111117893"/>
      </left>
      <right style="thin">
        <color theme="5" tint="-0.249977111117893"/>
      </right>
      <top style="double">
        <color theme="5" tint="-0.249977111117893"/>
      </top>
      <bottom style="thin">
        <color theme="5" tint="-0.249977111117893"/>
      </bottom>
      <diagonal/>
    </border>
    <border>
      <left style="thin">
        <color theme="5" tint="-0.249977111117893"/>
      </left>
      <right style="double">
        <color theme="5" tint="-0.249977111117893"/>
      </right>
      <top style="double">
        <color theme="5" tint="-0.249977111117893"/>
      </top>
      <bottom style="thin">
        <color theme="5" tint="-0.249977111117893"/>
      </bottom>
      <diagonal/>
    </border>
    <border>
      <left style="double">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double">
        <color theme="5" tint="-0.249977111117893"/>
      </right>
      <top style="thin">
        <color theme="5" tint="-0.249977111117893"/>
      </top>
      <bottom style="thin">
        <color theme="5" tint="-0.249977111117893"/>
      </bottom>
      <diagonal/>
    </border>
  </borders>
  <cellStyleXfs count="2">
    <xf numFmtId="0" fontId="0" fillId="0" borderId="0"/>
    <xf numFmtId="0" fontId="19" fillId="0" borderId="0">
      <alignment vertical="center"/>
    </xf>
  </cellStyleXfs>
  <cellXfs count="85">
    <xf numFmtId="0" fontId="0" fillId="0" borderId="0" xfId="0"/>
    <xf numFmtId="0" fontId="1" fillId="0" borderId="0" xfId="0" applyFont="1"/>
    <xf numFmtId="0" fontId="4" fillId="3" borderId="1" xfId="0" applyFont="1" applyFill="1" applyBorder="1" applyAlignment="1">
      <alignment horizontal="right" vertical="center" wrapText="1"/>
    </xf>
    <xf numFmtId="0" fontId="5" fillId="0" borderId="1" xfId="0" applyFont="1" applyBorder="1"/>
    <xf numFmtId="0" fontId="5" fillId="3" borderId="1" xfId="0" applyFont="1" applyFill="1" applyBorder="1"/>
    <xf numFmtId="0" fontId="3" fillId="0" borderId="1" xfId="0" applyFont="1" applyBorder="1"/>
    <xf numFmtId="0" fontId="0" fillId="0" borderId="1" xfId="0" applyBorder="1"/>
    <xf numFmtId="0" fontId="6" fillId="0" borderId="2"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0" fillId="4" borderId="0" xfId="0" applyFont="1" applyFill="1" applyAlignment="1">
      <alignment horizontal="center" vertical="center"/>
    </xf>
    <xf numFmtId="0" fontId="0" fillId="4" borderId="0" xfId="0" applyFill="1"/>
    <xf numFmtId="0" fontId="0" fillId="5" borderId="0" xfId="0" applyFill="1"/>
    <xf numFmtId="0" fontId="0" fillId="6" borderId="0" xfId="0" applyFill="1"/>
    <xf numFmtId="0" fontId="8" fillId="0" borderId="0" xfId="0" applyFont="1"/>
    <xf numFmtId="0" fontId="0" fillId="0" borderId="0" xfId="0" applyAlignment="1">
      <alignment vertical="center"/>
    </xf>
    <xf numFmtId="0" fontId="9" fillId="6" borderId="0" xfId="0" applyFont="1" applyFill="1"/>
    <xf numFmtId="0" fontId="14" fillId="0" borderId="0" xfId="0" applyFont="1"/>
    <xf numFmtId="0" fontId="15" fillId="0" borderId="0" xfId="0" applyFont="1"/>
    <xf numFmtId="49" fontId="16" fillId="0" borderId="0" xfId="0" applyNumberFormat="1" applyFont="1" applyAlignment="1">
      <alignment vertical="center"/>
    </xf>
    <xf numFmtId="49" fontId="17" fillId="0" borderId="0" xfId="0" applyNumberFormat="1" applyFont="1" applyAlignment="1">
      <alignment vertical="center"/>
    </xf>
    <xf numFmtId="0" fontId="14" fillId="5" borderId="1" xfId="0" applyFont="1" applyFill="1" applyBorder="1"/>
    <xf numFmtId="49" fontId="17" fillId="5" borderId="1" xfId="0" applyNumberFormat="1" applyFont="1" applyFill="1" applyBorder="1" applyAlignment="1">
      <alignment vertical="center"/>
    </xf>
    <xf numFmtId="0" fontId="13" fillId="8" borderId="1" xfId="0" applyFont="1" applyFill="1" applyBorder="1"/>
    <xf numFmtId="0" fontId="14" fillId="10" borderId="1" xfId="0" applyFont="1" applyFill="1" applyBorder="1"/>
    <xf numFmtId="0" fontId="14" fillId="11" borderId="0" xfId="0" applyFont="1" applyFill="1"/>
    <xf numFmtId="0" fontId="14" fillId="12" borderId="1" xfId="0" applyFont="1" applyFill="1" applyBorder="1"/>
    <xf numFmtId="0" fontId="15" fillId="12" borderId="1" xfId="0" applyFont="1" applyFill="1" applyBorder="1"/>
    <xf numFmtId="0" fontId="0" fillId="12" borderId="1" xfId="0" applyFill="1" applyBorder="1"/>
    <xf numFmtId="0" fontId="21" fillId="2" borderId="1" xfId="0" applyFont="1" applyFill="1" applyBorder="1"/>
    <xf numFmtId="0" fontId="14" fillId="13" borderId="1" xfId="0" applyFont="1" applyFill="1" applyBorder="1"/>
    <xf numFmtId="0" fontId="22" fillId="0" borderId="0" xfId="0" applyFont="1"/>
    <xf numFmtId="0" fontId="14" fillId="15" borderId="1" xfId="0" applyFont="1" applyFill="1" applyBorder="1"/>
    <xf numFmtId="0" fontId="14" fillId="14" borderId="1" xfId="0" applyFont="1" applyFill="1" applyBorder="1"/>
    <xf numFmtId="0" fontId="14" fillId="16" borderId="1" xfId="0" applyFont="1" applyFill="1" applyBorder="1"/>
    <xf numFmtId="0" fontId="24" fillId="3" borderId="0" xfId="1" applyFont="1" applyFill="1" applyAlignment="1">
      <alignment horizontal="center" vertical="center"/>
    </xf>
    <xf numFmtId="0" fontId="25" fillId="3" borderId="0" xfId="1" applyFont="1" applyFill="1" applyAlignment="1">
      <alignment horizontal="center" vertical="center"/>
    </xf>
    <xf numFmtId="165" fontId="26" fillId="3" borderId="0" xfId="1" applyNumberFormat="1" applyFont="1" applyFill="1" applyAlignment="1">
      <alignment horizontal="center" vertical="center"/>
    </xf>
    <xf numFmtId="0" fontId="27" fillId="0" borderId="12" xfId="1" applyFont="1" applyBorder="1" applyAlignment="1">
      <alignment horizontal="center" vertical="center"/>
    </xf>
    <xf numFmtId="164" fontId="27" fillId="0" borderId="13" xfId="1" applyNumberFormat="1" applyFont="1" applyBorder="1" applyAlignment="1">
      <alignment horizontal="center" vertical="center"/>
    </xf>
    <xf numFmtId="0" fontId="27" fillId="0" borderId="13" xfId="1" applyFont="1" applyBorder="1" applyAlignment="1">
      <alignment horizontal="center" vertical="center"/>
    </xf>
    <xf numFmtId="0" fontId="27" fillId="0" borderId="14" xfId="1" applyFont="1" applyBorder="1" applyAlignment="1">
      <alignment horizontal="center" vertical="center"/>
    </xf>
    <xf numFmtId="0" fontId="28" fillId="0" borderId="15" xfId="1" applyFont="1" applyBorder="1" applyAlignment="1">
      <alignment horizontal="center" vertical="center"/>
    </xf>
    <xf numFmtId="164" fontId="28" fillId="0" borderId="16" xfId="1" applyNumberFormat="1" applyFont="1" applyBorder="1" applyAlignment="1">
      <alignment horizontal="center" vertical="center"/>
    </xf>
    <xf numFmtId="0" fontId="28" fillId="0" borderId="16" xfId="1" applyFont="1" applyBorder="1" applyAlignment="1">
      <alignment horizontal="center" vertical="center"/>
    </xf>
    <xf numFmtId="0" fontId="28" fillId="0" borderId="17" xfId="1" applyFont="1" applyBorder="1" applyAlignment="1">
      <alignment horizontal="center" vertical="center"/>
    </xf>
    <xf numFmtId="14" fontId="26" fillId="3" borderId="0" xfId="1" applyNumberFormat="1" applyFont="1" applyFill="1" applyAlignment="1">
      <alignment horizontal="center" vertical="center"/>
    </xf>
    <xf numFmtId="2" fontId="26" fillId="3" borderId="0" xfId="1" applyNumberFormat="1" applyFont="1" applyFill="1" applyAlignment="1">
      <alignment horizontal="center" vertical="center"/>
    </xf>
    <xf numFmtId="0" fontId="26" fillId="3" borderId="0" xfId="1" applyFont="1" applyFill="1" applyAlignment="1">
      <alignment horizontal="center" vertical="center"/>
    </xf>
    <xf numFmtId="14" fontId="28" fillId="0" borderId="16" xfId="1" applyNumberFormat="1" applyFont="1" applyBorder="1" applyAlignment="1">
      <alignment horizontal="center" vertical="center"/>
    </xf>
    <xf numFmtId="0" fontId="31" fillId="0" borderId="0" xfId="0" applyFont="1" applyAlignment="1">
      <alignment vertical="center" wrapText="1"/>
    </xf>
    <xf numFmtId="2" fontId="32" fillId="0" borderId="0" xfId="0" applyNumberFormat="1" applyFont="1" applyAlignment="1">
      <alignment horizontal="right" vertical="center" wrapText="1"/>
    </xf>
    <xf numFmtId="2" fontId="0" fillId="0" borderId="0" xfId="0" applyNumberFormat="1"/>
    <xf numFmtId="0" fontId="33" fillId="0" borderId="0" xfId="0" applyFont="1"/>
    <xf numFmtId="0" fontId="0" fillId="0" borderId="0" xfId="0" pivotButton="1"/>
    <xf numFmtId="0" fontId="0" fillId="0" borderId="0" xfId="0" applyAlignment="1">
      <alignment horizontal="left"/>
    </xf>
    <xf numFmtId="0" fontId="22" fillId="0" borderId="0" xfId="0" applyFont="1" applyAlignment="1">
      <alignment horizontal="center" vertical="center"/>
    </xf>
    <xf numFmtId="0" fontId="14" fillId="0" borderId="0" xfId="0" applyFont="1" applyAlignment="1">
      <alignment horizontal="center" vertical="center"/>
    </xf>
    <xf numFmtId="166" fontId="14" fillId="0" borderId="0" xfId="0" applyNumberFormat="1" applyFont="1" applyAlignment="1">
      <alignment vertical="center"/>
    </xf>
    <xf numFmtId="167" fontId="14" fillId="0" borderId="0" xfId="0" applyNumberFormat="1" applyFont="1" applyAlignment="1">
      <alignment vertical="center"/>
    </xf>
    <xf numFmtId="0" fontId="0" fillId="0" borderId="0" xfId="0" applyNumberFormat="1"/>
    <xf numFmtId="14" fontId="0" fillId="0" borderId="0" xfId="0" applyNumberFormat="1"/>
    <xf numFmtId="0" fontId="2" fillId="2" borderId="0" xfId="0" applyFont="1" applyFill="1" applyAlignment="1">
      <alignment horizontal="center" vertical="center"/>
    </xf>
    <xf numFmtId="0" fontId="11" fillId="7" borderId="0" xfId="0" applyFont="1" applyFill="1" applyAlignment="1">
      <alignment horizontal="center" vertical="center"/>
    </xf>
    <xf numFmtId="0" fontId="0" fillId="6" borderId="0" xfId="0" applyFill="1" applyAlignment="1">
      <alignment horizontal="center"/>
    </xf>
    <xf numFmtId="0" fontId="0" fillId="0" borderId="0" xfId="0" applyAlignment="1">
      <alignment horizontal="center"/>
    </xf>
    <xf numFmtId="0" fontId="10" fillId="4" borderId="0" xfId="0" applyFont="1" applyFill="1" applyAlignment="1">
      <alignment horizontal="center" vertical="center"/>
    </xf>
    <xf numFmtId="0" fontId="12" fillId="2" borderId="0" xfId="0" applyFont="1" applyFill="1" applyAlignment="1">
      <alignment horizontal="center" vertical="center"/>
    </xf>
    <xf numFmtId="0" fontId="12" fillId="2" borderId="11" xfId="0" applyFont="1" applyFill="1" applyBorder="1" applyAlignment="1">
      <alignment horizontal="center" vertical="center"/>
    </xf>
    <xf numFmtId="0" fontId="14" fillId="9" borderId="0" xfId="0" applyFont="1" applyFill="1" applyAlignment="1">
      <alignment horizontal="center" vertical="center"/>
    </xf>
    <xf numFmtId="0" fontId="14" fillId="9" borderId="11" xfId="0" applyFont="1" applyFill="1" applyBorder="1" applyAlignment="1">
      <alignment horizontal="center" vertical="center"/>
    </xf>
    <xf numFmtId="0" fontId="14" fillId="15" borderId="1" xfId="0" applyFont="1" applyFill="1" applyBorder="1" applyAlignment="1">
      <alignment horizontal="center"/>
    </xf>
    <xf numFmtId="0" fontId="14" fillId="14" borderId="1" xfId="0" applyFont="1" applyFill="1" applyBorder="1" applyAlignment="1">
      <alignment horizontal="center"/>
    </xf>
    <xf numFmtId="0" fontId="23" fillId="3" borderId="0" xfId="1" applyFont="1" applyFill="1" applyAlignment="1">
      <alignment horizontal="center" vertical="center"/>
    </xf>
    <xf numFmtId="164" fontId="23" fillId="3" borderId="0" xfId="1" applyNumberFormat="1" applyFont="1" applyFill="1" applyAlignment="1">
      <alignment horizontal="center" vertical="center"/>
    </xf>
    <xf numFmtId="0" fontId="32" fillId="0" borderId="0" xfId="0" applyFont="1" applyAlignment="1">
      <alignment vertical="center" wrapText="1"/>
    </xf>
    <xf numFmtId="0" fontId="20" fillId="0" borderId="0" xfId="0" applyFont="1" applyAlignment="1">
      <alignment horizontal="center"/>
    </xf>
    <xf numFmtId="0" fontId="31" fillId="0" borderId="0" xfId="0" applyFont="1" applyAlignment="1">
      <alignment vertical="center" wrapText="1"/>
    </xf>
    <xf numFmtId="0" fontId="14" fillId="0" borderId="0" xfId="0" applyFont="1" applyAlignment="1">
      <alignment horizontal="center"/>
    </xf>
  </cellXfs>
  <cellStyles count="2">
    <cellStyle name="Normal" xfId="0" builtinId="0"/>
    <cellStyle name="Normal 2" xfId="1" xr:uid="{3CF0237F-66AA-4F01-B187-364C32FF64AC}"/>
  </cellStyles>
  <dxfs count="39">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font>
        <b val="0"/>
        <strike val="0"/>
        <outline val="0"/>
        <shadow val="0"/>
        <u val="none"/>
        <vertAlign val="baseline"/>
        <color theme="1"/>
        <name val="Algerian"/>
        <family val="5"/>
        <scheme val="none"/>
      </font>
      <numFmt numFmtId="166" formatCode="&quot;$&quot;#,##0.00"/>
      <fill>
        <patternFill patternType="none">
          <fgColor indexed="64"/>
          <bgColor auto="1"/>
        </patternFill>
      </fill>
      <alignment horizontal="general" vertical="center" textRotation="0" wrapText="0" indent="0" justifyLastLine="0" shrinkToFit="0" readingOrder="0"/>
    </dxf>
    <dxf>
      <font>
        <b val="0"/>
        <strike val="0"/>
        <outline val="0"/>
        <shadow val="0"/>
        <u val="none"/>
        <vertAlign val="baseline"/>
        <color theme="1"/>
        <name val="Algerian"/>
        <family val="5"/>
        <scheme val="none"/>
      </font>
      <numFmt numFmtId="166" formatCode="&quot;$&quot;#,##0.00"/>
      <fill>
        <patternFill patternType="none">
          <fgColor indexed="64"/>
          <bgColor auto="1"/>
        </patternFill>
      </fill>
      <alignment horizontal="general" vertical="center" textRotation="0" wrapText="0" indent="0" justifyLastLine="0" shrinkToFit="0" readingOrder="0"/>
    </dxf>
    <dxf>
      <font>
        <b val="0"/>
        <strike val="0"/>
        <outline val="0"/>
        <shadow val="0"/>
        <u val="none"/>
        <vertAlign val="baseline"/>
        <color theme="1"/>
        <name val="Algerian"/>
        <family val="5"/>
        <scheme val="none"/>
      </font>
      <fill>
        <patternFill patternType="none">
          <fgColor indexed="64"/>
          <bgColor auto="1"/>
        </patternFill>
      </fill>
      <alignment horizontal="center" vertical="center" textRotation="0" wrapText="0" indent="0" justifyLastLine="0" shrinkToFit="0" readingOrder="0"/>
    </dxf>
    <dxf>
      <font>
        <b val="0"/>
        <strike val="0"/>
        <outline val="0"/>
        <shadow val="0"/>
        <u val="none"/>
        <vertAlign val="baseline"/>
        <color theme="1"/>
        <name val="Algerian"/>
        <family val="5"/>
        <scheme val="none"/>
      </font>
      <fill>
        <patternFill patternType="none">
          <fgColor indexed="64"/>
          <bgColor auto="1"/>
        </patternFill>
      </fill>
      <alignment horizontal="center" vertical="center" textRotation="0" wrapText="0" indent="0" justifyLastLine="0" shrinkToFit="0" readingOrder="0"/>
    </dxf>
    <dxf>
      <font>
        <b val="0"/>
        <strike val="0"/>
        <outline val="0"/>
        <shadow val="0"/>
        <u val="none"/>
        <vertAlign val="baseline"/>
        <color theme="1"/>
        <name val="Algerian"/>
        <family val="5"/>
        <scheme val="none"/>
      </font>
      <fill>
        <patternFill patternType="none">
          <fgColor indexed="64"/>
          <bgColor auto="1"/>
        </patternFill>
      </fill>
    </dxf>
    <dxf>
      <font>
        <b val="0"/>
        <strike val="0"/>
        <outline val="0"/>
        <shadow val="0"/>
        <u val="none"/>
        <vertAlign val="baseline"/>
        <sz val="12"/>
        <color theme="1"/>
        <name val="Algerian"/>
        <family val="5"/>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medium">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205740</xdr:colOff>
      <xdr:row>2</xdr:row>
      <xdr:rowOff>114300</xdr:rowOff>
    </xdr:from>
    <xdr:to>
      <xdr:col>10</xdr:col>
      <xdr:colOff>205740</xdr:colOff>
      <xdr:row>15</xdr:row>
      <xdr:rowOff>104775</xdr:rowOff>
    </xdr:to>
    <mc:AlternateContent xmlns:mc="http://schemas.openxmlformats.org/markup-compatibility/2006" xmlns:a14="http://schemas.microsoft.com/office/drawing/2010/main">
      <mc:Choice Requires="a14">
        <xdr:graphicFrame macro="">
          <xdr:nvGraphicFramePr>
            <xdr:cNvPr id="4" name="NAME">
              <a:extLst>
                <a:ext uri="{FF2B5EF4-FFF2-40B4-BE49-F238E27FC236}">
                  <a16:creationId xmlns:a16="http://schemas.microsoft.com/office/drawing/2014/main" id="{6A270308-3BE1-0296-6845-E95FEB082AF4}"/>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4838700" y="495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38100</xdr:colOff>
      <xdr:row>2</xdr:row>
      <xdr:rowOff>53340</xdr:rowOff>
    </xdr:from>
    <xdr:to>
      <xdr:col>13</xdr:col>
      <xdr:colOff>647700</xdr:colOff>
      <xdr:row>15</xdr:row>
      <xdr:rowOff>43815</xdr:rowOff>
    </xdr:to>
    <mc:AlternateContent xmlns:mc="http://schemas.openxmlformats.org/markup-compatibility/2006" xmlns:a14="http://schemas.microsoft.com/office/drawing/2010/main">
      <mc:Choice Requires="a14">
        <xdr:graphicFrame macro="">
          <xdr:nvGraphicFramePr>
            <xdr:cNvPr id="8" name="CITY">
              <a:extLst>
                <a:ext uri="{FF2B5EF4-FFF2-40B4-BE49-F238E27FC236}">
                  <a16:creationId xmlns:a16="http://schemas.microsoft.com/office/drawing/2014/main" id="{F6144388-977E-299F-466C-7CB895F0185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109460" y="434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n073" refreshedDate="45170.649474768521" createdVersion="8" refreshedVersion="8" minRefreshableVersion="3" recordCount="40" xr:uid="{E0A7D862-1B9E-4E8D-8CD4-F14531285212}">
  <cacheSource type="worksheet">
    <worksheetSource ref="A1:C41" sheet="SUM 3"/>
  </cacheSource>
  <cacheFields count="3">
    <cacheField name="SR. NO." numFmtId="0">
      <sharedItems containsSemiMixedTypes="0" containsString="0" containsNumber="1" containsInteger="1" minValue="1" maxValue="40" count="40">
        <n v="1"/>
        <n v="2"/>
        <n v="3"/>
        <n v="4"/>
        <n v="5"/>
        <n v="6"/>
        <n v="7"/>
        <n v="8"/>
        <n v="9"/>
        <n v="10"/>
        <n v="11"/>
        <n v="12"/>
        <n v="13"/>
        <n v="14"/>
        <n v="15"/>
        <n v="16"/>
        <n v="17"/>
        <n v="18"/>
        <n v="19"/>
        <n v="20"/>
        <n v="21"/>
        <n v="22"/>
        <n v="23"/>
        <n v="24"/>
        <n v="25"/>
        <n v="26"/>
        <n v="27"/>
        <n v="28"/>
        <n v="29"/>
        <n v="30"/>
        <n v="31"/>
        <n v="32"/>
        <n v="33"/>
        <n v="34"/>
        <n v="35"/>
        <n v="36"/>
        <n v="37"/>
        <n v="38"/>
        <n v="39"/>
        <n v="40"/>
      </sharedItems>
    </cacheField>
    <cacheField name="NAME" numFmtId="0">
      <sharedItems count="40">
        <s v="RAJ"/>
        <s v="UDAY"/>
        <s v="ANJALI"/>
        <s v="VAISHALI"/>
        <s v="JYOTI"/>
        <s v="MOHIT"/>
        <s v="SUNNY"/>
        <s v="SAHIL"/>
        <s v="SONAM"/>
        <s v="DIYA"/>
        <s v="NITIN"/>
        <s v="SUMIT"/>
        <s v="UMESH"/>
        <s v="SHIVAM"/>
        <s v="RIYA"/>
        <s v="MOHAN"/>
        <s v="SURAJ"/>
        <s v="SHAILESH"/>
        <s v="SHUBHAM"/>
        <s v="HARDIK"/>
        <s v="HANSRAJ"/>
        <s v="SOHAM"/>
        <s v="PREM"/>
        <s v="UMA"/>
        <s v="AKASH"/>
        <s v="VIKASH"/>
        <s v="MONTY"/>
        <s v="VICKY"/>
        <s v="ANUJ"/>
        <s v="SAURABH"/>
        <s v="SMIT"/>
        <s v="ANURAG"/>
        <s v="KARAN"/>
        <s v="LALIT"/>
        <s v="MIHIR"/>
        <s v="YOGESH"/>
        <s v="VINAY"/>
        <s v="LALU"/>
        <s v="NIRAJ"/>
        <s v="MONU"/>
      </sharedItems>
    </cacheField>
    <cacheField name="CITY" numFmtId="0">
      <sharedItems count="19">
        <s v="ODHAV"/>
        <s v="VASTRAL"/>
        <s v="GOTA"/>
        <s v="MANINAGAR"/>
        <s v="NAVRANGPUR"/>
        <s v="HATIJAN"/>
        <s v="BAKROL"/>
        <s v="BAVLA"/>
        <s v="ELLISBRIDGE"/>
        <s v="RAIPUR"/>
        <s v="THALTEJ"/>
        <s v="HIMMATNAGAR"/>
        <s v="VADODARA"/>
        <s v="RING ROAD"/>
        <s v="S.G HIGHWAY"/>
        <s v="ISANPUR"/>
        <s v="NAROL"/>
        <s v="NIKOL"/>
        <s v="NARODA"/>
      </sharedItems>
    </cacheField>
  </cacheFields>
  <extLst>
    <ext xmlns:x14="http://schemas.microsoft.com/office/spreadsheetml/2009/9/main" uri="{725AE2AE-9491-48be-B2B4-4EB974FC3084}">
      <x14:pivotCacheDefinition pivotCacheId="13955745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n073" refreshedDate="45170.650507638886" createdVersion="8" refreshedVersion="8" minRefreshableVersion="3" recordCount="40" xr:uid="{B4EBD5B2-DF84-4B05-8B9E-48AD11D42336}">
  <cacheSource type="worksheet">
    <worksheetSource ref="C1:C41" sheet="SUM 3"/>
  </cacheSource>
  <cacheFields count="1">
    <cacheField name="CITY" numFmtId="0">
      <sharedItems count="19">
        <s v="ODHAV"/>
        <s v="VASTRAL"/>
        <s v="GOTA"/>
        <s v="MANINAGAR"/>
        <s v="NAVRANGPUR"/>
        <s v="HATIJAN"/>
        <s v="BAKROL"/>
        <s v="BAVLA"/>
        <s v="ELLISBRIDGE"/>
        <s v="RAIPUR"/>
        <s v="THALTEJ"/>
        <s v="HIMMATNAGAR"/>
        <s v="VADODARA"/>
        <s v="RING ROAD"/>
        <s v="S.G HIGHWAY"/>
        <s v="ISANPUR"/>
        <s v="NAROL"/>
        <s v="NIKOL"/>
        <s v="NAROD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r>
  <r>
    <x v="1"/>
    <x v="1"/>
    <x v="1"/>
  </r>
  <r>
    <x v="2"/>
    <x v="2"/>
    <x v="2"/>
  </r>
  <r>
    <x v="3"/>
    <x v="3"/>
    <x v="3"/>
  </r>
  <r>
    <x v="4"/>
    <x v="4"/>
    <x v="0"/>
  </r>
  <r>
    <x v="5"/>
    <x v="5"/>
    <x v="4"/>
  </r>
  <r>
    <x v="6"/>
    <x v="6"/>
    <x v="0"/>
  </r>
  <r>
    <x v="7"/>
    <x v="7"/>
    <x v="1"/>
  </r>
  <r>
    <x v="8"/>
    <x v="8"/>
    <x v="2"/>
  </r>
  <r>
    <x v="9"/>
    <x v="9"/>
    <x v="5"/>
  </r>
  <r>
    <x v="10"/>
    <x v="10"/>
    <x v="6"/>
  </r>
  <r>
    <x v="11"/>
    <x v="11"/>
    <x v="7"/>
  </r>
  <r>
    <x v="12"/>
    <x v="12"/>
    <x v="1"/>
  </r>
  <r>
    <x v="13"/>
    <x v="13"/>
    <x v="0"/>
  </r>
  <r>
    <x v="14"/>
    <x v="14"/>
    <x v="6"/>
  </r>
  <r>
    <x v="15"/>
    <x v="15"/>
    <x v="7"/>
  </r>
  <r>
    <x v="16"/>
    <x v="16"/>
    <x v="2"/>
  </r>
  <r>
    <x v="17"/>
    <x v="17"/>
    <x v="4"/>
  </r>
  <r>
    <x v="18"/>
    <x v="18"/>
    <x v="8"/>
  </r>
  <r>
    <x v="19"/>
    <x v="19"/>
    <x v="9"/>
  </r>
  <r>
    <x v="20"/>
    <x v="20"/>
    <x v="2"/>
  </r>
  <r>
    <x v="21"/>
    <x v="21"/>
    <x v="4"/>
  </r>
  <r>
    <x v="22"/>
    <x v="22"/>
    <x v="0"/>
  </r>
  <r>
    <x v="23"/>
    <x v="23"/>
    <x v="1"/>
  </r>
  <r>
    <x v="24"/>
    <x v="24"/>
    <x v="10"/>
  </r>
  <r>
    <x v="25"/>
    <x v="25"/>
    <x v="11"/>
  </r>
  <r>
    <x v="26"/>
    <x v="26"/>
    <x v="12"/>
  </r>
  <r>
    <x v="27"/>
    <x v="27"/>
    <x v="0"/>
  </r>
  <r>
    <x v="28"/>
    <x v="28"/>
    <x v="13"/>
  </r>
  <r>
    <x v="29"/>
    <x v="29"/>
    <x v="14"/>
  </r>
  <r>
    <x v="30"/>
    <x v="30"/>
    <x v="8"/>
  </r>
  <r>
    <x v="31"/>
    <x v="31"/>
    <x v="11"/>
  </r>
  <r>
    <x v="32"/>
    <x v="32"/>
    <x v="15"/>
  </r>
  <r>
    <x v="33"/>
    <x v="33"/>
    <x v="16"/>
  </r>
  <r>
    <x v="34"/>
    <x v="34"/>
    <x v="17"/>
  </r>
  <r>
    <x v="35"/>
    <x v="35"/>
    <x v="18"/>
  </r>
  <r>
    <x v="36"/>
    <x v="36"/>
    <x v="16"/>
  </r>
  <r>
    <x v="37"/>
    <x v="37"/>
    <x v="17"/>
  </r>
  <r>
    <x v="38"/>
    <x v="38"/>
    <x v="15"/>
  </r>
  <r>
    <x v="39"/>
    <x v="39"/>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r>
  <r>
    <x v="1"/>
  </r>
  <r>
    <x v="2"/>
  </r>
  <r>
    <x v="3"/>
  </r>
  <r>
    <x v="0"/>
  </r>
  <r>
    <x v="4"/>
  </r>
  <r>
    <x v="0"/>
  </r>
  <r>
    <x v="1"/>
  </r>
  <r>
    <x v="2"/>
  </r>
  <r>
    <x v="5"/>
  </r>
  <r>
    <x v="6"/>
  </r>
  <r>
    <x v="7"/>
  </r>
  <r>
    <x v="1"/>
  </r>
  <r>
    <x v="0"/>
  </r>
  <r>
    <x v="6"/>
  </r>
  <r>
    <x v="7"/>
  </r>
  <r>
    <x v="2"/>
  </r>
  <r>
    <x v="4"/>
  </r>
  <r>
    <x v="8"/>
  </r>
  <r>
    <x v="9"/>
  </r>
  <r>
    <x v="2"/>
  </r>
  <r>
    <x v="4"/>
  </r>
  <r>
    <x v="0"/>
  </r>
  <r>
    <x v="1"/>
  </r>
  <r>
    <x v="10"/>
  </r>
  <r>
    <x v="11"/>
  </r>
  <r>
    <x v="12"/>
  </r>
  <r>
    <x v="0"/>
  </r>
  <r>
    <x v="13"/>
  </r>
  <r>
    <x v="14"/>
  </r>
  <r>
    <x v="8"/>
  </r>
  <r>
    <x v="11"/>
  </r>
  <r>
    <x v="15"/>
  </r>
  <r>
    <x v="16"/>
  </r>
  <r>
    <x v="17"/>
  </r>
  <r>
    <x v="18"/>
  </r>
  <r>
    <x v="16"/>
  </r>
  <r>
    <x v="17"/>
  </r>
  <r>
    <x v="15"/>
  </r>
  <r>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0DB403-2215-422E-A99E-8E6E6F1F4D4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5:Q45" firstHeaderRow="1" firstDataRow="1" firstDataCol="1"/>
  <pivotFields count="1">
    <pivotField axis="axisRow" showAll="0">
      <items count="20">
        <item x="6"/>
        <item x="7"/>
        <item x="8"/>
        <item x="2"/>
        <item x="5"/>
        <item x="11"/>
        <item x="15"/>
        <item x="3"/>
        <item x="18"/>
        <item x="16"/>
        <item x="4"/>
        <item x="17"/>
        <item x="0"/>
        <item x="9"/>
        <item x="13"/>
        <item x="14"/>
        <item x="10"/>
        <item x="12"/>
        <item x="1"/>
        <item t="default"/>
      </items>
    </pivotField>
  </pivotFields>
  <rowFields count="1">
    <field x="0"/>
  </rowFields>
  <rowItems count="20">
    <i>
      <x/>
    </i>
    <i>
      <x v="1"/>
    </i>
    <i>
      <x v="2"/>
    </i>
    <i>
      <x v="3"/>
    </i>
    <i>
      <x v="4"/>
    </i>
    <i>
      <x v="5"/>
    </i>
    <i>
      <x v="6"/>
    </i>
    <i>
      <x v="7"/>
    </i>
    <i>
      <x v="8"/>
    </i>
    <i>
      <x v="9"/>
    </i>
    <i>
      <x v="10"/>
    </i>
    <i>
      <x v="11"/>
    </i>
    <i>
      <x v="12"/>
    </i>
    <i>
      <x v="13"/>
    </i>
    <i>
      <x v="14"/>
    </i>
    <i>
      <x v="15"/>
    </i>
    <i>
      <x v="16"/>
    </i>
    <i>
      <x v="17"/>
    </i>
    <i>
      <x v="1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3E3242-2BCE-4CA6-A85C-1A139F8C0FA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N14:N55" firstHeaderRow="1" firstDataRow="1" firstDataCol="1"/>
  <pivotFields count="3">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41">
        <item x="24"/>
        <item x="2"/>
        <item x="28"/>
        <item x="31"/>
        <item x="9"/>
        <item x="20"/>
        <item x="19"/>
        <item x="4"/>
        <item x="32"/>
        <item x="33"/>
        <item x="37"/>
        <item x="34"/>
        <item x="15"/>
        <item x="5"/>
        <item x="26"/>
        <item x="39"/>
        <item x="38"/>
        <item x="10"/>
        <item x="22"/>
        <item x="0"/>
        <item x="14"/>
        <item x="7"/>
        <item x="29"/>
        <item x="17"/>
        <item x="13"/>
        <item x="18"/>
        <item x="30"/>
        <item x="21"/>
        <item x="8"/>
        <item x="11"/>
        <item x="6"/>
        <item x="16"/>
        <item x="1"/>
        <item x="23"/>
        <item x="12"/>
        <item x="3"/>
        <item x="27"/>
        <item x="25"/>
        <item x="36"/>
        <item x="35"/>
        <item t="default"/>
      </items>
    </pivotField>
    <pivotField showAll="0">
      <items count="20">
        <item x="6"/>
        <item x="7"/>
        <item x="8"/>
        <item x="2"/>
        <item x="5"/>
        <item x="11"/>
        <item x="15"/>
        <item x="3"/>
        <item x="18"/>
        <item x="16"/>
        <item x="4"/>
        <item x="17"/>
        <item x="0"/>
        <item x="9"/>
        <item x="13"/>
        <item x="14"/>
        <item x="10"/>
        <item x="12"/>
        <item x="1"/>
        <item t="default"/>
      </items>
    </pivotField>
  </pivotFields>
  <rowFields count="1">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 xr16:uid="{9DB2223F-5351-4655-8C7B-411888900C2A}" autoFormatId="16" applyNumberFormats="0" applyBorderFormats="0" applyFontFormats="0" applyPatternFormats="0" applyAlignmentFormats="0" applyWidthHeightFormats="0">
  <queryTableRefresh nextId="7">
    <queryTableFields count="6">
      <queryTableField id="1" name="Rank" tableColumnId="1"/>
      <queryTableField id="2" name="Country" tableColumnId="2"/>
      <queryTableField id="3" name="Population" tableColumnId="3"/>
      <queryTableField id="4" name="Date" tableColumnId="4"/>
      <queryTableField id="5" name="% of world _x000a_population" tableColumnId="5"/>
      <queryTableField id="6" name="Sour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85340D6-EDD1-45C1-BD1E-A7ED7A811327}" autoFormatId="16" applyNumberFormats="0" applyBorderFormats="0" applyFontFormats="0" applyPatternFormats="0" applyAlignmentFormats="0" applyWidthHeightFormats="0">
  <queryTableRefresh nextId="6">
    <queryTableFields count="5">
      <queryTableField id="1" name="Rank" tableColumnId="1"/>
      <queryTableField id="2" name="Country" tableColumnId="2"/>
      <queryTableField id="3" name="Population" tableColumnId="3"/>
      <queryTableField id="4" name="Date" tableColumnId="4"/>
      <queryTableField id="5" name="% of world _x000a_population"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4F07C371-B602-4CF8-97DB-30E7300930B5}" autoFormatId="16" applyNumberFormats="0" applyBorderFormats="0" applyFontFormats="0" applyPatternFormats="0" applyAlignmentFormats="0" applyWidthHeightFormats="0">
  <queryTableRefresh nextId="4">
    <queryTableFields count="3">
      <queryTableField id="1" name="Cross Rates" tableColumnId="1"/>
      <queryTableField id="2" name="Bid" tableColumnId="2"/>
      <queryTableField id="3" name="Ask"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CB4DBC4A-7CAB-41E7-BC56-208023E5917B}" autoFormatId="16" applyNumberFormats="0" applyBorderFormats="0" applyFontFormats="0" applyPatternFormats="0" applyAlignmentFormats="0" applyWidthHeightFormats="0">
  <queryTableRefresh nextId="4">
    <queryTableFields count="3">
      <queryTableField id="1" name="Column2" tableColumnId="1"/>
      <queryTableField id="2" name="Column3" tableColumnId="2"/>
      <queryTableField id="3" name="Column4"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8" xr16:uid="{964A1AE8-A801-498A-90F5-42ACA51D6E46}" autoFormatId="16" applyNumberFormats="0" applyBorderFormats="0" applyFontFormats="0" applyPatternFormats="0" applyAlignmentFormats="0" applyWidthHeightFormats="0">
  <queryTableRefresh nextId="5">
    <queryTableFields count="4">
      <queryTableField id="1" name="Investment" tableColumnId="1"/>
      <queryTableField id="2" name="Price" tableColumnId="2"/>
      <queryTableField id="3" name="%" tableColumnId="3"/>
      <queryTableField id="4" name="Change"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1" xr16:uid="{198E8B24-0CC2-464A-A6D9-1F2B2E01B93E}" autoFormatId="16" applyNumberFormats="0" applyBorderFormats="0" applyFontFormats="0" applyPatternFormats="0" applyAlignmentFormats="0" applyWidthHeightFormats="0">
  <queryTableRefresh nextId="9">
    <queryTableFields count="8">
      <queryTableField id="1" name="Building" tableColumnId="1"/>
      <queryTableField id="2" name="Planned pinnacle height" tableColumnId="2"/>
      <queryTableField id="3" name="Planned roof height" tableColumnId="3"/>
      <queryTableField id="4" name="Floors" tableColumnId="4"/>
      <queryTableField id="5" name="Planned completion" tableColumnId="5"/>
      <queryTableField id="6" name="Country" tableColumnId="6"/>
      <queryTableField id="7" name="City" tableColumnId="7"/>
      <queryTableField id="8" name="Remarks"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6897A2CD-0108-4208-9551-F186C879480B}" autoFormatId="16" applyNumberFormats="0" applyBorderFormats="0" applyFontFormats="0" applyPatternFormats="0" applyAlignmentFormats="0" applyWidthHeightFormats="0">
  <queryTableRefresh nextId="5">
    <queryTableFields count="4">
      <queryTableField id="1" name="Investment" tableColumnId="1"/>
      <queryTableField id="2" name="Price" tableColumnId="2"/>
      <queryTableField id="3" name="%" tableColumnId="3"/>
      <queryTableField id="4" name="Chang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BF667DA0-2D1B-48BA-8EB4-C6852EA3BC24}" sourceName="NAME">
  <pivotTables>
    <pivotTable tabId="22" name="PivotTable1"/>
  </pivotTables>
  <data>
    <tabular pivotCacheId="1395574526">
      <items count="40">
        <i x="24" s="1"/>
        <i x="2" s="1"/>
        <i x="28" s="1"/>
        <i x="31" s="1"/>
        <i x="9" s="1"/>
        <i x="20" s="1"/>
        <i x="19" s="1"/>
        <i x="4" s="1"/>
        <i x="32" s="1"/>
        <i x="33" s="1"/>
        <i x="37" s="1"/>
        <i x="34" s="1"/>
        <i x="15" s="1"/>
        <i x="5" s="1"/>
        <i x="26" s="1"/>
        <i x="39" s="1"/>
        <i x="38" s="1"/>
        <i x="10" s="1"/>
        <i x="22" s="1"/>
        <i x="0" s="1"/>
        <i x="14" s="1"/>
        <i x="7" s="1"/>
        <i x="29" s="1"/>
        <i x="17" s="1"/>
        <i x="13" s="1"/>
        <i x="18" s="1"/>
        <i x="30" s="1"/>
        <i x="21" s="1"/>
        <i x="8" s="1"/>
        <i x="11" s="1"/>
        <i x="6" s="1"/>
        <i x="16" s="1"/>
        <i x="1" s="1"/>
        <i x="23" s="1"/>
        <i x="12" s="1"/>
        <i x="3" s="1"/>
        <i x="27" s="1"/>
        <i x="25" s="1"/>
        <i x="36" s="1"/>
        <i x="3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950C0DC-2539-4960-A50B-5F8DF8101176}" sourceName="CITY">
  <pivotTables>
    <pivotTable tabId="22" name="PivotTable1"/>
  </pivotTables>
  <data>
    <tabular pivotCacheId="1395574526">
      <items count="19">
        <i x="6" s="1"/>
        <i x="7" s="1"/>
        <i x="8" s="1"/>
        <i x="2" s="1"/>
        <i x="5" s="1"/>
        <i x="11" s="1"/>
        <i x="15" s="1"/>
        <i x="3" s="1"/>
        <i x="18" s="1"/>
        <i x="16" s="1"/>
        <i x="4" s="1"/>
        <i x="17" s="1"/>
        <i x="0" s="1"/>
        <i x="9" s="1"/>
        <i x="13" s="1"/>
        <i x="14" s="1"/>
        <i x="10"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50B66740-5E0D-430F-A641-8DAF13A303C0}" cache="Slicer_NAME" caption="NAME" rowHeight="234950"/>
  <slicer name="CITY" xr10:uid="{268F95A5-87E9-4E9D-9FD2-0BB0FA9DBD51}" cache="Slicer_CITY" caption="CITY" startItem="12" rowHeight="23495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85DFB7-F926-4FE9-BF3C-EB26CF052BE4}" name="Table1" displayName="Table1" ref="A4:D35" totalsRowShown="0">
  <autoFilter ref="A4:D35" xr:uid="{0D85DFB7-F926-4FE9-BF3C-EB26CF052BE4}"/>
  <tableColumns count="4">
    <tableColumn id="1" xr3:uid="{B5B3E418-C152-4BFA-B497-22241F85C54F}" name="DATE"/>
    <tableColumn id="2" xr3:uid="{979B6EDA-2BFB-4761-8DDD-4861FF922CFE}" name="JUN"/>
    <tableColumn id="3" xr3:uid="{F382E625-1262-4E23-992A-553A7CC3CE83}" name="JUL"/>
    <tableColumn id="4" xr3:uid="{1846215F-A65E-4C01-A609-AAD384DEA43C}" name="AU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2D8145-7FFC-474E-B3B8-55B18DDDA385}" name="Table2" displayName="Table2" ref="A3:J25" totalsRowShown="0" headerRowDxfId="38" headerRowBorderDxfId="37" tableBorderDxfId="36" totalsRowBorderDxfId="35">
  <tableColumns count="10">
    <tableColumn id="1" xr3:uid="{0B5FAD8F-F7AD-48F1-8DA6-F1A163942D9F}" name="SR.NO" dataDxfId="34"/>
    <tableColumn id="2" xr3:uid="{E3D8BAE2-6025-4811-8DD5-0D31BA8D3EEF}" name="NAME" dataDxfId="33"/>
    <tableColumn id="3" xr3:uid="{5B24734D-B8DF-416E-8396-AD4994BAAE6F}" name="PINCODE" dataDxfId="32"/>
    <tableColumn id="4" xr3:uid="{0F1EBD5E-5657-42CD-A1EF-A02AB25A22F9}" name="FAMILY MEMBERS" dataDxfId="31"/>
    <tableColumn id="5" xr3:uid="{59D154A5-090D-4D07-8045-8E877CA52880}" name="ID" dataDxfId="30"/>
    <tableColumn id="6" xr3:uid="{53B5EDF6-8938-4B69-982B-EA9A365625BE}" name="SKILLS" dataDxfId="29"/>
    <tableColumn id="7" xr3:uid="{CC05DDFF-FF9A-4571-B187-A35E9C8D59BE}" name="PERSONALITY" dataDxfId="28"/>
    <tableColumn id="9" xr3:uid="{06334529-7DA8-4DE6-8353-F9C698D67517}" name="COUNT" dataDxfId="27">
      <calculatedColumnFormula>COUNT(A4:G4)</calculatedColumnFormula>
    </tableColumn>
    <tableColumn id="10" xr3:uid="{34140251-0C1E-4040-8099-612564C648E2}" name="COUNTA" dataDxfId="0">
      <calculatedColumnFormula>COUNTA(B4:G4)</calculatedColumnFormula>
    </tableColumn>
    <tableColumn id="11" xr3:uid="{88977E19-8E88-4DE3-B510-11F7E94C65E3}" name="COUNTBLANCK" dataDxfId="26">
      <calculatedColumnFormula>COUNTBLANK(A4:I4)</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191E9D-5113-4E53-8464-6BDAA8631AAD}" name="Table4" displayName="Table4" ref="A3:C21" totalsRowShown="0">
  <tableColumns count="3">
    <tableColumn id="1" xr3:uid="{25196BAA-BC2B-4C6B-96C7-B26B550367AB}" name="Name"/>
    <tableColumn id="2" xr3:uid="{E2812AF2-4F2A-404B-A473-810AC97F728B}" name="Percentage"/>
    <tableColumn id="4" xr3:uid="{38AD81F7-D6C0-46DB-999D-A5B69CAD4DAD}" name="Grade" dataDxfId="25">
      <calculatedColumnFormula>_xlfn.IFS(B4:B21&gt;90,"A+",B4:B21&gt;80,"A",B4:B21&gt;75,"B",B4:B21&gt;60,"C",B4:B21&gt;45,"D",B4:B21&gt;30,"Fail")</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CB09EB-EB4D-4BB3-916F-87A76E2ADAD3}" name="Table3" displayName="Table3" ref="A1:D6" totalsRowShown="0" headerRowDxfId="24" dataDxfId="23">
  <tableColumns count="4">
    <tableColumn id="1" xr3:uid="{57000C31-1757-4F83-9E6E-E6F702398B30}" name="Product ID" dataDxfId="22"/>
    <tableColumn id="4" xr3:uid="{7A5BE7B4-A396-4CC1-BD24-B07FD759F5CE}" name="Currencies" dataDxfId="21"/>
    <tableColumn id="2" xr3:uid="{92BEA34C-4E9F-4E4F-8F08-F3728F643443}" name="Price (USD)" dataDxfId="20"/>
    <tableColumn id="3" xr3:uid="{2B4A64EA-E03D-4EAD-8A01-12446E9EE561}" name="Price (Euro)" dataDxfId="19">
      <calculatedColumnFormula>Table3[[#This Row],[Price (USD)]]*VLOOKUP(Table3[[#This Row],[Currencies]],$G$5:$H$6,2,0)</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8C9B17-02F4-4139-931A-B99E7A5CFBF2}" name="Sheet1__2" displayName="Sheet1__2" ref="A1:F248" tableType="queryTable" totalsRowShown="0">
  <tableColumns count="6">
    <tableColumn id="1" xr3:uid="{B8BA9D36-D2E5-47F6-9343-7D206C38E668}" uniqueName="1" name="Rank" queryTableFieldId="1"/>
    <tableColumn id="2" xr3:uid="{B750781D-9249-4803-818D-827B2362841F}" uniqueName="2" name="Country" queryTableFieldId="2" dataDxfId="18"/>
    <tableColumn id="3" xr3:uid="{A95648BE-5494-4786-A2BD-5D0F460F0DCC}" uniqueName="3" name="Population" queryTableFieldId="3"/>
    <tableColumn id="4" xr3:uid="{F950A2A6-0FDE-4FA4-A6B5-94670CD49AA9}" uniqueName="4" name="Date" queryTableFieldId="4" dataDxfId="17"/>
    <tableColumn id="5" xr3:uid="{26D9D2F4-FF75-41A0-9114-F51BF454299F}" uniqueName="5" name="% of world _x000a_population" queryTableFieldId="5"/>
    <tableColumn id="6" xr3:uid="{C73097FB-2C0D-4F54-BEDA-03FE7E4EEAA8}" uniqueName="6" name="Source" queryTableFieldId="6" dataDxfId="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932778-B15C-4BD0-A6B4-32F8F7767C5F}" name="Countries_and_dependencies_by_population_edit" displayName="Countries_and_dependencies_by_population_edit" ref="A1:E248" tableType="queryTable" totalsRowShown="0">
  <tableColumns count="5">
    <tableColumn id="1" xr3:uid="{34615CB9-6CAD-422C-BB04-77EFE6D0FFFE}" uniqueName="1" name="Rank" queryTableFieldId="1"/>
    <tableColumn id="2" xr3:uid="{28B6FC09-A2DB-4F93-8179-06A7F34E938E}" uniqueName="2" name="Country" queryTableFieldId="2" dataDxfId="15"/>
    <tableColumn id="3" xr3:uid="{6FA42197-7E5B-4382-9C04-9246AD6F843A}" uniqueName="3" name="Population" queryTableFieldId="3"/>
    <tableColumn id="4" xr3:uid="{CBC27A5D-08C9-412A-BAE4-A9AE0DE49152}" uniqueName="4" name="Date" queryTableFieldId="4" dataDxfId="14"/>
    <tableColumn id="5" xr3:uid="{7C7BA193-7503-46AF-A046-1EE025BAD043}" uniqueName="5" name="% of world _x000a_population" queryTableFieldId="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F23D40-6AD7-4226-97BD-33F828A46309}" name="Exchange_rates" displayName="Exchange_rates" ref="A1:C14" tableType="queryTable" totalsRowShown="0">
  <tableColumns count="3">
    <tableColumn id="1" xr3:uid="{F98BCFDD-2DFB-45D2-84CA-5FB6EF658FB1}" uniqueName="1" name="Cross Rates" queryTableFieldId="1" dataDxfId="13"/>
    <tableColumn id="2" xr3:uid="{0229A9DC-5999-4B96-BAC0-1F7C5009D14C}" uniqueName="2" name="Bid" queryTableFieldId="2"/>
    <tableColumn id="3" xr3:uid="{D6D86AE1-287C-4330-A163-DF5A77CB1267}" uniqueName="3" name="Ask" queryTableFieldId="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3ECECBC-B15B-4931-B339-8F54DF872CD6}" name="Flat" displayName="Flat" ref="A1:C16" tableType="queryTable" totalsRowShown="0">
  <tableColumns count="3">
    <tableColumn id="1" xr3:uid="{522C72AF-83E7-45E1-9F59-EDB47BACC85C}" uniqueName="1" name="Column2" queryTableFieldId="1" dataDxfId="12"/>
    <tableColumn id="2" xr3:uid="{707AC906-444C-419A-A164-2BF65ADE54EF}" uniqueName="2" name="Column3" queryTableFieldId="2" dataDxfId="11"/>
    <tableColumn id="3" xr3:uid="{63F60D78-534D-43A7-B76C-7BF98C34F822}" uniqueName="3" name="Column4" queryTableFieldId="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F5B92D0-DB74-4076-935E-F3FDB5ECB924}" name="Share_prices__2" displayName="Share_prices__2" ref="A1:D222" tableType="queryTable" totalsRowShown="0">
  <tableColumns count="4">
    <tableColumn id="1" xr3:uid="{D8FCEB39-3876-440A-B242-283992E4CD8D}" uniqueName="1" name="Investment" queryTableFieldId="1" dataDxfId="10"/>
    <tableColumn id="2" xr3:uid="{F158F6F3-EE7D-487E-9719-681F52BF25C3}" uniqueName="2" name="Price" queryTableFieldId="2" dataDxfId="9"/>
    <tableColumn id="3" xr3:uid="{DEBDD0FE-E65D-484B-90C3-829CFB2B47FC}" uniqueName="3" name="%" queryTableFieldId="3"/>
    <tableColumn id="4" xr3:uid="{00CFE510-8F96-48C7-B67F-CAB1998333D7}" uniqueName="4" name="Change" queryTableFieldId="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213B2E-DD2C-4EBC-B94B-9A0BD284DFE4}" name="Tallest_buildings" displayName="Tallest_buildings" ref="A1:H16" tableType="queryTable" totalsRowShown="0">
  <tableColumns count="8">
    <tableColumn id="1" xr3:uid="{31C50595-CA99-4409-8725-0194FAD2D0EC}" uniqueName="1" name="Building" queryTableFieldId="1" dataDxfId="8"/>
    <tableColumn id="2" xr3:uid="{AB500DAB-AAB4-432C-8612-7FAB953E4BA6}" uniqueName="2" name="Planned pinnacle height" queryTableFieldId="2" dataDxfId="7"/>
    <tableColumn id="3" xr3:uid="{3A6A6C37-95DF-4FED-AFC4-309F2A74E720}" uniqueName="3" name="Planned roof height" queryTableFieldId="3" dataDxfId="6"/>
    <tableColumn id="4" xr3:uid="{E324A643-669B-4164-98B8-FBA033D99E53}" uniqueName="4" name="Floors" queryTableFieldId="4"/>
    <tableColumn id="5" xr3:uid="{2BE1CA36-A983-41BF-A7F0-1945DFD8AB97}" uniqueName="5" name="Planned completion" queryTableFieldId="5"/>
    <tableColumn id="6" xr3:uid="{045425E4-84FC-4850-8E2B-7065EB7D3DBB}" uniqueName="6" name="Country" queryTableFieldId="6" dataDxfId="5"/>
    <tableColumn id="7" xr3:uid="{EC6761B0-FCC8-44FE-9A92-5275E821DF18}" uniqueName="7" name="City" queryTableFieldId="7" dataDxfId="4"/>
    <tableColumn id="8" xr3:uid="{7125EDC6-AF4B-4D71-9761-01165AD46269}" uniqueName="8" name="Remarks" queryTableFieldId="8" dataDxf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29236E-6011-404F-A367-0C89349E43B7}" name="Share_prices" displayName="Share_prices" ref="A1:D79" tableType="queryTable" totalsRowShown="0">
  <tableColumns count="4">
    <tableColumn id="1" xr3:uid="{E077097C-5A64-4789-838B-4B36668253E5}" uniqueName="1" name="Investment" queryTableFieldId="1" dataDxfId="2"/>
    <tableColumn id="2" xr3:uid="{AA67EC48-6274-4095-9C91-E5E5C33CCBD4}" uniqueName="2" name="Price" queryTableFieldId="2" dataDxfId="1"/>
    <tableColumn id="3" xr3:uid="{C41A3E56-285C-4AA2-9187-F783494B07CD}" uniqueName="3" name="%" queryTableFieldId="3"/>
    <tableColumn id="4" xr3:uid="{752321B0-DF1B-4B62-B6BE-26B4BA55BB12}" uniqueName="4" name="Change" queryTableField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3.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0C3D3-6B82-4C83-9238-61CCB40B1E19}">
  <dimension ref="A3:D23"/>
  <sheetViews>
    <sheetView workbookViewId="0">
      <selection activeCell="A3" sqref="A3:D16"/>
    </sheetView>
  </sheetViews>
  <sheetFormatPr defaultRowHeight="14.4" x14ac:dyDescent="0.3"/>
  <cols>
    <col min="1" max="1" width="9.88671875" bestFit="1" customWidth="1"/>
  </cols>
  <sheetData>
    <row r="3" spans="1:4" ht="15.6" x14ac:dyDescent="0.3">
      <c r="A3" s="1" t="s">
        <v>0</v>
      </c>
      <c r="B3" s="1" t="s">
        <v>1</v>
      </c>
      <c r="C3" s="1" t="s">
        <v>2</v>
      </c>
      <c r="D3" s="1" t="s">
        <v>4</v>
      </c>
    </row>
    <row r="4" spans="1:4" x14ac:dyDescent="0.3">
      <c r="A4" t="s">
        <v>3</v>
      </c>
      <c r="B4">
        <v>56</v>
      </c>
      <c r="C4">
        <v>6</v>
      </c>
      <c r="D4">
        <v>58</v>
      </c>
    </row>
    <row r="5" spans="1:4" x14ac:dyDescent="0.3">
      <c r="A5" t="s">
        <v>5</v>
      </c>
      <c r="B5">
        <v>25</v>
      </c>
      <c r="C5">
        <v>89</v>
      </c>
      <c r="D5">
        <v>95</v>
      </c>
    </row>
    <row r="6" spans="1:4" x14ac:dyDescent="0.3">
      <c r="A6" t="s">
        <v>6</v>
      </c>
      <c r="B6">
        <v>36</v>
      </c>
      <c r="C6">
        <v>65</v>
      </c>
      <c r="D6">
        <v>69</v>
      </c>
    </row>
    <row r="7" spans="1:4" x14ac:dyDescent="0.3">
      <c r="A7" t="s">
        <v>7</v>
      </c>
      <c r="B7">
        <v>59</v>
      </c>
      <c r="C7">
        <v>32</v>
      </c>
      <c r="D7">
        <v>36</v>
      </c>
    </row>
    <row r="8" spans="1:4" x14ac:dyDescent="0.3">
      <c r="A8" t="s">
        <v>8</v>
      </c>
      <c r="B8">
        <v>85</v>
      </c>
      <c r="C8">
        <v>56</v>
      </c>
      <c r="D8">
        <v>48</v>
      </c>
    </row>
    <row r="9" spans="1:4" x14ac:dyDescent="0.3">
      <c r="A9" t="s">
        <v>9</v>
      </c>
      <c r="B9">
        <v>63</v>
      </c>
      <c r="C9">
        <v>65</v>
      </c>
      <c r="D9">
        <v>55</v>
      </c>
    </row>
    <row r="10" spans="1:4" x14ac:dyDescent="0.3">
      <c r="A10" t="s">
        <v>10</v>
      </c>
      <c r="B10">
        <v>25</v>
      </c>
      <c r="C10">
        <v>15</v>
      </c>
      <c r="D10">
        <v>36</v>
      </c>
    </row>
    <row r="11" spans="1:4" x14ac:dyDescent="0.3">
      <c r="A11" t="s">
        <v>11</v>
      </c>
      <c r="B11">
        <v>69</v>
      </c>
      <c r="C11">
        <v>20</v>
      </c>
      <c r="D11">
        <v>88</v>
      </c>
    </row>
    <row r="12" spans="1:4" x14ac:dyDescent="0.3">
      <c r="A12" t="s">
        <v>12</v>
      </c>
      <c r="B12">
        <v>36</v>
      </c>
      <c r="C12">
        <v>22</v>
      </c>
      <c r="D12">
        <v>99</v>
      </c>
    </row>
    <row r="13" spans="1:4" x14ac:dyDescent="0.3">
      <c r="A13" t="s">
        <v>13</v>
      </c>
      <c r="B13">
        <v>25</v>
      </c>
      <c r="C13">
        <v>33</v>
      </c>
      <c r="D13">
        <v>96</v>
      </c>
    </row>
    <row r="14" spans="1:4" x14ac:dyDescent="0.3">
      <c r="A14" t="s">
        <v>14</v>
      </c>
      <c r="B14">
        <v>36</v>
      </c>
      <c r="C14">
        <v>55</v>
      </c>
      <c r="D14">
        <v>48</v>
      </c>
    </row>
    <row r="15" spans="1:4" x14ac:dyDescent="0.3">
      <c r="A15" t="s">
        <v>15</v>
      </c>
      <c r="B15">
        <v>14</v>
      </c>
      <c r="C15">
        <v>66</v>
      </c>
      <c r="D15">
        <v>44</v>
      </c>
    </row>
    <row r="16" spans="1:4" x14ac:dyDescent="0.3">
      <c r="A16" t="s">
        <v>16</v>
      </c>
      <c r="B16">
        <v>58</v>
      </c>
      <c r="C16">
        <v>44</v>
      </c>
      <c r="D16">
        <v>25</v>
      </c>
    </row>
    <row r="17" spans="1:4" x14ac:dyDescent="0.3">
      <c r="A17" t="s">
        <v>17</v>
      </c>
      <c r="B17">
        <v>69</v>
      </c>
      <c r="C17">
        <v>15</v>
      </c>
      <c r="D17">
        <v>58</v>
      </c>
    </row>
    <row r="18" spans="1:4" x14ac:dyDescent="0.3">
      <c r="A18" t="s">
        <v>18</v>
      </c>
      <c r="B18">
        <v>18</v>
      </c>
      <c r="C18">
        <v>26</v>
      </c>
      <c r="D18">
        <v>66</v>
      </c>
    </row>
    <row r="19" spans="1:4" x14ac:dyDescent="0.3">
      <c r="A19" t="s">
        <v>19</v>
      </c>
      <c r="B19">
        <v>36</v>
      </c>
      <c r="C19">
        <v>36</v>
      </c>
      <c r="D19">
        <v>95</v>
      </c>
    </row>
    <row r="20" spans="1:4" x14ac:dyDescent="0.3">
      <c r="A20" t="s">
        <v>20</v>
      </c>
      <c r="B20">
        <v>48</v>
      </c>
      <c r="C20">
        <v>96</v>
      </c>
      <c r="D20">
        <v>45</v>
      </c>
    </row>
    <row r="21" spans="1:4" x14ac:dyDescent="0.3">
      <c r="A21" t="s">
        <v>15</v>
      </c>
      <c r="B21">
        <v>98</v>
      </c>
      <c r="C21">
        <v>8</v>
      </c>
      <c r="D21">
        <v>24</v>
      </c>
    </row>
    <row r="23" spans="1:4" ht="15.6" x14ac:dyDescent="0.3">
      <c r="A23" s="1" t="s">
        <v>21</v>
      </c>
      <c r="B23">
        <f>AVERAGE(B4:B21)</f>
        <v>47.555555555555557</v>
      </c>
      <c r="C23">
        <f>AVERAGE(C4:C21)</f>
        <v>41.611111111111114</v>
      </c>
      <c r="D23">
        <f>AVERAGE(D4:D21)</f>
        <v>60.277777777777779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7FF9-DFDB-487F-91C3-67388993A36E}">
  <dimension ref="A2:D17"/>
  <sheetViews>
    <sheetView workbookViewId="0">
      <selection activeCell="F11" sqref="F11:F12"/>
    </sheetView>
  </sheetViews>
  <sheetFormatPr defaultRowHeight="14.4" x14ac:dyDescent="0.3"/>
  <sheetData>
    <row r="2" spans="1:4" ht="15.6" x14ac:dyDescent="0.3">
      <c r="A2" s="1" t="s">
        <v>0</v>
      </c>
      <c r="B2" s="1" t="s">
        <v>1184</v>
      </c>
      <c r="C2" s="1" t="s">
        <v>1185</v>
      </c>
      <c r="D2" s="1" t="s">
        <v>1186</v>
      </c>
    </row>
    <row r="3" spans="1:4" x14ac:dyDescent="0.3">
      <c r="A3" t="s">
        <v>8</v>
      </c>
      <c r="B3">
        <v>56</v>
      </c>
      <c r="C3">
        <v>6</v>
      </c>
      <c r="D3">
        <v>58</v>
      </c>
    </row>
    <row r="4" spans="1:4" x14ac:dyDescent="0.3">
      <c r="A4" t="s">
        <v>217</v>
      </c>
      <c r="B4">
        <v>25</v>
      </c>
      <c r="C4">
        <v>89</v>
      </c>
      <c r="D4">
        <v>95</v>
      </c>
    </row>
    <row r="5" spans="1:4" x14ac:dyDescent="0.3">
      <c r="A5" t="s">
        <v>213</v>
      </c>
      <c r="B5">
        <v>36</v>
      </c>
      <c r="C5">
        <v>65</v>
      </c>
      <c r="D5">
        <v>69</v>
      </c>
    </row>
    <row r="6" spans="1:4" x14ac:dyDescent="0.3">
      <c r="A6" t="s">
        <v>1189</v>
      </c>
      <c r="B6">
        <v>59</v>
      </c>
      <c r="C6">
        <v>32</v>
      </c>
      <c r="D6">
        <v>36</v>
      </c>
    </row>
    <row r="7" spans="1:4" x14ac:dyDescent="0.3">
      <c r="A7" t="s">
        <v>1190</v>
      </c>
      <c r="B7">
        <v>85</v>
      </c>
      <c r="C7">
        <v>56</v>
      </c>
      <c r="D7">
        <v>48</v>
      </c>
    </row>
    <row r="8" spans="1:4" x14ac:dyDescent="0.3">
      <c r="A8" t="s">
        <v>1187</v>
      </c>
      <c r="B8">
        <v>63</v>
      </c>
      <c r="C8">
        <v>65</v>
      </c>
      <c r="D8">
        <v>55</v>
      </c>
    </row>
    <row r="9" spans="1:4" x14ac:dyDescent="0.3">
      <c r="A9" t="s">
        <v>9</v>
      </c>
      <c r="B9">
        <v>25</v>
      </c>
      <c r="C9">
        <v>15</v>
      </c>
      <c r="D9">
        <v>36</v>
      </c>
    </row>
    <row r="10" spans="1:4" x14ac:dyDescent="0.3">
      <c r="A10" t="s">
        <v>12</v>
      </c>
      <c r="B10">
        <v>69</v>
      </c>
      <c r="C10">
        <v>20</v>
      </c>
      <c r="D10">
        <v>88</v>
      </c>
    </row>
    <row r="11" spans="1:4" x14ac:dyDescent="0.3">
      <c r="A11" t="s">
        <v>189</v>
      </c>
      <c r="B11">
        <v>36</v>
      </c>
      <c r="C11">
        <v>22</v>
      </c>
      <c r="D11">
        <v>99</v>
      </c>
    </row>
    <row r="12" spans="1:4" x14ac:dyDescent="0.3">
      <c r="A12" t="s">
        <v>1188</v>
      </c>
      <c r="B12">
        <v>25</v>
      </c>
      <c r="C12">
        <v>33</v>
      </c>
      <c r="D12">
        <v>96</v>
      </c>
    </row>
    <row r="13" spans="1:4" x14ac:dyDescent="0.3">
      <c r="A13" t="s">
        <v>11</v>
      </c>
      <c r="B13">
        <v>36</v>
      </c>
      <c r="C13">
        <v>55</v>
      </c>
      <c r="D13">
        <v>48</v>
      </c>
    </row>
    <row r="14" spans="1:4" x14ac:dyDescent="0.3">
      <c r="A14" t="s">
        <v>109</v>
      </c>
      <c r="B14">
        <v>14</v>
      </c>
      <c r="C14">
        <v>66</v>
      </c>
      <c r="D14">
        <v>44</v>
      </c>
    </row>
    <row r="15" spans="1:4" x14ac:dyDescent="0.3">
      <c r="A15" t="s">
        <v>16</v>
      </c>
      <c r="B15">
        <v>58</v>
      </c>
      <c r="C15">
        <v>44</v>
      </c>
      <c r="D15">
        <v>25</v>
      </c>
    </row>
    <row r="17" spans="1:4" ht="15.6" x14ac:dyDescent="0.3">
      <c r="A17" s="1" t="s">
        <v>1191</v>
      </c>
      <c r="B17">
        <f>AVERAGE(B3:B15)</f>
        <v>45.153846153846153</v>
      </c>
      <c r="C17">
        <f>AVERAGE(C3:C15)</f>
        <v>43.692307692307693</v>
      </c>
      <c r="D17">
        <f>AVERAGE(D3:D15)</f>
        <v>61.307692307692307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9AD99-C75A-480E-8593-7B687E4AD316}">
  <dimension ref="A1:G38"/>
  <sheetViews>
    <sheetView topLeftCell="A16" workbookViewId="0">
      <selection activeCell="D40" sqref="D40"/>
    </sheetView>
  </sheetViews>
  <sheetFormatPr defaultRowHeight="14.4" x14ac:dyDescent="0.3"/>
  <cols>
    <col min="1" max="4" width="10.44140625" customWidth="1"/>
  </cols>
  <sheetData>
    <row r="1" spans="1:7" x14ac:dyDescent="0.3">
      <c r="C1" s="68" t="s">
        <v>22</v>
      </c>
      <c r="D1" s="68"/>
      <c r="E1" s="68"/>
      <c r="F1" s="68"/>
      <c r="G1" s="68"/>
    </row>
    <row r="2" spans="1:7" x14ac:dyDescent="0.3">
      <c r="C2" s="68"/>
      <c r="D2" s="68"/>
      <c r="E2" s="68"/>
      <c r="F2" s="68"/>
      <c r="G2" s="68"/>
    </row>
    <row r="4" spans="1:7" x14ac:dyDescent="0.3">
      <c r="A4" t="s">
        <v>23</v>
      </c>
      <c r="B4" t="s">
        <v>24</v>
      </c>
      <c r="C4" t="s">
        <v>25</v>
      </c>
      <c r="D4" t="s">
        <v>26</v>
      </c>
    </row>
    <row r="5" spans="1:7" x14ac:dyDescent="0.3">
      <c r="A5">
        <v>1</v>
      </c>
      <c r="B5">
        <v>111</v>
      </c>
      <c r="C5">
        <v>243.2</v>
      </c>
      <c r="D5">
        <v>273.60000000000002</v>
      </c>
    </row>
    <row r="6" spans="1:7" x14ac:dyDescent="0.3">
      <c r="A6">
        <v>2</v>
      </c>
      <c r="B6">
        <v>109</v>
      </c>
      <c r="C6">
        <v>282.8</v>
      </c>
      <c r="D6">
        <v>201.8</v>
      </c>
    </row>
    <row r="7" spans="1:7" x14ac:dyDescent="0.3">
      <c r="A7">
        <v>3</v>
      </c>
      <c r="B7">
        <v>117</v>
      </c>
      <c r="C7">
        <v>292</v>
      </c>
      <c r="D7">
        <v>271.7</v>
      </c>
    </row>
    <row r="8" spans="1:7" x14ac:dyDescent="0.3">
      <c r="A8">
        <v>4</v>
      </c>
      <c r="B8">
        <v>165.2</v>
      </c>
      <c r="C8">
        <v>263.10000000000002</v>
      </c>
      <c r="D8">
        <v>205.2</v>
      </c>
    </row>
    <row r="9" spans="1:7" x14ac:dyDescent="0.3">
      <c r="A9">
        <v>5</v>
      </c>
      <c r="B9">
        <v>92.3</v>
      </c>
      <c r="C9">
        <v>254.9</v>
      </c>
      <c r="D9">
        <v>201.4</v>
      </c>
    </row>
    <row r="10" spans="1:7" x14ac:dyDescent="0.3">
      <c r="A10">
        <v>6</v>
      </c>
      <c r="B10">
        <v>177.6</v>
      </c>
      <c r="C10">
        <v>284.8</v>
      </c>
      <c r="D10">
        <v>248.2</v>
      </c>
    </row>
    <row r="11" spans="1:7" x14ac:dyDescent="0.3">
      <c r="A11">
        <v>7</v>
      </c>
      <c r="B11">
        <v>153.1</v>
      </c>
      <c r="C11">
        <v>224.4</v>
      </c>
      <c r="D11">
        <v>310.89999999999998</v>
      </c>
    </row>
    <row r="12" spans="1:7" x14ac:dyDescent="0.3">
      <c r="A12">
        <v>8</v>
      </c>
      <c r="B12">
        <v>126.5</v>
      </c>
      <c r="C12">
        <v>325.3</v>
      </c>
      <c r="D12">
        <v>313.2</v>
      </c>
    </row>
    <row r="13" spans="1:7" x14ac:dyDescent="0.3">
      <c r="A13">
        <v>9</v>
      </c>
      <c r="B13">
        <v>206.6</v>
      </c>
      <c r="C13">
        <v>307.8</v>
      </c>
      <c r="D13">
        <v>234.1</v>
      </c>
    </row>
    <row r="14" spans="1:7" x14ac:dyDescent="0.3">
      <c r="A14">
        <v>10</v>
      </c>
      <c r="B14">
        <v>212</v>
      </c>
      <c r="C14">
        <v>246.5</v>
      </c>
      <c r="D14">
        <v>288.7</v>
      </c>
    </row>
    <row r="15" spans="1:7" x14ac:dyDescent="0.3">
      <c r="A15">
        <v>11</v>
      </c>
      <c r="B15">
        <v>193.2</v>
      </c>
      <c r="C15">
        <v>164</v>
      </c>
      <c r="D15">
        <v>215.4</v>
      </c>
    </row>
    <row r="16" spans="1:7" x14ac:dyDescent="0.3">
      <c r="A16">
        <v>12</v>
      </c>
      <c r="B16">
        <v>106.7</v>
      </c>
      <c r="C16">
        <v>330.6</v>
      </c>
      <c r="D16">
        <v>262.5</v>
      </c>
    </row>
    <row r="17" spans="1:4" x14ac:dyDescent="0.3">
      <c r="A17">
        <v>13</v>
      </c>
      <c r="B17">
        <v>214.2</v>
      </c>
      <c r="C17">
        <v>269.3</v>
      </c>
      <c r="D17">
        <v>194.6</v>
      </c>
    </row>
    <row r="18" spans="1:4" x14ac:dyDescent="0.3">
      <c r="A18">
        <v>14</v>
      </c>
      <c r="B18">
        <v>156.5</v>
      </c>
      <c r="C18">
        <v>351.3</v>
      </c>
      <c r="D18">
        <v>242.2</v>
      </c>
    </row>
    <row r="19" spans="1:4" x14ac:dyDescent="0.3">
      <c r="A19">
        <v>15</v>
      </c>
      <c r="B19">
        <v>157</v>
      </c>
      <c r="C19">
        <v>231.6</v>
      </c>
      <c r="D19">
        <v>230.6</v>
      </c>
    </row>
    <row r="20" spans="1:4" x14ac:dyDescent="0.3">
      <c r="A20">
        <v>16</v>
      </c>
      <c r="B20">
        <v>232.3</v>
      </c>
      <c r="C20">
        <v>270.60000000000002</v>
      </c>
      <c r="D20">
        <v>313.7</v>
      </c>
    </row>
    <row r="21" spans="1:4" x14ac:dyDescent="0.3">
      <c r="A21">
        <v>17</v>
      </c>
      <c r="B21">
        <v>232.9</v>
      </c>
      <c r="C21">
        <v>286</v>
      </c>
      <c r="D21">
        <v>297.10000000000002</v>
      </c>
    </row>
    <row r="22" spans="1:4" x14ac:dyDescent="0.3">
      <c r="A22">
        <v>18</v>
      </c>
      <c r="B22">
        <v>212.7</v>
      </c>
      <c r="C22">
        <v>187.5</v>
      </c>
      <c r="D22">
        <v>249.6</v>
      </c>
    </row>
    <row r="23" spans="1:4" x14ac:dyDescent="0.3">
      <c r="A23">
        <v>19</v>
      </c>
      <c r="B23">
        <v>195.2</v>
      </c>
      <c r="C23">
        <v>309.7</v>
      </c>
      <c r="D23">
        <v>290.60000000000002</v>
      </c>
    </row>
    <row r="24" spans="1:4" x14ac:dyDescent="0.3">
      <c r="A24">
        <v>20</v>
      </c>
      <c r="B24">
        <v>163.69999999999999</v>
      </c>
      <c r="C24">
        <v>297.5</v>
      </c>
      <c r="D24">
        <v>193.4</v>
      </c>
    </row>
    <row r="25" spans="1:4" x14ac:dyDescent="0.3">
      <c r="A25">
        <v>21</v>
      </c>
      <c r="B25">
        <v>192.3</v>
      </c>
      <c r="C25">
        <v>294.10000000000002</v>
      </c>
      <c r="D25">
        <v>277.89999999999998</v>
      </c>
    </row>
    <row r="26" spans="1:4" x14ac:dyDescent="0.3">
      <c r="A26">
        <v>22</v>
      </c>
      <c r="B26">
        <v>205.3</v>
      </c>
      <c r="C26">
        <v>318.3</v>
      </c>
      <c r="D26">
        <v>220.1</v>
      </c>
    </row>
    <row r="27" spans="1:4" x14ac:dyDescent="0.3">
      <c r="A27">
        <v>23</v>
      </c>
      <c r="B27">
        <v>101.9</v>
      </c>
      <c r="C27">
        <v>340</v>
      </c>
      <c r="D27">
        <v>276.7</v>
      </c>
    </row>
    <row r="28" spans="1:4" x14ac:dyDescent="0.3">
      <c r="A28">
        <v>24</v>
      </c>
      <c r="B28">
        <v>134.6</v>
      </c>
      <c r="C28">
        <v>331.1</v>
      </c>
      <c r="D28">
        <v>258.7</v>
      </c>
    </row>
    <row r="29" spans="1:4" x14ac:dyDescent="0.3">
      <c r="A29">
        <v>25</v>
      </c>
      <c r="B29">
        <v>204.2</v>
      </c>
      <c r="C29">
        <v>305.7</v>
      </c>
      <c r="D29">
        <v>237.8</v>
      </c>
    </row>
    <row r="30" spans="1:4" x14ac:dyDescent="0.3">
      <c r="A30">
        <v>26</v>
      </c>
      <c r="B30">
        <v>97.5</v>
      </c>
      <c r="C30">
        <v>320.10000000000002</v>
      </c>
      <c r="D30">
        <v>336.1</v>
      </c>
    </row>
    <row r="31" spans="1:4" x14ac:dyDescent="0.3">
      <c r="A31">
        <v>27</v>
      </c>
      <c r="B31">
        <v>176.7</v>
      </c>
      <c r="C31">
        <v>349.3</v>
      </c>
      <c r="D31">
        <v>259.3</v>
      </c>
    </row>
    <row r="32" spans="1:4" x14ac:dyDescent="0.3">
      <c r="A32">
        <v>28</v>
      </c>
      <c r="B32">
        <v>178.6</v>
      </c>
      <c r="C32">
        <v>304.8</v>
      </c>
      <c r="D32">
        <v>233.4</v>
      </c>
    </row>
    <row r="33" spans="1:4" x14ac:dyDescent="0.3">
      <c r="A33">
        <v>29</v>
      </c>
      <c r="B33">
        <v>171.23</v>
      </c>
      <c r="C33">
        <v>297.39999999999998</v>
      </c>
      <c r="D33">
        <v>244.3</v>
      </c>
    </row>
    <row r="34" spans="1:4" x14ac:dyDescent="0.3">
      <c r="A34">
        <v>30</v>
      </c>
      <c r="C34">
        <v>233.33</v>
      </c>
      <c r="D34">
        <v>233.33</v>
      </c>
    </row>
    <row r="35" spans="1:4" x14ac:dyDescent="0.3">
      <c r="A35">
        <v>31</v>
      </c>
      <c r="C35">
        <v>301.39999999999998</v>
      </c>
      <c r="D35">
        <v>2666.5</v>
      </c>
    </row>
    <row r="37" spans="1:4" ht="15.6" x14ac:dyDescent="0.3">
      <c r="A37" s="1" t="s">
        <v>27</v>
      </c>
      <c r="B37">
        <f>COUNT(Table1[JUN])</f>
        <v>29</v>
      </c>
      <c r="C37">
        <f>COUNT(Table1[JUL])</f>
        <v>31</v>
      </c>
      <c r="D37">
        <f>COUNT(Table1[AUG])</f>
        <v>31</v>
      </c>
    </row>
    <row r="38" spans="1:4" ht="15.6" x14ac:dyDescent="0.3">
      <c r="A38" s="1" t="s">
        <v>28</v>
      </c>
      <c r="B38">
        <f>COUNTA(Table1[JUN])</f>
        <v>29</v>
      </c>
      <c r="C38">
        <f>COUNTA(C5:C35)</f>
        <v>31</v>
      </c>
      <c r="D38">
        <f>COUNTA(Table1[AUG])</f>
        <v>31</v>
      </c>
    </row>
  </sheetData>
  <mergeCells count="1">
    <mergeCell ref="C1:G2"/>
  </mergeCell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3227-CC48-4091-B643-A59C2C98FF73}">
  <dimension ref="B3:J11"/>
  <sheetViews>
    <sheetView workbookViewId="0">
      <selection activeCell="L12" sqref="L12"/>
    </sheetView>
  </sheetViews>
  <sheetFormatPr defaultRowHeight="14.4" x14ac:dyDescent="0.3"/>
  <cols>
    <col min="2" max="2" width="17.109375" bestFit="1" customWidth="1"/>
    <col min="3" max="7" width="10.88671875" bestFit="1" customWidth="1"/>
    <col min="8" max="8" width="19.5546875" bestFit="1" customWidth="1"/>
    <col min="9" max="9" width="8.5546875" bestFit="1" customWidth="1"/>
    <col min="10" max="10" width="10.33203125" bestFit="1" customWidth="1"/>
  </cols>
  <sheetData>
    <row r="3" spans="2:10" ht="21" x14ac:dyDescent="0.4">
      <c r="B3" s="5" t="s">
        <v>29</v>
      </c>
      <c r="C3" s="5" t="s">
        <v>30</v>
      </c>
      <c r="D3" s="5" t="s">
        <v>31</v>
      </c>
      <c r="E3" s="5" t="s">
        <v>32</v>
      </c>
      <c r="F3" s="5" t="s">
        <v>33</v>
      </c>
      <c r="G3" s="5" t="s">
        <v>34</v>
      </c>
      <c r="H3" s="5" t="s">
        <v>35</v>
      </c>
      <c r="I3" s="5" t="s">
        <v>36</v>
      </c>
      <c r="J3" s="5" t="s">
        <v>37</v>
      </c>
    </row>
    <row r="4" spans="2:10" x14ac:dyDescent="0.3">
      <c r="B4" s="6"/>
      <c r="C4" s="6"/>
      <c r="D4" s="6"/>
      <c r="E4" s="6"/>
      <c r="F4" s="6"/>
      <c r="G4" s="6"/>
      <c r="H4" s="6"/>
      <c r="I4" s="6"/>
      <c r="J4" s="6"/>
    </row>
    <row r="5" spans="2:10" ht="15.6" x14ac:dyDescent="0.3">
      <c r="B5" s="7" t="s">
        <v>39</v>
      </c>
      <c r="C5" s="2">
        <v>9832.7000000000007</v>
      </c>
      <c r="D5" s="2">
        <v>9741.41</v>
      </c>
      <c r="E5" s="2">
        <v>18455.650000000001</v>
      </c>
      <c r="F5" s="2">
        <v>7224.3</v>
      </c>
      <c r="G5" s="2">
        <v>389.51</v>
      </c>
      <c r="H5" s="3">
        <f>SUM(C5:G5)</f>
        <v>45643.570000000007</v>
      </c>
      <c r="I5" s="6">
        <f t="shared" ref="I5:I11" si="0">COUNT(C5:H5)</f>
        <v>6</v>
      </c>
      <c r="J5" s="6">
        <f t="shared" ref="J5:J11" si="1">COUNTA(C5:H5)</f>
        <v>6</v>
      </c>
    </row>
    <row r="6" spans="2:10" ht="15.6" x14ac:dyDescent="0.3">
      <c r="B6" s="7" t="s">
        <v>38</v>
      </c>
      <c r="C6" s="2">
        <v>7263.96</v>
      </c>
      <c r="D6" s="2">
        <v>5998.79</v>
      </c>
      <c r="E6" s="2">
        <v>8350.7900000000009</v>
      </c>
      <c r="F6" s="2">
        <v>-121.3</v>
      </c>
      <c r="G6" s="2">
        <v>2556.42</v>
      </c>
      <c r="H6" s="3">
        <f t="shared" ref="H6:H11" si="2">SUM(C6:G6)</f>
        <v>24048.660000000003</v>
      </c>
      <c r="I6" s="6">
        <f t="shared" si="0"/>
        <v>6</v>
      </c>
      <c r="J6" s="6">
        <f t="shared" si="1"/>
        <v>6</v>
      </c>
    </row>
    <row r="7" spans="2:10" ht="15.6" x14ac:dyDescent="0.3">
      <c r="B7" s="7" t="s">
        <v>40</v>
      </c>
      <c r="C7" s="2">
        <v>-1752.71</v>
      </c>
      <c r="D7" s="2">
        <v>4525.87</v>
      </c>
      <c r="E7" s="2">
        <v>-591.89</v>
      </c>
      <c r="F7" s="2">
        <v>-6833.74</v>
      </c>
      <c r="G7" s="2">
        <v>1585.19</v>
      </c>
      <c r="H7" s="3">
        <f t="shared" si="2"/>
        <v>-3067.2799999999993</v>
      </c>
      <c r="I7" s="6">
        <f t="shared" si="0"/>
        <v>6</v>
      </c>
      <c r="J7" s="6">
        <f t="shared" si="1"/>
        <v>6</v>
      </c>
    </row>
    <row r="8" spans="2:10" ht="15.6" x14ac:dyDescent="0.3">
      <c r="B8" s="7" t="s">
        <v>41</v>
      </c>
      <c r="C8" s="2">
        <v>-7441.39</v>
      </c>
      <c r="D8" s="2">
        <v>-8360.36</v>
      </c>
      <c r="E8" s="2">
        <v>-7851.77</v>
      </c>
      <c r="F8" s="2">
        <v>7418.62</v>
      </c>
      <c r="G8" s="2">
        <v>-4605.59</v>
      </c>
      <c r="H8" s="3">
        <f t="shared" si="2"/>
        <v>-20840.490000000002</v>
      </c>
      <c r="I8" s="6">
        <f t="shared" si="0"/>
        <v>6</v>
      </c>
      <c r="J8" s="6">
        <f t="shared" si="1"/>
        <v>6</v>
      </c>
    </row>
    <row r="9" spans="2:10" ht="15.6" x14ac:dyDescent="0.3">
      <c r="B9" s="7" t="s">
        <v>42</v>
      </c>
      <c r="C9" s="2">
        <v>-1915.74</v>
      </c>
      <c r="D9" s="2">
        <v>2193.2800000000002</v>
      </c>
      <c r="E9" s="2">
        <v>-92.87</v>
      </c>
      <c r="F9" s="2">
        <v>463.58</v>
      </c>
      <c r="G9" s="2">
        <v>-463.98</v>
      </c>
      <c r="H9" s="3">
        <f t="shared" si="2"/>
        <v>184.27000000000021</v>
      </c>
      <c r="I9" s="6">
        <f t="shared" si="0"/>
        <v>6</v>
      </c>
      <c r="J9" s="6">
        <f t="shared" si="1"/>
        <v>6</v>
      </c>
    </row>
    <row r="10" spans="2:10" ht="15.6" x14ac:dyDescent="0.3">
      <c r="B10" s="7" t="s">
        <v>43</v>
      </c>
      <c r="C10" s="2">
        <v>5718.23</v>
      </c>
      <c r="D10" s="2">
        <v>3524.95</v>
      </c>
      <c r="E10" s="2">
        <v>3187.28</v>
      </c>
      <c r="F10" s="2">
        <v>2723.7</v>
      </c>
      <c r="G10" s="2">
        <v>3187.75</v>
      </c>
      <c r="H10" s="3">
        <f t="shared" si="2"/>
        <v>18341.91</v>
      </c>
      <c r="I10" s="6">
        <f t="shared" si="0"/>
        <v>6</v>
      </c>
      <c r="J10" s="6">
        <f t="shared" si="1"/>
        <v>6</v>
      </c>
    </row>
    <row r="11" spans="2:10" ht="15.6" x14ac:dyDescent="0.3">
      <c r="B11" s="7" t="s">
        <v>44</v>
      </c>
      <c r="C11" s="2">
        <v>3802.49</v>
      </c>
      <c r="D11" s="2">
        <v>5718.23</v>
      </c>
      <c r="E11" s="2">
        <v>3094.41</v>
      </c>
      <c r="F11" s="4"/>
      <c r="G11" s="4"/>
      <c r="H11" s="3">
        <f t="shared" si="2"/>
        <v>12615.13</v>
      </c>
      <c r="I11" s="6">
        <f t="shared" si="0"/>
        <v>4</v>
      </c>
      <c r="J11" s="6">
        <f t="shared" si="1"/>
        <v>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AEC2-C0C4-4D0A-999A-DD31C7536D0D}">
  <dimension ref="A3:J25"/>
  <sheetViews>
    <sheetView workbookViewId="0">
      <selection activeCell="Q10" sqref="Q10"/>
    </sheetView>
  </sheetViews>
  <sheetFormatPr defaultRowHeight="14.4" x14ac:dyDescent="0.3"/>
  <cols>
    <col min="10" max="10" width="13.77734375" bestFit="1" customWidth="1"/>
  </cols>
  <sheetData>
    <row r="3" spans="1:10" x14ac:dyDescent="0.3">
      <c r="A3" s="8" t="s">
        <v>67</v>
      </c>
      <c r="B3" s="9" t="s">
        <v>68</v>
      </c>
      <c r="C3" s="9" t="s">
        <v>69</v>
      </c>
      <c r="D3" s="9" t="s">
        <v>71</v>
      </c>
      <c r="E3" s="9" t="s">
        <v>70</v>
      </c>
      <c r="F3" s="9" t="s">
        <v>72</v>
      </c>
      <c r="G3" s="9" t="s">
        <v>73</v>
      </c>
      <c r="H3" s="9" t="s">
        <v>27</v>
      </c>
      <c r="I3" s="9" t="s">
        <v>28</v>
      </c>
      <c r="J3" s="10" t="s">
        <v>74</v>
      </c>
    </row>
    <row r="4" spans="1:10" x14ac:dyDescent="0.3">
      <c r="A4" s="11">
        <v>1</v>
      </c>
      <c r="B4" s="6" t="s">
        <v>45</v>
      </c>
      <c r="C4" s="6">
        <v>380013</v>
      </c>
      <c r="D4" s="6">
        <v>5</v>
      </c>
      <c r="E4" s="6">
        <v>626</v>
      </c>
      <c r="F4" s="6">
        <v>52</v>
      </c>
      <c r="G4" s="6">
        <v>89</v>
      </c>
      <c r="H4" s="6">
        <f>COUNT(A4:G4)</f>
        <v>6</v>
      </c>
      <c r="I4" s="6">
        <f t="shared" ref="I4:I25" si="0">COUNTA(B4:G4)</f>
        <v>6</v>
      </c>
      <c r="J4" s="12">
        <f>COUNTBLANK(A4:I4)</f>
        <v>0</v>
      </c>
    </row>
    <row r="5" spans="1:10" x14ac:dyDescent="0.3">
      <c r="A5" s="11">
        <v>2</v>
      </c>
      <c r="B5" s="6" t="s">
        <v>46</v>
      </c>
      <c r="C5" s="6">
        <v>380001</v>
      </c>
      <c r="D5" s="6">
        <v>4</v>
      </c>
      <c r="E5" s="6">
        <v>61</v>
      </c>
      <c r="F5" s="6">
        <v>72</v>
      </c>
      <c r="G5" s="6"/>
      <c r="H5" s="6">
        <f>COUNT(A5:G5)</f>
        <v>5</v>
      </c>
      <c r="I5" s="6">
        <f t="shared" si="0"/>
        <v>5</v>
      </c>
      <c r="J5" s="12">
        <f t="shared" ref="J5:J25" si="1">COUNTBLANK(A5:I5)</f>
        <v>1</v>
      </c>
    </row>
    <row r="6" spans="1:10" x14ac:dyDescent="0.3">
      <c r="A6" s="11">
        <v>3</v>
      </c>
      <c r="B6" s="6" t="s">
        <v>47</v>
      </c>
      <c r="C6" s="6">
        <v>380005</v>
      </c>
      <c r="D6" s="6">
        <v>3</v>
      </c>
      <c r="E6" s="6">
        <v>161</v>
      </c>
      <c r="F6" s="6">
        <v>71</v>
      </c>
      <c r="G6" s="6">
        <v>66</v>
      </c>
      <c r="H6" s="6">
        <f>COUNT(A6:G6)</f>
        <v>6</v>
      </c>
      <c r="I6" s="6">
        <f t="shared" si="0"/>
        <v>6</v>
      </c>
      <c r="J6" s="12">
        <f t="shared" si="1"/>
        <v>0</v>
      </c>
    </row>
    <row r="7" spans="1:10" x14ac:dyDescent="0.3">
      <c r="A7" s="11">
        <v>4</v>
      </c>
      <c r="B7" s="6" t="s">
        <v>48</v>
      </c>
      <c r="C7" s="6">
        <v>380009</v>
      </c>
      <c r="D7" s="6">
        <v>4</v>
      </c>
      <c r="E7" s="6">
        <v>6156</v>
      </c>
      <c r="F7" s="6"/>
      <c r="G7" s="6">
        <v>79</v>
      </c>
      <c r="H7" s="6">
        <f>COUNT(A7:G7)</f>
        <v>5</v>
      </c>
      <c r="I7" s="6">
        <f t="shared" si="0"/>
        <v>5</v>
      </c>
      <c r="J7" s="12">
        <f t="shared" si="1"/>
        <v>1</v>
      </c>
    </row>
    <row r="8" spans="1:10" x14ac:dyDescent="0.3">
      <c r="A8" s="11">
        <v>5</v>
      </c>
      <c r="B8" s="6" t="s">
        <v>49</v>
      </c>
      <c r="C8" s="6">
        <v>380096</v>
      </c>
      <c r="D8" s="6"/>
      <c r="E8" s="6">
        <v>56</v>
      </c>
      <c r="F8" s="6">
        <v>65</v>
      </c>
      <c r="G8" s="6">
        <v>78</v>
      </c>
      <c r="H8" s="6">
        <f>COUNT(A8:G8)</f>
        <v>5</v>
      </c>
      <c r="I8" s="6">
        <f t="shared" si="0"/>
        <v>5</v>
      </c>
      <c r="J8" s="12">
        <f t="shared" si="1"/>
        <v>1</v>
      </c>
    </row>
    <row r="9" spans="1:10" x14ac:dyDescent="0.3">
      <c r="A9" s="11">
        <v>6</v>
      </c>
      <c r="B9" s="6" t="s">
        <v>50</v>
      </c>
      <c r="C9" s="6"/>
      <c r="D9" s="6">
        <v>5</v>
      </c>
      <c r="E9" s="6">
        <v>665</v>
      </c>
      <c r="F9" s="6">
        <v>66</v>
      </c>
      <c r="G9" s="6">
        <v>99</v>
      </c>
      <c r="H9" s="6">
        <f>COUNT(A9:G9)</f>
        <v>5</v>
      </c>
      <c r="I9" s="6">
        <f t="shared" si="0"/>
        <v>5</v>
      </c>
      <c r="J9" s="12">
        <f t="shared" si="1"/>
        <v>1</v>
      </c>
    </row>
    <row r="10" spans="1:10" x14ac:dyDescent="0.3">
      <c r="A10" s="11">
        <v>7</v>
      </c>
      <c r="B10" s="6" t="s">
        <v>51</v>
      </c>
      <c r="C10" s="6">
        <v>381200</v>
      </c>
      <c r="D10" s="6">
        <v>4</v>
      </c>
      <c r="E10" s="6">
        <v>85496</v>
      </c>
      <c r="F10" s="6">
        <v>78</v>
      </c>
      <c r="G10" s="6">
        <v>74</v>
      </c>
      <c r="H10" s="6">
        <f>COUNT(A10:G10)</f>
        <v>6</v>
      </c>
      <c r="I10" s="6">
        <f t="shared" si="0"/>
        <v>6</v>
      </c>
      <c r="J10" s="12">
        <f t="shared" si="1"/>
        <v>0</v>
      </c>
    </row>
    <row r="11" spans="1:10" x14ac:dyDescent="0.3">
      <c r="A11" s="11">
        <v>8</v>
      </c>
      <c r="B11" s="6" t="s">
        <v>52</v>
      </c>
      <c r="C11" s="6"/>
      <c r="D11" s="6">
        <v>5</v>
      </c>
      <c r="E11" s="6">
        <v>565</v>
      </c>
      <c r="F11" s="6">
        <v>66</v>
      </c>
      <c r="G11" s="6">
        <v>79</v>
      </c>
      <c r="H11" s="6">
        <f>COUNT(A11:G11)</f>
        <v>5</v>
      </c>
      <c r="I11" s="6">
        <f t="shared" si="0"/>
        <v>5</v>
      </c>
      <c r="J11" s="12">
        <f t="shared" si="1"/>
        <v>1</v>
      </c>
    </row>
    <row r="12" spans="1:10" x14ac:dyDescent="0.3">
      <c r="A12" s="11">
        <v>9</v>
      </c>
      <c r="B12" s="6" t="s">
        <v>53</v>
      </c>
      <c r="C12" s="6">
        <v>380099</v>
      </c>
      <c r="D12" s="6">
        <v>2</v>
      </c>
      <c r="E12" s="6">
        <v>565</v>
      </c>
      <c r="F12" s="6"/>
      <c r="G12" s="6"/>
      <c r="H12" s="6">
        <f>COUNT(A12:G12)</f>
        <v>4</v>
      </c>
      <c r="I12" s="6">
        <f t="shared" si="0"/>
        <v>4</v>
      </c>
      <c r="J12" s="12">
        <f t="shared" si="1"/>
        <v>2</v>
      </c>
    </row>
    <row r="13" spans="1:10" x14ac:dyDescent="0.3">
      <c r="A13" s="11">
        <v>10</v>
      </c>
      <c r="B13" s="6" t="s">
        <v>54</v>
      </c>
      <c r="C13" s="6">
        <v>380152</v>
      </c>
      <c r="D13" s="6">
        <v>1</v>
      </c>
      <c r="E13" s="6">
        <v>66</v>
      </c>
      <c r="F13" s="6">
        <v>80</v>
      </c>
      <c r="G13" s="6">
        <v>85</v>
      </c>
      <c r="H13" s="6">
        <f>COUNT(A13:G13)</f>
        <v>6</v>
      </c>
      <c r="I13" s="6">
        <f t="shared" si="0"/>
        <v>6</v>
      </c>
      <c r="J13" s="12">
        <f t="shared" si="1"/>
        <v>0</v>
      </c>
    </row>
    <row r="14" spans="1:10" x14ac:dyDescent="0.3">
      <c r="A14" s="11">
        <v>11</v>
      </c>
      <c r="B14" s="6" t="s">
        <v>55</v>
      </c>
      <c r="C14" s="6"/>
      <c r="D14" s="6">
        <v>3</v>
      </c>
      <c r="E14" s="6">
        <v>79</v>
      </c>
      <c r="F14" s="6">
        <v>87</v>
      </c>
      <c r="G14" s="6">
        <v>91</v>
      </c>
      <c r="H14" s="6">
        <f>COUNT(A14:G14)</f>
        <v>5</v>
      </c>
      <c r="I14" s="6">
        <f t="shared" si="0"/>
        <v>5</v>
      </c>
      <c r="J14" s="12">
        <f t="shared" si="1"/>
        <v>1</v>
      </c>
    </row>
    <row r="15" spans="1:10" x14ac:dyDescent="0.3">
      <c r="A15" s="11">
        <v>12</v>
      </c>
      <c r="B15" s="6" t="s">
        <v>56</v>
      </c>
      <c r="C15" s="6">
        <v>380048</v>
      </c>
      <c r="D15" s="6">
        <v>8</v>
      </c>
      <c r="E15" s="6">
        <v>23</v>
      </c>
      <c r="F15" s="6"/>
      <c r="G15" s="6">
        <v>66</v>
      </c>
      <c r="H15" s="6">
        <f>COUNT(A15:G15)</f>
        <v>5</v>
      </c>
      <c r="I15" s="6">
        <f t="shared" si="0"/>
        <v>5</v>
      </c>
      <c r="J15" s="12">
        <f t="shared" si="1"/>
        <v>1</v>
      </c>
    </row>
    <row r="16" spans="1:10" x14ac:dyDescent="0.3">
      <c r="A16" s="11">
        <v>13</v>
      </c>
      <c r="B16" s="6" t="s">
        <v>57</v>
      </c>
      <c r="C16" s="6">
        <v>380091</v>
      </c>
      <c r="D16" s="6">
        <v>9</v>
      </c>
      <c r="E16" s="6">
        <v>98</v>
      </c>
      <c r="F16" s="6">
        <v>75</v>
      </c>
      <c r="G16" s="6">
        <v>69</v>
      </c>
      <c r="H16" s="6">
        <f>COUNT(A16:G16)</f>
        <v>6</v>
      </c>
      <c r="I16" s="6">
        <f t="shared" si="0"/>
        <v>6</v>
      </c>
      <c r="J16" s="12">
        <f t="shared" si="1"/>
        <v>0</v>
      </c>
    </row>
    <row r="17" spans="1:10" x14ac:dyDescent="0.3">
      <c r="A17" s="11">
        <v>14</v>
      </c>
      <c r="B17" s="6" t="s">
        <v>58</v>
      </c>
      <c r="C17" s="6">
        <v>380002</v>
      </c>
      <c r="D17" s="6"/>
      <c r="E17" s="6">
        <v>232</v>
      </c>
      <c r="F17" s="6">
        <v>75</v>
      </c>
      <c r="G17" s="6">
        <v>75</v>
      </c>
      <c r="H17" s="6">
        <f>COUNT(A17:G17)</f>
        <v>5</v>
      </c>
      <c r="I17" s="6">
        <f t="shared" si="0"/>
        <v>5</v>
      </c>
      <c r="J17" s="12">
        <f t="shared" si="1"/>
        <v>1</v>
      </c>
    </row>
    <row r="18" spans="1:10" x14ac:dyDescent="0.3">
      <c r="A18" s="11">
        <v>15</v>
      </c>
      <c r="B18" s="6" t="s">
        <v>59</v>
      </c>
      <c r="C18" s="6">
        <v>370012</v>
      </c>
      <c r="D18" s="6"/>
      <c r="E18" s="6">
        <v>49</v>
      </c>
      <c r="F18" s="6">
        <v>55</v>
      </c>
      <c r="G18" s="6">
        <v>78</v>
      </c>
      <c r="H18" s="6">
        <f>COUNT(A18:G18)</f>
        <v>5</v>
      </c>
      <c r="I18" s="6">
        <f t="shared" si="0"/>
        <v>5</v>
      </c>
      <c r="J18" s="12">
        <f t="shared" si="1"/>
        <v>1</v>
      </c>
    </row>
    <row r="19" spans="1:10" x14ac:dyDescent="0.3">
      <c r="A19" s="11">
        <v>16</v>
      </c>
      <c r="B19" s="6" t="s">
        <v>60</v>
      </c>
      <c r="C19" s="6"/>
      <c r="D19" s="6">
        <v>5</v>
      </c>
      <c r="E19" s="6">
        <v>499</v>
      </c>
      <c r="F19" s="6"/>
      <c r="G19" s="6"/>
      <c r="H19" s="6">
        <f>COUNT(A19:G19)</f>
        <v>3</v>
      </c>
      <c r="I19" s="6">
        <f t="shared" si="0"/>
        <v>3</v>
      </c>
      <c r="J19" s="12">
        <f t="shared" si="1"/>
        <v>3</v>
      </c>
    </row>
    <row r="20" spans="1:10" x14ac:dyDescent="0.3">
      <c r="A20" s="11">
        <v>17</v>
      </c>
      <c r="B20" s="6" t="s">
        <v>61</v>
      </c>
      <c r="C20" s="6">
        <v>323650</v>
      </c>
      <c r="D20" s="6">
        <v>9</v>
      </c>
      <c r="E20" s="6">
        <v>99</v>
      </c>
      <c r="F20" s="6">
        <v>67</v>
      </c>
      <c r="G20" s="6">
        <v>85</v>
      </c>
      <c r="H20" s="6">
        <f>COUNT(A20:G20)</f>
        <v>6</v>
      </c>
      <c r="I20" s="6">
        <f t="shared" si="0"/>
        <v>6</v>
      </c>
      <c r="J20" s="12">
        <f t="shared" si="1"/>
        <v>0</v>
      </c>
    </row>
    <row r="21" spans="1:10" x14ac:dyDescent="0.3">
      <c r="A21" s="11">
        <v>18</v>
      </c>
      <c r="B21" s="6" t="s">
        <v>62</v>
      </c>
      <c r="C21" s="6">
        <v>319500</v>
      </c>
      <c r="D21" s="6">
        <v>10</v>
      </c>
      <c r="E21" s="6">
        <v>32</v>
      </c>
      <c r="F21" s="6">
        <v>69</v>
      </c>
      <c r="G21" s="6">
        <v>87</v>
      </c>
      <c r="H21" s="6">
        <f>COUNT(A21:G21)</f>
        <v>6</v>
      </c>
      <c r="I21" s="6">
        <f t="shared" si="0"/>
        <v>6</v>
      </c>
      <c r="J21" s="12">
        <f t="shared" si="1"/>
        <v>0</v>
      </c>
    </row>
    <row r="22" spans="1:10" x14ac:dyDescent="0.3">
      <c r="A22" s="11">
        <v>19</v>
      </c>
      <c r="B22" s="6" t="s">
        <v>63</v>
      </c>
      <c r="C22" s="6">
        <v>321990</v>
      </c>
      <c r="D22" s="6">
        <v>5</v>
      </c>
      <c r="E22" s="6">
        <v>45</v>
      </c>
      <c r="F22" s="6">
        <v>91</v>
      </c>
      <c r="G22" s="6"/>
      <c r="H22" s="6">
        <f>COUNT(A22:G22)</f>
        <v>5</v>
      </c>
      <c r="I22" s="6">
        <f t="shared" si="0"/>
        <v>5</v>
      </c>
      <c r="J22" s="12">
        <f t="shared" si="1"/>
        <v>1</v>
      </c>
    </row>
    <row r="23" spans="1:10" x14ac:dyDescent="0.3">
      <c r="A23" s="11">
        <v>20</v>
      </c>
      <c r="B23" s="6" t="s">
        <v>64</v>
      </c>
      <c r="C23" s="6"/>
      <c r="D23" s="6">
        <v>8</v>
      </c>
      <c r="E23" s="6">
        <v>65</v>
      </c>
      <c r="F23" s="6">
        <v>82</v>
      </c>
      <c r="G23" s="6">
        <v>72</v>
      </c>
      <c r="H23" s="6">
        <f>COUNT(A23:G23)</f>
        <v>5</v>
      </c>
      <c r="I23" s="6">
        <f t="shared" si="0"/>
        <v>5</v>
      </c>
      <c r="J23" s="12">
        <f t="shared" si="1"/>
        <v>1</v>
      </c>
    </row>
    <row r="24" spans="1:10" x14ac:dyDescent="0.3">
      <c r="A24" s="11">
        <v>21</v>
      </c>
      <c r="B24" s="6" t="s">
        <v>65</v>
      </c>
      <c r="C24" s="6">
        <v>361745</v>
      </c>
      <c r="D24" s="6">
        <v>8</v>
      </c>
      <c r="E24" s="6">
        <v>365</v>
      </c>
      <c r="F24" s="6">
        <v>87</v>
      </c>
      <c r="G24" s="6">
        <v>69</v>
      </c>
      <c r="H24" s="6">
        <f>COUNT(A24:G24)</f>
        <v>6</v>
      </c>
      <c r="I24" s="6">
        <f t="shared" si="0"/>
        <v>6</v>
      </c>
      <c r="J24" s="12">
        <f t="shared" si="1"/>
        <v>0</v>
      </c>
    </row>
    <row r="25" spans="1:10" x14ac:dyDescent="0.3">
      <c r="A25" s="13">
        <v>22</v>
      </c>
      <c r="B25" s="14" t="s">
        <v>66</v>
      </c>
      <c r="C25" s="14">
        <v>383255</v>
      </c>
      <c r="D25" s="14">
        <v>5</v>
      </c>
      <c r="E25" s="14">
        <v>999</v>
      </c>
      <c r="F25" s="14">
        <v>92</v>
      </c>
      <c r="G25" s="14">
        <v>84</v>
      </c>
      <c r="H25" s="14">
        <f>COUNT(A25:G25)</f>
        <v>6</v>
      </c>
      <c r="I25" s="14">
        <f t="shared" si="0"/>
        <v>6</v>
      </c>
      <c r="J25" s="15">
        <f t="shared" si="1"/>
        <v>0</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766C-A55E-4151-936F-17156A0ECB33}">
  <dimension ref="A4:D18"/>
  <sheetViews>
    <sheetView workbookViewId="0">
      <selection activeCell="H20" sqref="H20"/>
    </sheetView>
  </sheetViews>
  <sheetFormatPr defaultRowHeight="14.4" x14ac:dyDescent="0.3"/>
  <cols>
    <col min="1" max="1" width="10.33203125" bestFit="1" customWidth="1"/>
  </cols>
  <sheetData>
    <row r="4" spans="1:4" x14ac:dyDescent="0.3">
      <c r="A4" t="s">
        <v>3</v>
      </c>
      <c r="B4">
        <v>56</v>
      </c>
      <c r="C4">
        <v>6</v>
      </c>
      <c r="D4">
        <v>58</v>
      </c>
    </row>
    <row r="5" spans="1:4" x14ac:dyDescent="0.3">
      <c r="A5" t="s">
        <v>5</v>
      </c>
      <c r="B5">
        <v>25</v>
      </c>
      <c r="C5">
        <v>89</v>
      </c>
      <c r="D5">
        <v>95</v>
      </c>
    </row>
    <row r="6" spans="1:4" x14ac:dyDescent="0.3">
      <c r="A6" t="s">
        <v>6</v>
      </c>
      <c r="B6">
        <v>36</v>
      </c>
      <c r="C6">
        <v>65</v>
      </c>
      <c r="D6">
        <v>69</v>
      </c>
    </row>
    <row r="7" spans="1:4" x14ac:dyDescent="0.3">
      <c r="A7" t="s">
        <v>7</v>
      </c>
      <c r="B7">
        <v>59</v>
      </c>
      <c r="C7">
        <v>32</v>
      </c>
      <c r="D7">
        <v>36</v>
      </c>
    </row>
    <row r="8" spans="1:4" x14ac:dyDescent="0.3">
      <c r="A8" t="s">
        <v>8</v>
      </c>
      <c r="B8">
        <v>85</v>
      </c>
      <c r="C8">
        <v>56</v>
      </c>
      <c r="D8">
        <v>48</v>
      </c>
    </row>
    <row r="9" spans="1:4" x14ac:dyDescent="0.3">
      <c r="A9" t="s">
        <v>9</v>
      </c>
      <c r="B9">
        <v>63</v>
      </c>
      <c r="C9">
        <v>65</v>
      </c>
      <c r="D9">
        <v>55</v>
      </c>
    </row>
    <row r="10" spans="1:4" x14ac:dyDescent="0.3">
      <c r="A10" t="s">
        <v>10</v>
      </c>
      <c r="B10">
        <v>25</v>
      </c>
      <c r="C10">
        <v>15</v>
      </c>
      <c r="D10">
        <v>36</v>
      </c>
    </row>
    <row r="11" spans="1:4" x14ac:dyDescent="0.3">
      <c r="A11" t="s">
        <v>11</v>
      </c>
      <c r="B11">
        <v>69</v>
      </c>
      <c r="C11">
        <v>20</v>
      </c>
      <c r="D11">
        <v>88</v>
      </c>
    </row>
    <row r="12" spans="1:4" x14ac:dyDescent="0.3">
      <c r="A12" t="s">
        <v>12</v>
      </c>
      <c r="B12">
        <v>36</v>
      </c>
      <c r="C12">
        <v>22</v>
      </c>
      <c r="D12">
        <v>99</v>
      </c>
    </row>
    <row r="13" spans="1:4" x14ac:dyDescent="0.3">
      <c r="A13" t="s">
        <v>13</v>
      </c>
      <c r="B13">
        <v>25</v>
      </c>
      <c r="C13">
        <v>33</v>
      </c>
      <c r="D13">
        <v>96</v>
      </c>
    </row>
    <row r="14" spans="1:4" x14ac:dyDescent="0.3">
      <c r="A14" t="s">
        <v>14</v>
      </c>
      <c r="B14">
        <v>36</v>
      </c>
      <c r="C14">
        <v>55</v>
      </c>
      <c r="D14">
        <v>48</v>
      </c>
    </row>
    <row r="17" spans="1:4" ht="15.6" x14ac:dyDescent="0.3">
      <c r="A17" s="1" t="s">
        <v>75</v>
      </c>
      <c r="B17">
        <f>HLOOKUP(C4,A4:D14,6,0)</f>
        <v>65</v>
      </c>
      <c r="D17" t="str">
        <f>HLOOKUP(A5,A5:D14,3,0)</f>
        <v>Jyoti</v>
      </c>
    </row>
    <row r="18" spans="1:4" x14ac:dyDescent="0.3">
      <c r="D18" t="str">
        <f>HLOOKUP(A7,A7:D14,4,0)</f>
        <v>Sumit</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F2C71-3C26-4431-9270-F35B853FD684}">
  <dimension ref="A3:C21"/>
  <sheetViews>
    <sheetView workbookViewId="0">
      <selection activeCell="H11" sqref="H11"/>
    </sheetView>
  </sheetViews>
  <sheetFormatPr defaultRowHeight="14.4" x14ac:dyDescent="0.3"/>
  <cols>
    <col min="1" max="1" width="10.44140625" customWidth="1"/>
    <col min="2" max="2" width="12.6640625" bestFit="1" customWidth="1"/>
  </cols>
  <sheetData>
    <row r="3" spans="1:3" x14ac:dyDescent="0.3">
      <c r="A3" t="s">
        <v>76</v>
      </c>
      <c r="B3" t="s">
        <v>77</v>
      </c>
      <c r="C3" t="s">
        <v>78</v>
      </c>
    </row>
    <row r="4" spans="1:3" x14ac:dyDescent="0.3">
      <c r="A4" t="s">
        <v>3</v>
      </c>
      <c r="B4">
        <v>88</v>
      </c>
      <c r="C4" t="str">
        <f t="shared" ref="C4:C21" si="0">_xlfn.IFS(B4:B21&gt;90,"A+",B4:B21&gt;80,"A",B4:B21&gt;75,"B",B4:B21&gt;60,"C",B4:B21&gt;45,"D",B4:B21&gt;30,"Fail")</f>
        <v>A</v>
      </c>
    </row>
    <row r="5" spans="1:3" x14ac:dyDescent="0.3">
      <c r="A5" t="s">
        <v>5</v>
      </c>
      <c r="B5">
        <v>68.56</v>
      </c>
      <c r="C5" t="str">
        <f t="shared" si="0"/>
        <v>C</v>
      </c>
    </row>
    <row r="6" spans="1:3" x14ac:dyDescent="0.3">
      <c r="A6" t="s">
        <v>6</v>
      </c>
      <c r="B6">
        <v>59.36</v>
      </c>
      <c r="C6" t="str">
        <f t="shared" si="0"/>
        <v>D</v>
      </c>
    </row>
    <row r="7" spans="1:3" x14ac:dyDescent="0.3">
      <c r="A7" t="s">
        <v>7</v>
      </c>
      <c r="B7">
        <v>86.25</v>
      </c>
      <c r="C7" t="str">
        <f t="shared" si="0"/>
        <v>A</v>
      </c>
    </row>
    <row r="8" spans="1:3" x14ac:dyDescent="0.3">
      <c r="A8" t="s">
        <v>8</v>
      </c>
      <c r="B8">
        <v>90.25</v>
      </c>
      <c r="C8" t="str">
        <f t="shared" si="0"/>
        <v>A+</v>
      </c>
    </row>
    <row r="9" spans="1:3" x14ac:dyDescent="0.3">
      <c r="A9" t="s">
        <v>9</v>
      </c>
      <c r="B9">
        <v>79</v>
      </c>
      <c r="C9" t="str">
        <f t="shared" si="0"/>
        <v>B</v>
      </c>
    </row>
    <row r="10" spans="1:3" x14ac:dyDescent="0.3">
      <c r="A10" t="s">
        <v>10</v>
      </c>
      <c r="B10">
        <v>77.36</v>
      </c>
      <c r="C10" t="str">
        <f t="shared" si="0"/>
        <v>B</v>
      </c>
    </row>
    <row r="11" spans="1:3" x14ac:dyDescent="0.3">
      <c r="A11" t="s">
        <v>11</v>
      </c>
      <c r="B11">
        <v>89.65</v>
      </c>
      <c r="C11" t="str">
        <f t="shared" si="0"/>
        <v>A</v>
      </c>
    </row>
    <row r="12" spans="1:3" x14ac:dyDescent="0.3">
      <c r="A12" t="s">
        <v>12</v>
      </c>
      <c r="B12">
        <v>68</v>
      </c>
      <c r="C12" t="str">
        <f t="shared" si="0"/>
        <v>C</v>
      </c>
    </row>
    <row r="13" spans="1:3" x14ac:dyDescent="0.3">
      <c r="A13" t="s">
        <v>13</v>
      </c>
      <c r="B13">
        <v>69.25</v>
      </c>
      <c r="C13" t="str">
        <f t="shared" si="0"/>
        <v>C</v>
      </c>
    </row>
    <row r="14" spans="1:3" x14ac:dyDescent="0.3">
      <c r="A14" t="s">
        <v>14</v>
      </c>
      <c r="B14">
        <v>78.25</v>
      </c>
      <c r="C14" t="str">
        <f t="shared" si="0"/>
        <v>B</v>
      </c>
    </row>
    <row r="15" spans="1:3" x14ac:dyDescent="0.3">
      <c r="A15" t="s">
        <v>15</v>
      </c>
      <c r="B15">
        <v>75</v>
      </c>
      <c r="C15" t="str">
        <f t="shared" si="0"/>
        <v>C</v>
      </c>
    </row>
    <row r="16" spans="1:3" x14ac:dyDescent="0.3">
      <c r="A16" t="s">
        <v>16</v>
      </c>
      <c r="B16">
        <v>35</v>
      </c>
      <c r="C16" t="str">
        <f t="shared" si="0"/>
        <v>Fail</v>
      </c>
    </row>
    <row r="17" spans="1:3" x14ac:dyDescent="0.3">
      <c r="A17" t="s">
        <v>17</v>
      </c>
      <c r="B17">
        <v>92</v>
      </c>
      <c r="C17" t="str">
        <f t="shared" si="0"/>
        <v>A+</v>
      </c>
    </row>
    <row r="18" spans="1:3" x14ac:dyDescent="0.3">
      <c r="A18" t="s">
        <v>18</v>
      </c>
      <c r="B18">
        <v>86</v>
      </c>
      <c r="C18" t="str">
        <f t="shared" si="0"/>
        <v>A</v>
      </c>
    </row>
    <row r="19" spans="1:3" x14ac:dyDescent="0.3">
      <c r="A19" t="s">
        <v>19</v>
      </c>
      <c r="B19">
        <v>55</v>
      </c>
      <c r="C19" t="str">
        <f t="shared" si="0"/>
        <v>D</v>
      </c>
    </row>
    <row r="20" spans="1:3" x14ac:dyDescent="0.3">
      <c r="A20" t="s">
        <v>20</v>
      </c>
      <c r="B20">
        <v>95</v>
      </c>
      <c r="C20" t="str">
        <f t="shared" si="0"/>
        <v>A+</v>
      </c>
    </row>
    <row r="21" spans="1:3" x14ac:dyDescent="0.3">
      <c r="A21" t="s">
        <v>15</v>
      </c>
      <c r="B21">
        <v>89</v>
      </c>
      <c r="C21" t="str">
        <f t="shared" si="0"/>
        <v>A</v>
      </c>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E9668-8DFA-43A4-A9EE-5605B501C69B}">
  <dimension ref="B2:T12"/>
  <sheetViews>
    <sheetView workbookViewId="0">
      <selection activeCell="N2" sqref="N2:R5"/>
    </sheetView>
  </sheetViews>
  <sheetFormatPr defaultRowHeight="14.4" x14ac:dyDescent="0.3"/>
  <cols>
    <col min="4" max="4" width="10.88671875" bestFit="1" customWidth="1"/>
    <col min="14" max="14" width="10.21875" bestFit="1" customWidth="1"/>
    <col min="15" max="15" width="10.44140625" bestFit="1" customWidth="1"/>
    <col min="16" max="18" width="10.21875" bestFit="1" customWidth="1"/>
  </cols>
  <sheetData>
    <row r="2" spans="2:20" ht="14.4" customHeight="1" x14ac:dyDescent="0.3">
      <c r="D2" s="17"/>
      <c r="E2" s="72" t="s">
        <v>79</v>
      </c>
      <c r="F2" s="72"/>
      <c r="G2" s="72"/>
      <c r="H2" s="72"/>
      <c r="I2" s="72"/>
      <c r="J2" s="72"/>
      <c r="K2" s="72"/>
      <c r="N2" s="69" t="s">
        <v>93</v>
      </c>
      <c r="O2" s="69"/>
      <c r="P2" s="69"/>
      <c r="Q2" s="69"/>
      <c r="R2" s="69"/>
      <c r="S2" s="21"/>
      <c r="T2" s="21"/>
    </row>
    <row r="3" spans="2:20" ht="14.4" customHeight="1" x14ac:dyDescent="0.3">
      <c r="D3" s="17"/>
      <c r="E3" s="72"/>
      <c r="F3" s="72"/>
      <c r="G3" s="72"/>
      <c r="H3" s="72"/>
      <c r="I3" s="72"/>
      <c r="J3" s="72"/>
      <c r="K3" s="72"/>
      <c r="N3" s="69"/>
      <c r="O3" s="69"/>
      <c r="P3" s="69"/>
      <c r="Q3" s="69"/>
      <c r="R3" s="69"/>
      <c r="S3" s="21"/>
      <c r="T3" s="21"/>
    </row>
    <row r="4" spans="2:20" ht="14.4" customHeight="1" x14ac:dyDescent="0.3">
      <c r="D4" s="17"/>
      <c r="E4" s="72"/>
      <c r="F4" s="72"/>
      <c r="G4" s="72"/>
      <c r="H4" s="72"/>
      <c r="I4" s="72"/>
      <c r="J4" s="72"/>
      <c r="K4" s="72"/>
      <c r="N4" s="69"/>
      <c r="O4" s="69"/>
      <c r="P4" s="69"/>
      <c r="Q4" s="69"/>
      <c r="R4" s="69"/>
      <c r="S4" s="21"/>
      <c r="T4" s="21"/>
    </row>
    <row r="5" spans="2:20" ht="14.4" customHeight="1" x14ac:dyDescent="0.3">
      <c r="D5" s="17"/>
      <c r="E5" s="16"/>
      <c r="F5" s="16"/>
      <c r="G5" s="16"/>
      <c r="H5" s="16"/>
      <c r="I5" s="16"/>
      <c r="J5" s="16"/>
      <c r="K5" s="16"/>
      <c r="N5" s="69"/>
      <c r="O5" s="69"/>
      <c r="P5" s="69"/>
      <c r="Q5" s="69"/>
      <c r="R5" s="69"/>
      <c r="S5" s="21"/>
      <c r="T5" s="21"/>
    </row>
    <row r="6" spans="2:20" ht="21" x14ac:dyDescent="0.4">
      <c r="C6" t="s">
        <v>80</v>
      </c>
      <c r="D6" s="71" t="s">
        <v>85</v>
      </c>
      <c r="E6" s="71"/>
      <c r="F6" s="71"/>
      <c r="G6" s="71" t="s">
        <v>84</v>
      </c>
      <c r="H6" s="71"/>
      <c r="I6" s="71"/>
      <c r="N6" s="22" t="s">
        <v>83</v>
      </c>
      <c r="O6" s="22" t="s">
        <v>81</v>
      </c>
      <c r="P6" s="22" t="s">
        <v>82</v>
      </c>
      <c r="Q6" s="22" t="s">
        <v>91</v>
      </c>
      <c r="R6" s="22" t="s">
        <v>92</v>
      </c>
    </row>
    <row r="7" spans="2:20" x14ac:dyDescent="0.3">
      <c r="C7">
        <v>1</v>
      </c>
      <c r="D7" s="70" t="s">
        <v>87</v>
      </c>
      <c r="E7" s="70"/>
      <c r="F7" s="19">
        <v>600000</v>
      </c>
      <c r="G7" s="70" t="s">
        <v>86</v>
      </c>
      <c r="H7" s="70"/>
      <c r="I7" s="19">
        <v>600000</v>
      </c>
      <c r="N7" s="18" t="str">
        <f>IF(G7="CASH A/C","MATCH","NO MATCH")</f>
        <v>NO MATCH</v>
      </c>
      <c r="O7" s="18" t="str">
        <f>IF(G7="SALARY A/C","MATCH","NO MATCH")</f>
        <v>NO MATCH</v>
      </c>
      <c r="P7" s="18" t="str">
        <f>IF(G7="RENT A/C","MATCH","NO MATCH")</f>
        <v>NO MATCH</v>
      </c>
      <c r="Q7" s="18" t="str">
        <f>IF(G7="STOCK A/C","MATCH","NO MATCH")</f>
        <v>NO MATCH</v>
      </c>
      <c r="R7" s="18" t="str">
        <f>IF(G7="BANK A/C","MATCH","NO MATCH")</f>
        <v>NO MATCH</v>
      </c>
    </row>
    <row r="8" spans="2:20" x14ac:dyDescent="0.3">
      <c r="C8">
        <v>2</v>
      </c>
      <c r="D8" s="70" t="s">
        <v>88</v>
      </c>
      <c r="E8" s="70"/>
      <c r="F8" s="19">
        <v>280000</v>
      </c>
      <c r="G8" s="70" t="s">
        <v>87</v>
      </c>
      <c r="H8" s="70"/>
      <c r="I8" s="19">
        <v>280000</v>
      </c>
      <c r="N8" s="18" t="str">
        <f t="shared" ref="N8:N10" si="0">IF(G8="CASH A/C","MATCH","NO MATCH")</f>
        <v>MATCH</v>
      </c>
      <c r="O8" s="18" t="str">
        <f t="shared" ref="O8:O10" si="1">IF(G8="SALARY A/C","MATCH","NO MATCH")</f>
        <v>NO MATCH</v>
      </c>
      <c r="P8" s="18" t="str">
        <f t="shared" ref="P8:P10" si="2">IF(G8="RENT A/C","MATCH","NO MATCH")</f>
        <v>NO MATCH</v>
      </c>
      <c r="Q8" s="18" t="str">
        <f t="shared" ref="Q8:Q10" si="3">IF(G8="STOCK A/C","MATCH","NO MATCH")</f>
        <v>NO MATCH</v>
      </c>
      <c r="R8" s="18" t="str">
        <f t="shared" ref="R8:R10" si="4">IF(G8="BANK A/C","MATCH","NO MATCH")</f>
        <v>NO MATCH</v>
      </c>
    </row>
    <row r="9" spans="2:20" x14ac:dyDescent="0.3">
      <c r="B9">
        <v>0</v>
      </c>
      <c r="C9">
        <v>3</v>
      </c>
      <c r="D9" s="70" t="s">
        <v>89</v>
      </c>
      <c r="E9" s="70"/>
      <c r="F9" s="19">
        <v>8000</v>
      </c>
      <c r="G9" s="70" t="s">
        <v>90</v>
      </c>
      <c r="H9" s="70"/>
      <c r="I9" s="19">
        <v>8000</v>
      </c>
      <c r="N9" s="18" t="str">
        <f t="shared" si="0"/>
        <v>NO MATCH</v>
      </c>
      <c r="O9" s="18" t="str">
        <f t="shared" si="1"/>
        <v>NO MATCH</v>
      </c>
      <c r="P9" s="18" t="str">
        <f t="shared" si="2"/>
        <v>MATCH</v>
      </c>
      <c r="Q9" s="18" t="str">
        <f t="shared" si="3"/>
        <v>NO MATCH</v>
      </c>
      <c r="R9" s="18" t="str">
        <f t="shared" si="4"/>
        <v>NO MATCH</v>
      </c>
    </row>
    <row r="10" spans="2:20" x14ac:dyDescent="0.3">
      <c r="C10">
        <v>4</v>
      </c>
      <c r="D10" s="70" t="s">
        <v>90</v>
      </c>
      <c r="E10" s="70"/>
      <c r="F10" s="19">
        <v>15000</v>
      </c>
      <c r="G10" s="70" t="s">
        <v>88</v>
      </c>
      <c r="H10" s="70"/>
      <c r="I10" s="19">
        <v>15000</v>
      </c>
      <c r="N10" s="18" t="str">
        <f t="shared" si="0"/>
        <v>NO MATCH</v>
      </c>
      <c r="O10" s="18" t="str">
        <f t="shared" si="1"/>
        <v>MATCH</v>
      </c>
      <c r="P10" s="18" t="str">
        <f t="shared" si="2"/>
        <v>NO MATCH</v>
      </c>
      <c r="Q10" s="18" t="str">
        <f t="shared" si="3"/>
        <v>NO MATCH</v>
      </c>
      <c r="R10" s="18" t="str">
        <f t="shared" si="4"/>
        <v>NO MATCH</v>
      </c>
    </row>
    <row r="12" spans="2:20" ht="18" x14ac:dyDescent="0.35">
      <c r="E12" s="20" t="s">
        <v>94</v>
      </c>
      <c r="F12">
        <f>SUM(F7:F10)</f>
        <v>903000</v>
      </c>
      <c r="H12" s="20" t="s">
        <v>94</v>
      </c>
      <c r="I12">
        <f>SUM(I7:I10)</f>
        <v>903000</v>
      </c>
    </row>
  </sheetData>
  <mergeCells count="12">
    <mergeCell ref="N2:R5"/>
    <mergeCell ref="G9:H9"/>
    <mergeCell ref="G10:H10"/>
    <mergeCell ref="D6:F6"/>
    <mergeCell ref="G6:I6"/>
    <mergeCell ref="E2:K4"/>
    <mergeCell ref="D7:E7"/>
    <mergeCell ref="D8:E8"/>
    <mergeCell ref="D9:E9"/>
    <mergeCell ref="D10:E10"/>
    <mergeCell ref="G7:H7"/>
    <mergeCell ref="G8:H8"/>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4D083-06AA-4880-9FC3-BB1026E6759F}">
  <dimension ref="A1:G111"/>
  <sheetViews>
    <sheetView workbookViewId="0">
      <selection activeCell="E3" sqref="E3"/>
    </sheetView>
  </sheetViews>
  <sheetFormatPr defaultRowHeight="14.4" x14ac:dyDescent="0.3"/>
  <cols>
    <col min="2" max="2" width="13.6640625" customWidth="1"/>
    <col min="4" max="4" width="15.77734375" bestFit="1" customWidth="1"/>
    <col min="5" max="5" width="19.21875" bestFit="1" customWidth="1"/>
  </cols>
  <sheetData>
    <row r="1" spans="1:7" ht="14.4" customHeight="1" x14ac:dyDescent="0.3">
      <c r="A1" s="73" t="s">
        <v>132</v>
      </c>
      <c r="B1" s="73"/>
      <c r="C1" s="73"/>
      <c r="D1" s="73"/>
      <c r="E1" s="73"/>
      <c r="F1" s="21"/>
      <c r="G1" s="21"/>
    </row>
    <row r="2" spans="1:7" x14ac:dyDescent="0.3">
      <c r="A2" s="74"/>
      <c r="B2" s="74"/>
      <c r="C2" s="74"/>
      <c r="D2" s="74"/>
      <c r="E2" s="74"/>
      <c r="F2" s="21"/>
      <c r="G2" s="21"/>
    </row>
    <row r="3" spans="1:7" ht="24" customHeight="1" x14ac:dyDescent="0.4">
      <c r="A3" s="29" t="s">
        <v>133</v>
      </c>
      <c r="B3" s="29" t="s">
        <v>76</v>
      </c>
      <c r="C3" s="29" t="s">
        <v>134</v>
      </c>
      <c r="D3" s="29" t="s">
        <v>135</v>
      </c>
      <c r="E3" s="29" t="s">
        <v>136</v>
      </c>
    </row>
    <row r="4" spans="1:7" ht="15" x14ac:dyDescent="0.3">
      <c r="A4" s="27">
        <v>1</v>
      </c>
      <c r="B4" s="27" t="s">
        <v>15</v>
      </c>
      <c r="C4" s="27">
        <v>16</v>
      </c>
      <c r="D4" s="27" t="str">
        <f>IF(C4&gt;16,"Eligibile","Not Eligible" )</f>
        <v>Not Eligible</v>
      </c>
      <c r="E4" s="27" t="str">
        <f>IF(C4&gt;18,"Adult","Minor")</f>
        <v>Minor</v>
      </c>
    </row>
    <row r="5" spans="1:7" ht="15" x14ac:dyDescent="0.3">
      <c r="A5" s="27">
        <v>2</v>
      </c>
      <c r="B5" s="27" t="s">
        <v>95</v>
      </c>
      <c r="C5" s="27">
        <v>19</v>
      </c>
      <c r="D5" s="27" t="str">
        <f t="shared" ref="D5:D51" si="0">IF(C5&gt;16,"Eligibile","Not Eligible" )</f>
        <v>Eligibile</v>
      </c>
      <c r="E5" s="27" t="str">
        <f t="shared" ref="E5:E51" si="1">IF(C5&gt;18,"Adult","Minor")</f>
        <v>Adult</v>
      </c>
    </row>
    <row r="6" spans="1:7" ht="15" x14ac:dyDescent="0.3">
      <c r="A6" s="27">
        <v>3</v>
      </c>
      <c r="B6" s="27" t="s">
        <v>96</v>
      </c>
      <c r="C6" s="27">
        <v>20</v>
      </c>
      <c r="D6" s="27" t="str">
        <f t="shared" si="0"/>
        <v>Eligibile</v>
      </c>
      <c r="E6" s="27" t="str">
        <f t="shared" si="1"/>
        <v>Adult</v>
      </c>
    </row>
    <row r="7" spans="1:7" ht="15" x14ac:dyDescent="0.3">
      <c r="A7" s="27">
        <v>4</v>
      </c>
      <c r="B7" s="27" t="s">
        <v>97</v>
      </c>
      <c r="C7" s="27">
        <v>23</v>
      </c>
      <c r="D7" s="27" t="str">
        <f t="shared" si="0"/>
        <v>Eligibile</v>
      </c>
      <c r="E7" s="27" t="str">
        <f t="shared" si="1"/>
        <v>Adult</v>
      </c>
    </row>
    <row r="8" spans="1:7" ht="15" x14ac:dyDescent="0.3">
      <c r="A8" s="27">
        <v>5</v>
      </c>
      <c r="B8" s="27" t="s">
        <v>98</v>
      </c>
      <c r="C8" s="27">
        <v>15</v>
      </c>
      <c r="D8" s="27" t="str">
        <f t="shared" si="0"/>
        <v>Not Eligible</v>
      </c>
      <c r="E8" s="27" t="str">
        <f t="shared" si="1"/>
        <v>Minor</v>
      </c>
    </row>
    <row r="9" spans="1:7" ht="15" x14ac:dyDescent="0.3">
      <c r="A9" s="27">
        <v>6</v>
      </c>
      <c r="B9" s="27" t="s">
        <v>3</v>
      </c>
      <c r="C9" s="27">
        <v>18</v>
      </c>
      <c r="D9" s="27" t="str">
        <f t="shared" si="0"/>
        <v>Eligibile</v>
      </c>
      <c r="E9" s="27" t="str">
        <f t="shared" si="1"/>
        <v>Minor</v>
      </c>
    </row>
    <row r="10" spans="1:7" ht="15" x14ac:dyDescent="0.3">
      <c r="A10" s="27">
        <v>7</v>
      </c>
      <c r="B10" s="27" t="s">
        <v>5</v>
      </c>
      <c r="C10" s="27">
        <v>19</v>
      </c>
      <c r="D10" s="27" t="str">
        <f t="shared" si="0"/>
        <v>Eligibile</v>
      </c>
      <c r="E10" s="27" t="str">
        <f t="shared" si="1"/>
        <v>Adult</v>
      </c>
    </row>
    <row r="11" spans="1:7" ht="15" x14ac:dyDescent="0.3">
      <c r="A11" s="27">
        <v>8</v>
      </c>
      <c r="B11" s="27" t="s">
        <v>6</v>
      </c>
      <c r="C11" s="27">
        <v>20</v>
      </c>
      <c r="D11" s="27" t="str">
        <f t="shared" si="0"/>
        <v>Eligibile</v>
      </c>
      <c r="E11" s="27" t="str">
        <f t="shared" si="1"/>
        <v>Adult</v>
      </c>
    </row>
    <row r="12" spans="1:7" ht="15" x14ac:dyDescent="0.3">
      <c r="A12" s="27">
        <v>9</v>
      </c>
      <c r="B12" s="27" t="s">
        <v>7</v>
      </c>
      <c r="C12" s="27">
        <v>16</v>
      </c>
      <c r="D12" s="27" t="str">
        <f t="shared" si="0"/>
        <v>Not Eligible</v>
      </c>
      <c r="E12" s="27" t="str">
        <f t="shared" si="1"/>
        <v>Minor</v>
      </c>
    </row>
    <row r="13" spans="1:7" ht="15" x14ac:dyDescent="0.3">
      <c r="A13" s="27">
        <v>10</v>
      </c>
      <c r="B13" s="27" t="s">
        <v>8</v>
      </c>
      <c r="C13" s="27">
        <v>17</v>
      </c>
      <c r="D13" s="27" t="str">
        <f t="shared" si="0"/>
        <v>Eligibile</v>
      </c>
      <c r="E13" s="27" t="str">
        <f t="shared" si="1"/>
        <v>Minor</v>
      </c>
    </row>
    <row r="14" spans="1:7" ht="15" x14ac:dyDescent="0.3">
      <c r="A14" s="27">
        <v>11</v>
      </c>
      <c r="B14" s="27" t="s">
        <v>99</v>
      </c>
      <c r="C14" s="27">
        <v>18</v>
      </c>
      <c r="D14" s="27" t="str">
        <f t="shared" si="0"/>
        <v>Eligibile</v>
      </c>
      <c r="E14" s="27" t="str">
        <f t="shared" si="1"/>
        <v>Minor</v>
      </c>
    </row>
    <row r="15" spans="1:7" ht="15" x14ac:dyDescent="0.3">
      <c r="A15" s="27">
        <v>12</v>
      </c>
      <c r="B15" s="27" t="s">
        <v>16</v>
      </c>
      <c r="C15" s="27">
        <v>19</v>
      </c>
      <c r="D15" s="27" t="str">
        <f t="shared" si="0"/>
        <v>Eligibile</v>
      </c>
      <c r="E15" s="27" t="str">
        <f t="shared" si="1"/>
        <v>Adult</v>
      </c>
    </row>
    <row r="16" spans="1:7" ht="15" x14ac:dyDescent="0.3">
      <c r="A16" s="27">
        <v>13</v>
      </c>
      <c r="B16" s="27" t="s">
        <v>100</v>
      </c>
      <c r="C16" s="27">
        <v>20</v>
      </c>
      <c r="D16" s="27" t="str">
        <f t="shared" si="0"/>
        <v>Eligibile</v>
      </c>
      <c r="E16" s="27" t="str">
        <f t="shared" si="1"/>
        <v>Adult</v>
      </c>
    </row>
    <row r="17" spans="1:5" ht="15" x14ac:dyDescent="0.3">
      <c r="A17" s="27">
        <v>14</v>
      </c>
      <c r="B17" s="27" t="s">
        <v>101</v>
      </c>
      <c r="C17" s="27">
        <v>24</v>
      </c>
      <c r="D17" s="27" t="str">
        <f t="shared" si="0"/>
        <v>Eligibile</v>
      </c>
      <c r="E17" s="27" t="str">
        <f t="shared" si="1"/>
        <v>Adult</v>
      </c>
    </row>
    <row r="18" spans="1:5" ht="15" x14ac:dyDescent="0.3">
      <c r="A18" s="27">
        <v>15</v>
      </c>
      <c r="B18" s="27" t="s">
        <v>102</v>
      </c>
      <c r="C18" s="27">
        <v>25</v>
      </c>
      <c r="D18" s="27" t="str">
        <f t="shared" si="0"/>
        <v>Eligibile</v>
      </c>
      <c r="E18" s="27" t="str">
        <f t="shared" si="1"/>
        <v>Adult</v>
      </c>
    </row>
    <row r="19" spans="1:5" ht="15" x14ac:dyDescent="0.3">
      <c r="A19" s="27">
        <v>16</v>
      </c>
      <c r="B19" s="27" t="s">
        <v>103</v>
      </c>
      <c r="C19" s="27">
        <v>16</v>
      </c>
      <c r="D19" s="27" t="str">
        <f t="shared" si="0"/>
        <v>Not Eligible</v>
      </c>
      <c r="E19" s="27" t="str">
        <f t="shared" si="1"/>
        <v>Minor</v>
      </c>
    </row>
    <row r="20" spans="1:5" ht="15" x14ac:dyDescent="0.3">
      <c r="A20" s="27">
        <v>17</v>
      </c>
      <c r="B20" s="27" t="s">
        <v>104</v>
      </c>
      <c r="C20" s="27">
        <v>14</v>
      </c>
      <c r="D20" s="27" t="str">
        <f t="shared" si="0"/>
        <v>Not Eligible</v>
      </c>
      <c r="E20" s="27" t="str">
        <f t="shared" si="1"/>
        <v>Minor</v>
      </c>
    </row>
    <row r="21" spans="1:5" ht="15" x14ac:dyDescent="0.3">
      <c r="A21" s="27">
        <v>18</v>
      </c>
      <c r="B21" s="27" t="s">
        <v>105</v>
      </c>
      <c r="C21" s="27">
        <v>18</v>
      </c>
      <c r="D21" s="27" t="str">
        <f t="shared" si="0"/>
        <v>Eligibile</v>
      </c>
      <c r="E21" s="27" t="str">
        <f t="shared" si="1"/>
        <v>Minor</v>
      </c>
    </row>
    <row r="22" spans="1:5" ht="15" x14ac:dyDescent="0.3">
      <c r="A22" s="27">
        <v>19</v>
      </c>
      <c r="B22" s="27" t="s">
        <v>106</v>
      </c>
      <c r="C22" s="27">
        <v>19</v>
      </c>
      <c r="D22" s="27" t="str">
        <f t="shared" si="0"/>
        <v>Eligibile</v>
      </c>
      <c r="E22" s="27" t="str">
        <f t="shared" si="1"/>
        <v>Adult</v>
      </c>
    </row>
    <row r="23" spans="1:5" ht="15" x14ac:dyDescent="0.3">
      <c r="A23" s="27">
        <v>20</v>
      </c>
      <c r="B23" s="27" t="s">
        <v>107</v>
      </c>
      <c r="C23" s="27">
        <v>22</v>
      </c>
      <c r="D23" s="27" t="str">
        <f t="shared" si="0"/>
        <v>Eligibile</v>
      </c>
      <c r="E23" s="27" t="str">
        <f t="shared" si="1"/>
        <v>Adult</v>
      </c>
    </row>
    <row r="24" spans="1:5" ht="15" x14ac:dyDescent="0.3">
      <c r="A24" s="27">
        <v>21</v>
      </c>
      <c r="B24" s="27" t="s">
        <v>108</v>
      </c>
      <c r="C24" s="27">
        <v>21</v>
      </c>
      <c r="D24" s="27" t="str">
        <f t="shared" si="0"/>
        <v>Eligibile</v>
      </c>
      <c r="E24" s="27" t="str">
        <f t="shared" si="1"/>
        <v>Adult</v>
      </c>
    </row>
    <row r="25" spans="1:5" ht="15" x14ac:dyDescent="0.3">
      <c r="A25" s="27">
        <v>22</v>
      </c>
      <c r="B25" s="27" t="s">
        <v>109</v>
      </c>
      <c r="C25" s="27">
        <v>20</v>
      </c>
      <c r="D25" s="27" t="str">
        <f t="shared" si="0"/>
        <v>Eligibile</v>
      </c>
      <c r="E25" s="27" t="str">
        <f t="shared" si="1"/>
        <v>Adult</v>
      </c>
    </row>
    <row r="26" spans="1:5" ht="15" x14ac:dyDescent="0.3">
      <c r="A26" s="27">
        <v>23</v>
      </c>
      <c r="B26" s="27" t="s">
        <v>110</v>
      </c>
      <c r="C26" s="27">
        <v>18</v>
      </c>
      <c r="D26" s="27" t="str">
        <f t="shared" si="0"/>
        <v>Eligibile</v>
      </c>
      <c r="E26" s="27" t="str">
        <f t="shared" si="1"/>
        <v>Minor</v>
      </c>
    </row>
    <row r="27" spans="1:5" ht="15" x14ac:dyDescent="0.3">
      <c r="A27" s="27">
        <v>24</v>
      </c>
      <c r="B27" s="27" t="s">
        <v>111</v>
      </c>
      <c r="C27" s="27">
        <v>19</v>
      </c>
      <c r="D27" s="27" t="str">
        <f t="shared" si="0"/>
        <v>Eligibile</v>
      </c>
      <c r="E27" s="27" t="str">
        <f t="shared" si="1"/>
        <v>Adult</v>
      </c>
    </row>
    <row r="28" spans="1:5" ht="15" x14ac:dyDescent="0.3">
      <c r="A28" s="27">
        <v>25</v>
      </c>
      <c r="B28" s="27" t="s">
        <v>112</v>
      </c>
      <c r="C28" s="27">
        <v>21</v>
      </c>
      <c r="D28" s="27" t="str">
        <f t="shared" si="0"/>
        <v>Eligibile</v>
      </c>
      <c r="E28" s="27" t="str">
        <f t="shared" si="1"/>
        <v>Adult</v>
      </c>
    </row>
    <row r="29" spans="1:5" ht="15" x14ac:dyDescent="0.3">
      <c r="A29" s="27">
        <v>26</v>
      </c>
      <c r="B29" s="27" t="s">
        <v>113</v>
      </c>
      <c r="C29" s="27">
        <v>20</v>
      </c>
      <c r="D29" s="27" t="str">
        <f t="shared" si="0"/>
        <v>Eligibile</v>
      </c>
      <c r="E29" s="27" t="str">
        <f t="shared" si="1"/>
        <v>Adult</v>
      </c>
    </row>
    <row r="30" spans="1:5" ht="15" x14ac:dyDescent="0.3">
      <c r="A30" s="27">
        <v>27</v>
      </c>
      <c r="B30" s="27" t="s">
        <v>114</v>
      </c>
      <c r="C30" s="27">
        <v>19</v>
      </c>
      <c r="D30" s="27" t="str">
        <f t="shared" si="0"/>
        <v>Eligibile</v>
      </c>
      <c r="E30" s="27" t="str">
        <f t="shared" si="1"/>
        <v>Adult</v>
      </c>
    </row>
    <row r="31" spans="1:5" ht="15" x14ac:dyDescent="0.3">
      <c r="A31" s="27">
        <v>28</v>
      </c>
      <c r="B31" s="27" t="s">
        <v>9</v>
      </c>
      <c r="C31" s="27">
        <v>15</v>
      </c>
      <c r="D31" s="27" t="str">
        <f t="shared" si="0"/>
        <v>Not Eligible</v>
      </c>
      <c r="E31" s="27" t="str">
        <f t="shared" si="1"/>
        <v>Minor</v>
      </c>
    </row>
    <row r="32" spans="1:5" ht="15" x14ac:dyDescent="0.3">
      <c r="A32" s="27">
        <v>29</v>
      </c>
      <c r="B32" s="27" t="s">
        <v>10</v>
      </c>
      <c r="C32" s="27">
        <v>16</v>
      </c>
      <c r="D32" s="27" t="str">
        <f t="shared" si="0"/>
        <v>Not Eligible</v>
      </c>
      <c r="E32" s="27" t="str">
        <f t="shared" si="1"/>
        <v>Minor</v>
      </c>
    </row>
    <row r="33" spans="1:5" ht="15" x14ac:dyDescent="0.3">
      <c r="A33" s="27">
        <v>30</v>
      </c>
      <c r="B33" s="27" t="s">
        <v>115</v>
      </c>
      <c r="C33" s="27">
        <v>18</v>
      </c>
      <c r="D33" s="27" t="str">
        <f t="shared" si="0"/>
        <v>Eligibile</v>
      </c>
      <c r="E33" s="27" t="str">
        <f t="shared" si="1"/>
        <v>Minor</v>
      </c>
    </row>
    <row r="34" spans="1:5" ht="15" x14ac:dyDescent="0.3">
      <c r="A34" s="27">
        <v>31</v>
      </c>
      <c r="B34" s="27" t="s">
        <v>116</v>
      </c>
      <c r="C34" s="27">
        <v>17</v>
      </c>
      <c r="D34" s="27" t="str">
        <f t="shared" si="0"/>
        <v>Eligibile</v>
      </c>
      <c r="E34" s="27" t="str">
        <f t="shared" si="1"/>
        <v>Minor</v>
      </c>
    </row>
    <row r="35" spans="1:5" ht="15" x14ac:dyDescent="0.3">
      <c r="A35" s="27">
        <v>32</v>
      </c>
      <c r="B35" s="27" t="s">
        <v>117</v>
      </c>
      <c r="C35" s="27">
        <v>19</v>
      </c>
      <c r="D35" s="27" t="str">
        <f t="shared" si="0"/>
        <v>Eligibile</v>
      </c>
      <c r="E35" s="27" t="str">
        <f t="shared" si="1"/>
        <v>Adult</v>
      </c>
    </row>
    <row r="36" spans="1:5" ht="15" x14ac:dyDescent="0.3">
      <c r="A36" s="27">
        <v>33</v>
      </c>
      <c r="B36" s="27" t="s">
        <v>118</v>
      </c>
      <c r="C36" s="27">
        <v>20</v>
      </c>
      <c r="D36" s="27" t="str">
        <f t="shared" si="0"/>
        <v>Eligibile</v>
      </c>
      <c r="E36" s="27" t="str">
        <f t="shared" si="1"/>
        <v>Adult</v>
      </c>
    </row>
    <row r="37" spans="1:5" ht="15" x14ac:dyDescent="0.3">
      <c r="A37" s="27">
        <v>34</v>
      </c>
      <c r="B37" s="27" t="s">
        <v>119</v>
      </c>
      <c r="C37" s="27">
        <v>22</v>
      </c>
      <c r="D37" s="27" t="str">
        <f t="shared" si="0"/>
        <v>Eligibile</v>
      </c>
      <c r="E37" s="27" t="str">
        <f t="shared" si="1"/>
        <v>Adult</v>
      </c>
    </row>
    <row r="38" spans="1:5" ht="15" x14ac:dyDescent="0.3">
      <c r="A38" s="27">
        <v>35</v>
      </c>
      <c r="B38" s="27" t="s">
        <v>13</v>
      </c>
      <c r="C38" s="27">
        <v>17</v>
      </c>
      <c r="D38" s="27" t="str">
        <f t="shared" si="0"/>
        <v>Eligibile</v>
      </c>
      <c r="E38" s="27" t="str">
        <f t="shared" si="1"/>
        <v>Minor</v>
      </c>
    </row>
    <row r="39" spans="1:5" ht="15" x14ac:dyDescent="0.3">
      <c r="A39" s="27">
        <v>36</v>
      </c>
      <c r="B39" s="27" t="s">
        <v>120</v>
      </c>
      <c r="C39" s="27">
        <v>16</v>
      </c>
      <c r="D39" s="27" t="str">
        <f t="shared" si="0"/>
        <v>Not Eligible</v>
      </c>
      <c r="E39" s="27" t="str">
        <f t="shared" si="1"/>
        <v>Minor</v>
      </c>
    </row>
    <row r="40" spans="1:5" ht="15" x14ac:dyDescent="0.3">
      <c r="A40" s="27">
        <v>37</v>
      </c>
      <c r="B40" s="27" t="s">
        <v>121</v>
      </c>
      <c r="C40" s="27">
        <v>18</v>
      </c>
      <c r="D40" s="27" t="str">
        <f t="shared" si="0"/>
        <v>Eligibile</v>
      </c>
      <c r="E40" s="27" t="str">
        <f t="shared" si="1"/>
        <v>Minor</v>
      </c>
    </row>
    <row r="41" spans="1:5" ht="15" x14ac:dyDescent="0.3">
      <c r="A41" s="27">
        <v>38</v>
      </c>
      <c r="B41" s="27" t="s">
        <v>122</v>
      </c>
      <c r="C41" s="27">
        <v>20</v>
      </c>
      <c r="D41" s="27" t="str">
        <f t="shared" si="0"/>
        <v>Eligibile</v>
      </c>
      <c r="E41" s="27" t="str">
        <f t="shared" si="1"/>
        <v>Adult</v>
      </c>
    </row>
    <row r="42" spans="1:5" ht="15" x14ac:dyDescent="0.3">
      <c r="A42" s="27">
        <v>39</v>
      </c>
      <c r="B42" s="27" t="s">
        <v>123</v>
      </c>
      <c r="C42" s="27">
        <v>21</v>
      </c>
      <c r="D42" s="27" t="str">
        <f t="shared" si="0"/>
        <v>Eligibile</v>
      </c>
      <c r="E42" s="27" t="str">
        <f t="shared" si="1"/>
        <v>Adult</v>
      </c>
    </row>
    <row r="43" spans="1:5" ht="15" x14ac:dyDescent="0.3">
      <c r="A43" s="27">
        <v>40</v>
      </c>
      <c r="B43" s="27" t="s">
        <v>124</v>
      </c>
      <c r="C43" s="27">
        <v>15</v>
      </c>
      <c r="D43" s="27" t="str">
        <f t="shared" si="0"/>
        <v>Not Eligible</v>
      </c>
      <c r="E43" s="27" t="str">
        <f t="shared" si="1"/>
        <v>Minor</v>
      </c>
    </row>
    <row r="44" spans="1:5" ht="15" x14ac:dyDescent="0.3">
      <c r="A44" s="27">
        <v>41</v>
      </c>
      <c r="B44" s="27" t="s">
        <v>125</v>
      </c>
      <c r="C44" s="27">
        <v>23</v>
      </c>
      <c r="D44" s="27" t="str">
        <f t="shared" si="0"/>
        <v>Eligibile</v>
      </c>
      <c r="E44" s="27" t="str">
        <f t="shared" si="1"/>
        <v>Adult</v>
      </c>
    </row>
    <row r="45" spans="1:5" ht="15" x14ac:dyDescent="0.3">
      <c r="A45" s="27">
        <v>42</v>
      </c>
      <c r="B45" s="27" t="s">
        <v>11</v>
      </c>
      <c r="C45" s="27">
        <v>19</v>
      </c>
      <c r="D45" s="27" t="str">
        <f t="shared" si="0"/>
        <v>Eligibile</v>
      </c>
      <c r="E45" s="27" t="str">
        <f t="shared" si="1"/>
        <v>Adult</v>
      </c>
    </row>
    <row r="46" spans="1:5" ht="15" x14ac:dyDescent="0.3">
      <c r="A46" s="27">
        <v>43</v>
      </c>
      <c r="B46" s="27" t="s">
        <v>126</v>
      </c>
      <c r="C46" s="27">
        <v>20</v>
      </c>
      <c r="D46" s="27" t="str">
        <f t="shared" si="0"/>
        <v>Eligibile</v>
      </c>
      <c r="E46" s="27" t="str">
        <f t="shared" si="1"/>
        <v>Adult</v>
      </c>
    </row>
    <row r="47" spans="1:5" ht="15" x14ac:dyDescent="0.3">
      <c r="A47" s="27">
        <v>44</v>
      </c>
      <c r="B47" s="27" t="s">
        <v>127</v>
      </c>
      <c r="C47" s="27">
        <v>16</v>
      </c>
      <c r="D47" s="27" t="str">
        <f t="shared" si="0"/>
        <v>Not Eligible</v>
      </c>
      <c r="E47" s="27" t="str">
        <f t="shared" si="1"/>
        <v>Minor</v>
      </c>
    </row>
    <row r="48" spans="1:5" ht="15" x14ac:dyDescent="0.3">
      <c r="A48" s="27">
        <v>45</v>
      </c>
      <c r="B48" s="27" t="s">
        <v>128</v>
      </c>
      <c r="C48" s="27">
        <v>15</v>
      </c>
      <c r="D48" s="27" t="str">
        <f t="shared" si="0"/>
        <v>Not Eligible</v>
      </c>
      <c r="E48" s="27" t="str">
        <f t="shared" si="1"/>
        <v>Minor</v>
      </c>
    </row>
    <row r="49" spans="1:5" ht="15" x14ac:dyDescent="0.3">
      <c r="A49" s="27">
        <v>46</v>
      </c>
      <c r="B49" s="27" t="s">
        <v>129</v>
      </c>
      <c r="C49" s="27">
        <v>20</v>
      </c>
      <c r="D49" s="27" t="str">
        <f t="shared" si="0"/>
        <v>Eligibile</v>
      </c>
      <c r="E49" s="27" t="str">
        <f t="shared" si="1"/>
        <v>Adult</v>
      </c>
    </row>
    <row r="50" spans="1:5" ht="15" x14ac:dyDescent="0.3">
      <c r="A50" s="27">
        <v>47</v>
      </c>
      <c r="B50" s="27" t="s">
        <v>130</v>
      </c>
      <c r="C50" s="27">
        <v>17</v>
      </c>
      <c r="D50" s="27" t="str">
        <f t="shared" si="0"/>
        <v>Eligibile</v>
      </c>
      <c r="E50" s="27" t="str">
        <f t="shared" si="1"/>
        <v>Minor</v>
      </c>
    </row>
    <row r="51" spans="1:5" ht="15" x14ac:dyDescent="0.3">
      <c r="A51" s="27">
        <v>48</v>
      </c>
      <c r="B51" s="27" t="s">
        <v>131</v>
      </c>
      <c r="C51" s="27">
        <v>20</v>
      </c>
      <c r="D51" s="27" t="str">
        <f t="shared" si="0"/>
        <v>Eligibile</v>
      </c>
      <c r="E51" s="27" t="str">
        <f t="shared" si="1"/>
        <v>Adult</v>
      </c>
    </row>
    <row r="52" spans="1:5" ht="15" x14ac:dyDescent="0.3">
      <c r="A52" s="27">
        <v>49</v>
      </c>
      <c r="B52" s="28" t="s">
        <v>137</v>
      </c>
      <c r="C52" s="27">
        <v>16</v>
      </c>
      <c r="D52" s="27" t="str">
        <f t="shared" ref="D52:D103" si="2">IF(C52&gt;=16,"ELIGIBLE","NOT ELIGIBLE")</f>
        <v>ELIGIBLE</v>
      </c>
      <c r="E52" s="27" t="str">
        <f t="shared" ref="E52:E101" si="3">IF(C52&gt;=18,"ADULT","MINOR")</f>
        <v>MINOR</v>
      </c>
    </row>
    <row r="53" spans="1:5" ht="15" x14ac:dyDescent="0.3">
      <c r="A53" s="27">
        <v>50</v>
      </c>
      <c r="B53" s="28" t="s">
        <v>137</v>
      </c>
      <c r="C53" s="27">
        <v>15</v>
      </c>
      <c r="D53" s="27" t="str">
        <f t="shared" si="2"/>
        <v>NOT ELIGIBLE</v>
      </c>
      <c r="E53" s="27" t="str">
        <f t="shared" si="3"/>
        <v>MINOR</v>
      </c>
    </row>
    <row r="54" spans="1:5" ht="15" x14ac:dyDescent="0.3">
      <c r="A54" s="27">
        <v>51</v>
      </c>
      <c r="B54" s="28" t="s">
        <v>138</v>
      </c>
      <c r="C54" s="27">
        <v>14</v>
      </c>
      <c r="D54" s="27" t="str">
        <f t="shared" si="2"/>
        <v>NOT ELIGIBLE</v>
      </c>
      <c r="E54" s="27" t="str">
        <f t="shared" si="3"/>
        <v>MINOR</v>
      </c>
    </row>
    <row r="55" spans="1:5" ht="15" x14ac:dyDescent="0.3">
      <c r="A55" s="27">
        <v>52</v>
      </c>
      <c r="B55" s="28" t="s">
        <v>139</v>
      </c>
      <c r="C55" s="27">
        <v>15</v>
      </c>
      <c r="D55" s="27" t="str">
        <f t="shared" si="2"/>
        <v>NOT ELIGIBLE</v>
      </c>
      <c r="E55" s="27" t="str">
        <f t="shared" si="3"/>
        <v>MINOR</v>
      </c>
    </row>
    <row r="56" spans="1:5" ht="15" x14ac:dyDescent="0.3">
      <c r="A56" s="27">
        <v>53</v>
      </c>
      <c r="B56" s="28" t="s">
        <v>139</v>
      </c>
      <c r="C56" s="27">
        <v>14</v>
      </c>
      <c r="D56" s="27" t="str">
        <f t="shared" si="2"/>
        <v>NOT ELIGIBLE</v>
      </c>
      <c r="E56" s="27" t="str">
        <f t="shared" si="3"/>
        <v>MINOR</v>
      </c>
    </row>
    <row r="57" spans="1:5" ht="15" x14ac:dyDescent="0.3">
      <c r="A57" s="27">
        <v>54</v>
      </c>
      <c r="B57" s="28" t="s">
        <v>140</v>
      </c>
      <c r="C57" s="27">
        <v>13</v>
      </c>
      <c r="D57" s="27" t="str">
        <f t="shared" si="2"/>
        <v>NOT ELIGIBLE</v>
      </c>
      <c r="E57" s="27" t="str">
        <f t="shared" si="3"/>
        <v>MINOR</v>
      </c>
    </row>
    <row r="58" spans="1:5" ht="15" x14ac:dyDescent="0.3">
      <c r="A58" s="27">
        <v>55</v>
      </c>
      <c r="B58" s="28" t="s">
        <v>141</v>
      </c>
      <c r="C58" s="27">
        <v>18</v>
      </c>
      <c r="D58" s="27" t="str">
        <f t="shared" si="2"/>
        <v>ELIGIBLE</v>
      </c>
      <c r="E58" s="27" t="str">
        <f t="shared" si="3"/>
        <v>ADULT</v>
      </c>
    </row>
    <row r="59" spans="1:5" ht="15" x14ac:dyDescent="0.3">
      <c r="A59" s="27">
        <v>56</v>
      </c>
      <c r="B59" s="28" t="s">
        <v>142</v>
      </c>
      <c r="C59" s="27">
        <v>15</v>
      </c>
      <c r="D59" s="27" t="str">
        <f t="shared" si="2"/>
        <v>NOT ELIGIBLE</v>
      </c>
      <c r="E59" s="27" t="str">
        <f t="shared" si="3"/>
        <v>MINOR</v>
      </c>
    </row>
    <row r="60" spans="1:5" ht="15" x14ac:dyDescent="0.3">
      <c r="A60" s="27">
        <v>57</v>
      </c>
      <c r="B60" s="28" t="s">
        <v>143</v>
      </c>
      <c r="C60" s="27">
        <v>16</v>
      </c>
      <c r="D60" s="27" t="str">
        <f t="shared" si="2"/>
        <v>ELIGIBLE</v>
      </c>
      <c r="E60" s="27" t="str">
        <f t="shared" si="3"/>
        <v>MINOR</v>
      </c>
    </row>
    <row r="61" spans="1:5" ht="15" x14ac:dyDescent="0.3">
      <c r="A61" s="27">
        <v>58</v>
      </c>
      <c r="B61" s="28" t="s">
        <v>144</v>
      </c>
      <c r="C61" s="27">
        <v>14</v>
      </c>
      <c r="D61" s="27" t="str">
        <f t="shared" si="2"/>
        <v>NOT ELIGIBLE</v>
      </c>
      <c r="E61" s="27" t="str">
        <f t="shared" si="3"/>
        <v>MINOR</v>
      </c>
    </row>
    <row r="62" spans="1:5" ht="15" x14ac:dyDescent="0.3">
      <c r="A62" s="27">
        <v>59</v>
      </c>
      <c r="B62" s="28" t="s">
        <v>145</v>
      </c>
      <c r="C62" s="27">
        <v>13</v>
      </c>
      <c r="D62" s="27" t="str">
        <f t="shared" si="2"/>
        <v>NOT ELIGIBLE</v>
      </c>
      <c r="E62" s="27" t="str">
        <f t="shared" si="3"/>
        <v>MINOR</v>
      </c>
    </row>
    <row r="63" spans="1:5" ht="15" x14ac:dyDescent="0.3">
      <c r="A63" s="27">
        <v>60</v>
      </c>
      <c r="B63" s="28" t="s">
        <v>146</v>
      </c>
      <c r="C63" s="27">
        <v>18</v>
      </c>
      <c r="D63" s="27" t="str">
        <f t="shared" si="2"/>
        <v>ELIGIBLE</v>
      </c>
      <c r="E63" s="27" t="str">
        <f t="shared" si="3"/>
        <v>ADULT</v>
      </c>
    </row>
    <row r="64" spans="1:5" ht="15" x14ac:dyDescent="0.3">
      <c r="A64" s="27">
        <v>61</v>
      </c>
      <c r="B64" s="28" t="s">
        <v>147</v>
      </c>
      <c r="C64" s="27">
        <v>17</v>
      </c>
      <c r="D64" s="27" t="str">
        <f t="shared" si="2"/>
        <v>ELIGIBLE</v>
      </c>
      <c r="E64" s="27" t="str">
        <f t="shared" si="3"/>
        <v>MINOR</v>
      </c>
    </row>
    <row r="65" spans="1:5" ht="15" x14ac:dyDescent="0.3">
      <c r="A65" s="27">
        <v>62</v>
      </c>
      <c r="B65" s="28" t="s">
        <v>148</v>
      </c>
      <c r="C65" s="27">
        <v>16</v>
      </c>
      <c r="D65" s="27" t="str">
        <f t="shared" si="2"/>
        <v>ELIGIBLE</v>
      </c>
      <c r="E65" s="27" t="str">
        <f t="shared" si="3"/>
        <v>MINOR</v>
      </c>
    </row>
    <row r="66" spans="1:5" ht="15" x14ac:dyDescent="0.3">
      <c r="A66" s="27">
        <v>63</v>
      </c>
      <c r="B66" s="28" t="s">
        <v>149</v>
      </c>
      <c r="C66" s="27">
        <v>15</v>
      </c>
      <c r="D66" s="27" t="str">
        <f t="shared" si="2"/>
        <v>NOT ELIGIBLE</v>
      </c>
      <c r="E66" s="27" t="str">
        <f t="shared" si="3"/>
        <v>MINOR</v>
      </c>
    </row>
    <row r="67" spans="1:5" ht="15" x14ac:dyDescent="0.3">
      <c r="A67" s="27">
        <v>64</v>
      </c>
      <c r="B67" s="28" t="s">
        <v>137</v>
      </c>
      <c r="C67" s="27">
        <v>14</v>
      </c>
      <c r="D67" s="27" t="str">
        <f t="shared" si="2"/>
        <v>NOT ELIGIBLE</v>
      </c>
      <c r="E67" s="27" t="str">
        <f t="shared" si="3"/>
        <v>MINOR</v>
      </c>
    </row>
    <row r="68" spans="1:5" ht="15" x14ac:dyDescent="0.3">
      <c r="A68" s="27">
        <v>65</v>
      </c>
      <c r="B68" s="28" t="s">
        <v>137</v>
      </c>
      <c r="C68" s="27">
        <v>15</v>
      </c>
      <c r="D68" s="27" t="str">
        <f t="shared" si="2"/>
        <v>NOT ELIGIBLE</v>
      </c>
      <c r="E68" s="27" t="str">
        <f t="shared" si="3"/>
        <v>MINOR</v>
      </c>
    </row>
    <row r="69" spans="1:5" ht="15" x14ac:dyDescent="0.3">
      <c r="A69" s="27">
        <v>66</v>
      </c>
      <c r="B69" s="28" t="s">
        <v>150</v>
      </c>
      <c r="C69" s="27">
        <v>12</v>
      </c>
      <c r="D69" s="27" t="str">
        <f t="shared" si="2"/>
        <v>NOT ELIGIBLE</v>
      </c>
      <c r="E69" s="27" t="str">
        <f t="shared" si="3"/>
        <v>MINOR</v>
      </c>
    </row>
    <row r="70" spans="1:5" ht="15" x14ac:dyDescent="0.3">
      <c r="A70" s="27">
        <v>67</v>
      </c>
      <c r="B70" s="28" t="s">
        <v>151</v>
      </c>
      <c r="C70" s="27">
        <v>15</v>
      </c>
      <c r="D70" s="27" t="str">
        <f t="shared" si="2"/>
        <v>NOT ELIGIBLE</v>
      </c>
      <c r="E70" s="27" t="str">
        <f t="shared" si="3"/>
        <v>MINOR</v>
      </c>
    </row>
    <row r="71" spans="1:5" ht="15" x14ac:dyDescent="0.3">
      <c r="A71" s="27">
        <v>68</v>
      </c>
      <c r="B71" s="28" t="s">
        <v>152</v>
      </c>
      <c r="C71" s="27">
        <v>17</v>
      </c>
      <c r="D71" s="27" t="str">
        <f t="shared" si="2"/>
        <v>ELIGIBLE</v>
      </c>
      <c r="E71" s="27" t="str">
        <f t="shared" si="3"/>
        <v>MINOR</v>
      </c>
    </row>
    <row r="72" spans="1:5" ht="15" x14ac:dyDescent="0.3">
      <c r="A72" s="27">
        <v>69</v>
      </c>
      <c r="B72" s="28" t="s">
        <v>153</v>
      </c>
      <c r="C72" s="27">
        <v>16</v>
      </c>
      <c r="D72" s="27" t="str">
        <f t="shared" si="2"/>
        <v>ELIGIBLE</v>
      </c>
      <c r="E72" s="27" t="str">
        <f t="shared" si="3"/>
        <v>MINOR</v>
      </c>
    </row>
    <row r="73" spans="1:5" ht="15" x14ac:dyDescent="0.3">
      <c r="A73" s="27">
        <v>70</v>
      </c>
      <c r="B73" s="28" t="s">
        <v>154</v>
      </c>
      <c r="C73" s="27">
        <v>13</v>
      </c>
      <c r="D73" s="27" t="str">
        <f t="shared" si="2"/>
        <v>NOT ELIGIBLE</v>
      </c>
      <c r="E73" s="27" t="str">
        <f t="shared" si="3"/>
        <v>MINOR</v>
      </c>
    </row>
    <row r="74" spans="1:5" ht="15" x14ac:dyDescent="0.3">
      <c r="A74" s="27">
        <v>71</v>
      </c>
      <c r="B74" s="28" t="s">
        <v>155</v>
      </c>
      <c r="C74" s="27">
        <v>14</v>
      </c>
      <c r="D74" s="27" t="str">
        <f t="shared" si="2"/>
        <v>NOT ELIGIBLE</v>
      </c>
      <c r="E74" s="27" t="str">
        <f t="shared" si="3"/>
        <v>MINOR</v>
      </c>
    </row>
    <row r="75" spans="1:5" ht="15" x14ac:dyDescent="0.3">
      <c r="A75" s="27">
        <v>72</v>
      </c>
      <c r="B75" s="28" t="s">
        <v>156</v>
      </c>
      <c r="C75" s="27">
        <v>15</v>
      </c>
      <c r="D75" s="27" t="str">
        <f t="shared" si="2"/>
        <v>NOT ELIGIBLE</v>
      </c>
      <c r="E75" s="27" t="str">
        <f t="shared" si="3"/>
        <v>MINOR</v>
      </c>
    </row>
    <row r="76" spans="1:5" ht="15" x14ac:dyDescent="0.3">
      <c r="A76" s="27">
        <v>73</v>
      </c>
      <c r="B76" s="28" t="s">
        <v>157</v>
      </c>
      <c r="C76" s="27">
        <v>16</v>
      </c>
      <c r="D76" s="27" t="str">
        <f t="shared" si="2"/>
        <v>ELIGIBLE</v>
      </c>
      <c r="E76" s="27" t="str">
        <f t="shared" si="3"/>
        <v>MINOR</v>
      </c>
    </row>
    <row r="77" spans="1:5" ht="15" x14ac:dyDescent="0.3">
      <c r="A77" s="27">
        <v>74</v>
      </c>
      <c r="B77" s="28" t="s">
        <v>158</v>
      </c>
      <c r="C77" s="27">
        <v>13</v>
      </c>
      <c r="D77" s="27" t="str">
        <f t="shared" si="2"/>
        <v>NOT ELIGIBLE</v>
      </c>
      <c r="E77" s="27" t="str">
        <f t="shared" si="3"/>
        <v>MINOR</v>
      </c>
    </row>
    <row r="78" spans="1:5" ht="15" x14ac:dyDescent="0.3">
      <c r="A78" s="27">
        <v>75</v>
      </c>
      <c r="B78" s="28" t="s">
        <v>159</v>
      </c>
      <c r="C78" s="27">
        <v>17</v>
      </c>
      <c r="D78" s="27" t="str">
        <f t="shared" si="2"/>
        <v>ELIGIBLE</v>
      </c>
      <c r="E78" s="27" t="str">
        <f t="shared" si="3"/>
        <v>MINOR</v>
      </c>
    </row>
    <row r="79" spans="1:5" ht="15" x14ac:dyDescent="0.3">
      <c r="A79" s="27">
        <v>76</v>
      </c>
      <c r="B79" s="28" t="s">
        <v>160</v>
      </c>
      <c r="C79" s="27">
        <v>18</v>
      </c>
      <c r="D79" s="27" t="str">
        <f t="shared" si="2"/>
        <v>ELIGIBLE</v>
      </c>
      <c r="E79" s="27" t="str">
        <f t="shared" si="3"/>
        <v>ADULT</v>
      </c>
    </row>
    <row r="80" spans="1:5" ht="15" x14ac:dyDescent="0.3">
      <c r="A80" s="27">
        <v>77</v>
      </c>
      <c r="B80" s="28" t="s">
        <v>161</v>
      </c>
      <c r="C80" s="27">
        <v>16</v>
      </c>
      <c r="D80" s="27" t="str">
        <f t="shared" si="2"/>
        <v>ELIGIBLE</v>
      </c>
      <c r="E80" s="27" t="str">
        <f t="shared" si="3"/>
        <v>MINOR</v>
      </c>
    </row>
    <row r="81" spans="1:5" ht="15" x14ac:dyDescent="0.3">
      <c r="A81" s="27">
        <v>78</v>
      </c>
      <c r="B81" s="28" t="s">
        <v>162</v>
      </c>
      <c r="C81" s="27">
        <v>15</v>
      </c>
      <c r="D81" s="27" t="str">
        <f t="shared" si="2"/>
        <v>NOT ELIGIBLE</v>
      </c>
      <c r="E81" s="27" t="str">
        <f t="shared" si="3"/>
        <v>MINOR</v>
      </c>
    </row>
    <row r="82" spans="1:5" ht="15" x14ac:dyDescent="0.3">
      <c r="A82" s="27">
        <v>79</v>
      </c>
      <c r="B82" s="28" t="s">
        <v>163</v>
      </c>
      <c r="C82" s="27">
        <v>13</v>
      </c>
      <c r="D82" s="27" t="str">
        <f t="shared" si="2"/>
        <v>NOT ELIGIBLE</v>
      </c>
      <c r="E82" s="27" t="str">
        <f t="shared" si="3"/>
        <v>MINOR</v>
      </c>
    </row>
    <row r="83" spans="1:5" ht="15" x14ac:dyDescent="0.3">
      <c r="A83" s="27">
        <v>80</v>
      </c>
      <c r="B83" s="28" t="s">
        <v>164</v>
      </c>
      <c r="C83" s="27">
        <v>15</v>
      </c>
      <c r="D83" s="27" t="str">
        <f t="shared" si="2"/>
        <v>NOT ELIGIBLE</v>
      </c>
      <c r="E83" s="27" t="str">
        <f t="shared" si="3"/>
        <v>MINOR</v>
      </c>
    </row>
    <row r="84" spans="1:5" ht="15" x14ac:dyDescent="0.3">
      <c r="A84" s="27">
        <v>81</v>
      </c>
      <c r="B84" s="28" t="s">
        <v>165</v>
      </c>
      <c r="C84" s="27">
        <v>17</v>
      </c>
      <c r="D84" s="27" t="str">
        <f t="shared" si="2"/>
        <v>ELIGIBLE</v>
      </c>
      <c r="E84" s="27" t="str">
        <f t="shared" si="3"/>
        <v>MINOR</v>
      </c>
    </row>
    <row r="85" spans="1:5" ht="15" x14ac:dyDescent="0.3">
      <c r="A85" s="27">
        <v>82</v>
      </c>
      <c r="B85" s="28" t="s">
        <v>166</v>
      </c>
      <c r="C85" s="27">
        <v>14</v>
      </c>
      <c r="D85" s="27" t="str">
        <f t="shared" si="2"/>
        <v>NOT ELIGIBLE</v>
      </c>
      <c r="E85" s="27" t="str">
        <f t="shared" si="3"/>
        <v>MINOR</v>
      </c>
    </row>
    <row r="86" spans="1:5" ht="15" x14ac:dyDescent="0.3">
      <c r="A86" s="27">
        <v>83</v>
      </c>
      <c r="B86" s="28" t="s">
        <v>167</v>
      </c>
      <c r="C86" s="27">
        <v>15</v>
      </c>
      <c r="D86" s="27" t="str">
        <f t="shared" si="2"/>
        <v>NOT ELIGIBLE</v>
      </c>
      <c r="E86" s="27" t="str">
        <f t="shared" si="3"/>
        <v>MINOR</v>
      </c>
    </row>
    <row r="87" spans="1:5" ht="15" x14ac:dyDescent="0.3">
      <c r="A87" s="27">
        <v>84</v>
      </c>
      <c r="B87" s="28" t="s">
        <v>168</v>
      </c>
      <c r="C87" s="27">
        <v>13</v>
      </c>
      <c r="D87" s="27" t="str">
        <f t="shared" si="2"/>
        <v>NOT ELIGIBLE</v>
      </c>
      <c r="E87" s="27" t="str">
        <f t="shared" si="3"/>
        <v>MINOR</v>
      </c>
    </row>
    <row r="88" spans="1:5" ht="15" x14ac:dyDescent="0.3">
      <c r="A88" s="27">
        <v>85</v>
      </c>
      <c r="B88" s="28" t="s">
        <v>169</v>
      </c>
      <c r="C88" s="27">
        <v>17</v>
      </c>
      <c r="D88" s="27" t="str">
        <f t="shared" si="2"/>
        <v>ELIGIBLE</v>
      </c>
      <c r="E88" s="27" t="str">
        <f t="shared" si="3"/>
        <v>MINOR</v>
      </c>
    </row>
    <row r="89" spans="1:5" ht="15" x14ac:dyDescent="0.3">
      <c r="A89" s="27">
        <v>86</v>
      </c>
      <c r="B89" s="28" t="s">
        <v>170</v>
      </c>
      <c r="C89" s="27">
        <v>13</v>
      </c>
      <c r="D89" s="27" t="str">
        <f t="shared" si="2"/>
        <v>NOT ELIGIBLE</v>
      </c>
      <c r="E89" s="27" t="str">
        <f t="shared" si="3"/>
        <v>MINOR</v>
      </c>
    </row>
    <row r="90" spans="1:5" ht="15" x14ac:dyDescent="0.3">
      <c r="A90" s="27">
        <v>87</v>
      </c>
      <c r="B90" s="28" t="s">
        <v>171</v>
      </c>
      <c r="C90" s="27">
        <v>15</v>
      </c>
      <c r="D90" s="27" t="str">
        <f t="shared" si="2"/>
        <v>NOT ELIGIBLE</v>
      </c>
      <c r="E90" s="27" t="str">
        <f t="shared" si="3"/>
        <v>MINOR</v>
      </c>
    </row>
    <row r="91" spans="1:5" ht="15" x14ac:dyDescent="0.3">
      <c r="A91" s="27">
        <v>88</v>
      </c>
      <c r="B91" s="28" t="s">
        <v>172</v>
      </c>
      <c r="C91" s="27">
        <v>12</v>
      </c>
      <c r="D91" s="27" t="str">
        <f t="shared" si="2"/>
        <v>NOT ELIGIBLE</v>
      </c>
      <c r="E91" s="27" t="str">
        <f t="shared" si="3"/>
        <v>MINOR</v>
      </c>
    </row>
    <row r="92" spans="1:5" ht="15" x14ac:dyDescent="0.3">
      <c r="A92" s="27">
        <v>89</v>
      </c>
      <c r="B92" s="28" t="s">
        <v>173</v>
      </c>
      <c r="C92" s="27">
        <v>11</v>
      </c>
      <c r="D92" s="27" t="str">
        <f t="shared" si="2"/>
        <v>NOT ELIGIBLE</v>
      </c>
      <c r="E92" s="27" t="str">
        <f t="shared" si="3"/>
        <v>MINOR</v>
      </c>
    </row>
    <row r="93" spans="1:5" ht="15" x14ac:dyDescent="0.3">
      <c r="A93" s="27">
        <v>90</v>
      </c>
      <c r="B93" s="28" t="s">
        <v>174</v>
      </c>
      <c r="C93" s="27">
        <v>15</v>
      </c>
      <c r="D93" s="27" t="str">
        <f t="shared" si="2"/>
        <v>NOT ELIGIBLE</v>
      </c>
      <c r="E93" s="27" t="str">
        <f t="shared" si="3"/>
        <v>MINOR</v>
      </c>
    </row>
    <row r="94" spans="1:5" ht="15" x14ac:dyDescent="0.3">
      <c r="A94" s="27">
        <v>91</v>
      </c>
      <c r="B94" s="28" t="s">
        <v>175</v>
      </c>
      <c r="C94" s="27">
        <v>10</v>
      </c>
      <c r="D94" s="27" t="str">
        <f t="shared" si="2"/>
        <v>NOT ELIGIBLE</v>
      </c>
      <c r="E94" s="27" t="str">
        <f t="shared" si="3"/>
        <v>MINOR</v>
      </c>
    </row>
    <row r="95" spans="1:5" ht="15" x14ac:dyDescent="0.3">
      <c r="A95" s="27">
        <v>92</v>
      </c>
      <c r="B95" s="28" t="s">
        <v>176</v>
      </c>
      <c r="C95" s="27">
        <v>9</v>
      </c>
      <c r="D95" s="27" t="str">
        <f t="shared" si="2"/>
        <v>NOT ELIGIBLE</v>
      </c>
      <c r="E95" s="27" t="str">
        <f t="shared" si="3"/>
        <v>MINOR</v>
      </c>
    </row>
    <row r="96" spans="1:5" ht="15" x14ac:dyDescent="0.3">
      <c r="A96" s="27">
        <v>93</v>
      </c>
      <c r="B96" s="28" t="s">
        <v>177</v>
      </c>
      <c r="C96" s="27">
        <v>15</v>
      </c>
      <c r="D96" s="27" t="str">
        <f t="shared" si="2"/>
        <v>NOT ELIGIBLE</v>
      </c>
      <c r="E96" s="27" t="str">
        <f t="shared" si="3"/>
        <v>MINOR</v>
      </c>
    </row>
    <row r="97" spans="1:5" ht="15" x14ac:dyDescent="0.3">
      <c r="A97" s="27">
        <v>94</v>
      </c>
      <c r="B97" s="28" t="s">
        <v>178</v>
      </c>
      <c r="C97" s="27">
        <v>18</v>
      </c>
      <c r="D97" s="27" t="str">
        <f t="shared" si="2"/>
        <v>ELIGIBLE</v>
      </c>
      <c r="E97" s="27" t="str">
        <f t="shared" si="3"/>
        <v>ADULT</v>
      </c>
    </row>
    <row r="98" spans="1:5" ht="15" x14ac:dyDescent="0.3">
      <c r="A98" s="27">
        <v>95</v>
      </c>
      <c r="B98" s="28" t="s">
        <v>179</v>
      </c>
      <c r="C98" s="27">
        <v>13</v>
      </c>
      <c r="D98" s="27" t="str">
        <f t="shared" si="2"/>
        <v>NOT ELIGIBLE</v>
      </c>
      <c r="E98" s="27" t="str">
        <f t="shared" si="3"/>
        <v>MINOR</v>
      </c>
    </row>
    <row r="99" spans="1:5" ht="15" x14ac:dyDescent="0.3">
      <c r="A99" s="27">
        <v>96</v>
      </c>
      <c r="B99" s="28" t="s">
        <v>180</v>
      </c>
      <c r="C99" s="27">
        <v>13</v>
      </c>
      <c r="D99" s="27" t="str">
        <f t="shared" si="2"/>
        <v>NOT ELIGIBLE</v>
      </c>
      <c r="E99" s="27" t="str">
        <f t="shared" si="3"/>
        <v>MINOR</v>
      </c>
    </row>
    <row r="100" spans="1:5" ht="15" x14ac:dyDescent="0.3">
      <c r="A100" s="27">
        <v>97</v>
      </c>
      <c r="B100" s="28" t="s">
        <v>181</v>
      </c>
      <c r="C100" s="27">
        <v>15</v>
      </c>
      <c r="D100" s="27" t="str">
        <f t="shared" si="2"/>
        <v>NOT ELIGIBLE</v>
      </c>
      <c r="E100" s="27" t="str">
        <f t="shared" si="3"/>
        <v>MINOR</v>
      </c>
    </row>
    <row r="101" spans="1:5" ht="15" x14ac:dyDescent="0.3">
      <c r="A101" s="27">
        <v>98</v>
      </c>
      <c r="B101" s="28" t="s">
        <v>182</v>
      </c>
      <c r="C101" s="27">
        <v>13</v>
      </c>
      <c r="D101" s="27" t="str">
        <f t="shared" si="2"/>
        <v>NOT ELIGIBLE</v>
      </c>
      <c r="E101" s="27" t="str">
        <f t="shared" si="3"/>
        <v>MINOR</v>
      </c>
    </row>
    <row r="102" spans="1:5" ht="15" x14ac:dyDescent="0.3">
      <c r="A102" s="27">
        <v>99</v>
      </c>
      <c r="B102" s="28" t="s">
        <v>183</v>
      </c>
      <c r="C102" s="27">
        <v>15</v>
      </c>
      <c r="D102" s="27" t="str">
        <f t="shared" si="2"/>
        <v>NOT ELIGIBLE</v>
      </c>
      <c r="E102" s="27" t="str">
        <f>IF(C102&gt;=18,"ADULT","MINOR")</f>
        <v>MINOR</v>
      </c>
    </row>
    <row r="103" spans="1:5" ht="15" x14ac:dyDescent="0.3">
      <c r="A103" s="27">
        <v>100</v>
      </c>
      <c r="B103" s="28" t="s">
        <v>184</v>
      </c>
      <c r="C103" s="27">
        <v>17</v>
      </c>
      <c r="D103" s="27" t="str">
        <f t="shared" si="2"/>
        <v>ELIGIBLE</v>
      </c>
      <c r="E103" s="27" t="str">
        <f t="shared" ref="E103" si="4">IF(C103&gt;=18,"ADULT","MINOR")</f>
        <v>MINOR</v>
      </c>
    </row>
    <row r="104" spans="1:5" ht="15" x14ac:dyDescent="0.3">
      <c r="A104" s="24"/>
      <c r="B104" s="26"/>
      <c r="C104" s="23"/>
      <c r="D104" s="23"/>
      <c r="E104" s="23"/>
    </row>
    <row r="105" spans="1:5" x14ac:dyDescent="0.3">
      <c r="A105" s="24"/>
      <c r="B105" s="25"/>
      <c r="C105" s="24"/>
      <c r="D105" s="24"/>
      <c r="E105" s="24"/>
    </row>
    <row r="106" spans="1:5" x14ac:dyDescent="0.3">
      <c r="A106" s="24"/>
      <c r="B106" s="25"/>
      <c r="C106" s="24"/>
      <c r="D106" s="24"/>
      <c r="E106" s="24"/>
    </row>
    <row r="107" spans="1:5" x14ac:dyDescent="0.3">
      <c r="A107" s="24"/>
      <c r="B107" s="25"/>
      <c r="C107" s="24"/>
      <c r="D107" s="24"/>
      <c r="E107" s="24"/>
    </row>
    <row r="108" spans="1:5" x14ac:dyDescent="0.3">
      <c r="A108" s="24"/>
      <c r="B108" s="25"/>
      <c r="C108" s="24"/>
      <c r="D108" s="24"/>
      <c r="E108" s="24"/>
    </row>
    <row r="109" spans="1:5" x14ac:dyDescent="0.3">
      <c r="A109" s="24"/>
      <c r="B109" s="25"/>
      <c r="C109" s="24"/>
      <c r="D109" s="24"/>
      <c r="E109" s="24"/>
    </row>
    <row r="110" spans="1:5" x14ac:dyDescent="0.3">
      <c r="A110" s="24"/>
      <c r="B110" s="25"/>
      <c r="C110" s="24"/>
      <c r="D110" s="24"/>
      <c r="E110" s="24"/>
    </row>
    <row r="111" spans="1:5" x14ac:dyDescent="0.3">
      <c r="A111" s="24"/>
      <c r="B111" s="25"/>
      <c r="C111" s="24"/>
      <c r="D111" s="24"/>
      <c r="E111" s="24"/>
    </row>
  </sheetData>
  <mergeCells count="1">
    <mergeCell ref="A1:E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5DDF2-0B03-4D23-8D37-CCD9605E933F}">
  <dimension ref="A1:E105"/>
  <sheetViews>
    <sheetView workbookViewId="0">
      <selection activeCell="D3" sqref="D3"/>
    </sheetView>
  </sheetViews>
  <sheetFormatPr defaultRowHeight="15" x14ac:dyDescent="0.3"/>
  <cols>
    <col min="1" max="1" width="8.88671875" style="23"/>
    <col min="2" max="2" width="24.5546875" style="23" customWidth="1"/>
    <col min="4" max="4" width="17.5546875" bestFit="1" customWidth="1"/>
  </cols>
  <sheetData>
    <row r="1" spans="1:5" ht="14.4" customHeight="1" x14ac:dyDescent="0.3">
      <c r="A1" s="75" t="s">
        <v>186</v>
      </c>
      <c r="B1" s="75"/>
      <c r="C1" s="75"/>
      <c r="D1" s="75"/>
      <c r="E1" s="21"/>
    </row>
    <row r="2" spans="1:5" ht="14.4" x14ac:dyDescent="0.3">
      <c r="A2" s="76"/>
      <c r="B2" s="76"/>
      <c r="C2" s="76"/>
      <c r="D2" s="76"/>
      <c r="E2" s="21"/>
    </row>
    <row r="3" spans="1:5" x14ac:dyDescent="0.3">
      <c r="A3" s="30" t="s">
        <v>80</v>
      </c>
      <c r="B3" s="30" t="s">
        <v>68</v>
      </c>
      <c r="C3" s="30" t="s">
        <v>187</v>
      </c>
      <c r="D3" s="30" t="s">
        <v>188</v>
      </c>
      <c r="E3" s="23"/>
    </row>
    <row r="4" spans="1:5" x14ac:dyDescent="0.3">
      <c r="A4" s="30">
        <v>1</v>
      </c>
      <c r="B4" s="30" t="s">
        <v>9</v>
      </c>
      <c r="C4" s="30" t="s">
        <v>237</v>
      </c>
      <c r="D4" s="30" t="str">
        <f>_xlfn.IFS(C4="A+", "100%",C4="A", "50%",C4="B", "NO SCHOLARSHIP",C4="B+", "NO SCHOLAR SHIP",C4="C", "NO SCHOLARSHIP",C4="C+", "NO SCHOLARSHIP")</f>
        <v>50%</v>
      </c>
    </row>
    <row r="5" spans="1:5" x14ac:dyDescent="0.3">
      <c r="A5" s="30">
        <v>2</v>
      </c>
      <c r="B5" s="30" t="s">
        <v>10</v>
      </c>
      <c r="C5" s="30" t="s">
        <v>238</v>
      </c>
      <c r="D5" s="30" t="str">
        <f t="shared" ref="D5:D6" si="0">_xlfn.IFS(C5="A+", "100%",C5="A", "50%",C5="B", "NO SCHOLARSHIP",C5="B+", "NO SCHOLAR SHIP",C5="C", "NO SCHOLARSHIP",C5="C+", "NO SCHOLARSHIP")</f>
        <v>100%</v>
      </c>
    </row>
    <row r="6" spans="1:5" x14ac:dyDescent="0.3">
      <c r="A6" s="30">
        <v>3</v>
      </c>
      <c r="B6" s="30" t="s">
        <v>189</v>
      </c>
      <c r="C6" s="30" t="s">
        <v>237</v>
      </c>
      <c r="D6" s="30" t="str">
        <f t="shared" si="0"/>
        <v>50%</v>
      </c>
    </row>
    <row r="7" spans="1:5" x14ac:dyDescent="0.3">
      <c r="A7" s="30">
        <v>4</v>
      </c>
      <c r="B7" s="30" t="s">
        <v>12</v>
      </c>
      <c r="C7" s="30" t="s">
        <v>238</v>
      </c>
      <c r="D7" s="30" t="str">
        <f t="shared" ref="D7" si="1">_xlfn.IFS(C4="A+", "100%",C4="A", "50%",C4="B", "NO SCHOLARSHIP",C4="B+", "NO SCHOLAR SHIP",C4="C", "NO SCHOLARSHIP",C4="C+", "NO SCHOLARSHIP")</f>
        <v>50%</v>
      </c>
    </row>
    <row r="8" spans="1:5" x14ac:dyDescent="0.3">
      <c r="A8" s="30">
        <v>5</v>
      </c>
      <c r="B8" s="30" t="s">
        <v>115</v>
      </c>
      <c r="C8" s="30" t="s">
        <v>237</v>
      </c>
      <c r="D8" s="30" t="str">
        <f>_xlfn.IFS(C5="A+", "100%",C5="A", "50%",C5="B", "NO SCHOLARSHIP",C5="B+", "NO SCHOLAR SHIP",C5="C", "NO SCHOLARSHIP",C5="C+", "NO SCHOLARSHIP")</f>
        <v>100%</v>
      </c>
    </row>
    <row r="9" spans="1:5" x14ac:dyDescent="0.3">
      <c r="A9" s="30">
        <v>6</v>
      </c>
      <c r="B9" s="30" t="s">
        <v>190</v>
      </c>
      <c r="C9" s="30" t="s">
        <v>237</v>
      </c>
      <c r="D9" s="30" t="str">
        <f t="shared" ref="D9:D72" si="2">_xlfn.IFS(C6="A+", "100%",C6="A", "50%",C6="B", "NO SCHOLARSHIP",C6="B+", "NO SCHOLAR SHIP",C6="C", "NO SCHOLARSHIP",C6="C+", "NO SCHOLARSHIP")</f>
        <v>50%</v>
      </c>
    </row>
    <row r="10" spans="1:5" x14ac:dyDescent="0.3">
      <c r="A10" s="30">
        <v>7</v>
      </c>
      <c r="B10" s="30" t="s">
        <v>191</v>
      </c>
      <c r="C10" s="30" t="s">
        <v>239</v>
      </c>
      <c r="D10" s="30" t="str">
        <f t="shared" si="2"/>
        <v>100%</v>
      </c>
    </row>
    <row r="11" spans="1:5" x14ac:dyDescent="0.3">
      <c r="A11" s="30">
        <v>8</v>
      </c>
      <c r="B11" s="30" t="s">
        <v>15</v>
      </c>
      <c r="C11" s="30" t="s">
        <v>237</v>
      </c>
      <c r="D11" s="30" t="str">
        <f t="shared" si="2"/>
        <v>50%</v>
      </c>
    </row>
    <row r="12" spans="1:5" x14ac:dyDescent="0.3">
      <c r="A12" s="30">
        <v>9</v>
      </c>
      <c r="B12" s="30" t="s">
        <v>192</v>
      </c>
      <c r="C12" s="30" t="s">
        <v>239</v>
      </c>
      <c r="D12" s="30" t="str">
        <f t="shared" si="2"/>
        <v>50%</v>
      </c>
    </row>
    <row r="13" spans="1:5" x14ac:dyDescent="0.3">
      <c r="A13" s="30">
        <v>10</v>
      </c>
      <c r="B13" s="30" t="s">
        <v>193</v>
      </c>
      <c r="C13" s="30" t="s">
        <v>237</v>
      </c>
      <c r="D13" s="30" t="str">
        <f t="shared" si="2"/>
        <v>NO SCHOLARSHIP</v>
      </c>
    </row>
    <row r="14" spans="1:5" x14ac:dyDescent="0.3">
      <c r="A14" s="30">
        <v>11</v>
      </c>
      <c r="B14" s="30" t="s">
        <v>101</v>
      </c>
      <c r="C14" s="30" t="s">
        <v>237</v>
      </c>
      <c r="D14" s="30" t="str">
        <f t="shared" si="2"/>
        <v>50%</v>
      </c>
    </row>
    <row r="15" spans="1:5" x14ac:dyDescent="0.3">
      <c r="A15" s="30">
        <v>12</v>
      </c>
      <c r="B15" s="30" t="s">
        <v>102</v>
      </c>
      <c r="C15" s="30" t="s">
        <v>239</v>
      </c>
      <c r="D15" s="30" t="str">
        <f t="shared" si="2"/>
        <v>NO SCHOLARSHIP</v>
      </c>
    </row>
    <row r="16" spans="1:5" x14ac:dyDescent="0.3">
      <c r="A16" s="30">
        <v>13</v>
      </c>
      <c r="B16" s="30" t="s">
        <v>16</v>
      </c>
      <c r="C16" s="30" t="s">
        <v>239</v>
      </c>
      <c r="D16" s="30" t="str">
        <f t="shared" si="2"/>
        <v>50%</v>
      </c>
    </row>
    <row r="17" spans="1:4" x14ac:dyDescent="0.3">
      <c r="A17" s="30">
        <v>14</v>
      </c>
      <c r="B17" s="30" t="s">
        <v>100</v>
      </c>
      <c r="C17" s="30" t="s">
        <v>237</v>
      </c>
      <c r="D17" s="30" t="str">
        <f t="shared" si="2"/>
        <v>50%</v>
      </c>
    </row>
    <row r="18" spans="1:4" x14ac:dyDescent="0.3">
      <c r="A18" s="30">
        <v>15</v>
      </c>
      <c r="B18" s="30" t="s">
        <v>194</v>
      </c>
      <c r="C18" s="30" t="s">
        <v>240</v>
      </c>
      <c r="D18" s="30" t="str">
        <f t="shared" si="2"/>
        <v>NO SCHOLARSHIP</v>
      </c>
    </row>
    <row r="19" spans="1:4" x14ac:dyDescent="0.3">
      <c r="A19" s="30">
        <v>16</v>
      </c>
      <c r="B19" s="30" t="s">
        <v>195</v>
      </c>
      <c r="C19" s="30" t="s">
        <v>237</v>
      </c>
      <c r="D19" s="30" t="str">
        <f t="shared" si="2"/>
        <v>NO SCHOLARSHIP</v>
      </c>
    </row>
    <row r="20" spans="1:4" x14ac:dyDescent="0.3">
      <c r="A20" s="30">
        <v>17</v>
      </c>
      <c r="B20" s="30" t="s">
        <v>196</v>
      </c>
      <c r="C20" s="30" t="s">
        <v>237</v>
      </c>
      <c r="D20" s="30" t="str">
        <f t="shared" si="2"/>
        <v>50%</v>
      </c>
    </row>
    <row r="21" spans="1:4" x14ac:dyDescent="0.3">
      <c r="A21" s="30">
        <v>18</v>
      </c>
      <c r="B21" s="30" t="s">
        <v>116</v>
      </c>
      <c r="C21" s="30" t="s">
        <v>237</v>
      </c>
      <c r="D21" s="30" t="str">
        <f t="shared" si="2"/>
        <v>NO SCHOLARSHIP</v>
      </c>
    </row>
    <row r="22" spans="1:4" x14ac:dyDescent="0.3">
      <c r="A22" s="30">
        <v>19</v>
      </c>
      <c r="B22" s="30" t="s">
        <v>115</v>
      </c>
      <c r="C22" s="30" t="s">
        <v>241</v>
      </c>
      <c r="D22" s="30" t="str">
        <f t="shared" si="2"/>
        <v>50%</v>
      </c>
    </row>
    <row r="23" spans="1:4" x14ac:dyDescent="0.3">
      <c r="A23" s="30">
        <v>20</v>
      </c>
      <c r="B23" s="30" t="s">
        <v>3</v>
      </c>
      <c r="C23" s="30" t="s">
        <v>239</v>
      </c>
      <c r="D23" s="30" t="str">
        <f t="shared" si="2"/>
        <v>50%</v>
      </c>
    </row>
    <row r="24" spans="1:4" x14ac:dyDescent="0.3">
      <c r="A24" s="30">
        <v>21</v>
      </c>
      <c r="B24" s="30" t="s">
        <v>5</v>
      </c>
      <c r="C24" s="30" t="s">
        <v>239</v>
      </c>
      <c r="D24" s="30" t="str">
        <f t="shared" si="2"/>
        <v>50%</v>
      </c>
    </row>
    <row r="25" spans="1:4" x14ac:dyDescent="0.3">
      <c r="A25" s="30">
        <v>22</v>
      </c>
      <c r="B25" s="30" t="s">
        <v>6</v>
      </c>
      <c r="C25" s="30" t="s">
        <v>237</v>
      </c>
      <c r="D25" s="30" t="str">
        <f t="shared" si="2"/>
        <v>NO SCHOLAR SHIP</v>
      </c>
    </row>
    <row r="26" spans="1:4" x14ac:dyDescent="0.3">
      <c r="A26" s="30">
        <v>23</v>
      </c>
      <c r="B26" s="30" t="s">
        <v>7</v>
      </c>
      <c r="C26" s="30" t="s">
        <v>238</v>
      </c>
      <c r="D26" s="30" t="str">
        <f t="shared" si="2"/>
        <v>NO SCHOLARSHIP</v>
      </c>
    </row>
    <row r="27" spans="1:4" x14ac:dyDescent="0.3">
      <c r="A27" s="30">
        <v>24</v>
      </c>
      <c r="B27" s="30" t="s">
        <v>8</v>
      </c>
      <c r="C27" s="30" t="s">
        <v>237</v>
      </c>
      <c r="D27" s="30" t="str">
        <f t="shared" si="2"/>
        <v>NO SCHOLARSHIP</v>
      </c>
    </row>
    <row r="28" spans="1:4" x14ac:dyDescent="0.3">
      <c r="A28" s="30">
        <v>25</v>
      </c>
      <c r="B28" s="30" t="s">
        <v>197</v>
      </c>
      <c r="C28" s="30" t="s">
        <v>237</v>
      </c>
      <c r="D28" s="30" t="str">
        <f t="shared" si="2"/>
        <v>50%</v>
      </c>
    </row>
    <row r="29" spans="1:4" x14ac:dyDescent="0.3">
      <c r="A29" s="30">
        <v>26</v>
      </c>
      <c r="B29" s="30" t="s">
        <v>14</v>
      </c>
      <c r="C29" s="30" t="s">
        <v>237</v>
      </c>
      <c r="D29" s="30" t="str">
        <f t="shared" si="2"/>
        <v>100%</v>
      </c>
    </row>
    <row r="30" spans="1:4" x14ac:dyDescent="0.3">
      <c r="A30" s="30">
        <v>27</v>
      </c>
      <c r="B30" s="30" t="s">
        <v>97</v>
      </c>
      <c r="C30" s="30" t="s">
        <v>239</v>
      </c>
      <c r="D30" s="30" t="str">
        <f t="shared" si="2"/>
        <v>50%</v>
      </c>
    </row>
    <row r="31" spans="1:4" x14ac:dyDescent="0.3">
      <c r="A31" s="30">
        <v>28</v>
      </c>
      <c r="B31" s="30" t="s">
        <v>198</v>
      </c>
      <c r="C31" s="30" t="s">
        <v>239</v>
      </c>
      <c r="D31" s="30" t="str">
        <f t="shared" si="2"/>
        <v>50%</v>
      </c>
    </row>
    <row r="32" spans="1:4" x14ac:dyDescent="0.3">
      <c r="A32" s="30">
        <v>29</v>
      </c>
      <c r="B32" s="30" t="s">
        <v>199</v>
      </c>
      <c r="C32" s="30" t="s">
        <v>239</v>
      </c>
      <c r="D32" s="30" t="str">
        <f t="shared" si="2"/>
        <v>50%</v>
      </c>
    </row>
    <row r="33" spans="1:4" x14ac:dyDescent="0.3">
      <c r="A33" s="30">
        <v>30</v>
      </c>
      <c r="B33" s="30" t="s">
        <v>131</v>
      </c>
      <c r="C33" s="30" t="s">
        <v>239</v>
      </c>
      <c r="D33" s="30" t="str">
        <f t="shared" si="2"/>
        <v>NO SCHOLARSHIP</v>
      </c>
    </row>
    <row r="34" spans="1:4" x14ac:dyDescent="0.3">
      <c r="A34" s="30">
        <v>31</v>
      </c>
      <c r="B34" s="30" t="s">
        <v>200</v>
      </c>
      <c r="C34" s="30" t="s">
        <v>241</v>
      </c>
      <c r="D34" s="30" t="str">
        <f t="shared" si="2"/>
        <v>NO SCHOLARSHIP</v>
      </c>
    </row>
    <row r="35" spans="1:4" x14ac:dyDescent="0.3">
      <c r="A35" s="30">
        <v>32</v>
      </c>
      <c r="B35" s="30" t="s">
        <v>201</v>
      </c>
      <c r="C35" s="30" t="s">
        <v>241</v>
      </c>
      <c r="D35" s="30" t="str">
        <f t="shared" si="2"/>
        <v>NO SCHOLARSHIP</v>
      </c>
    </row>
    <row r="36" spans="1:4" x14ac:dyDescent="0.3">
      <c r="A36" s="30">
        <v>33</v>
      </c>
      <c r="B36" s="30" t="s">
        <v>20</v>
      </c>
      <c r="C36" s="30" t="s">
        <v>237</v>
      </c>
      <c r="D36" s="30" t="str">
        <f t="shared" si="2"/>
        <v>NO SCHOLARSHIP</v>
      </c>
    </row>
    <row r="37" spans="1:4" x14ac:dyDescent="0.3">
      <c r="A37" s="30">
        <v>34</v>
      </c>
      <c r="B37" s="30" t="s">
        <v>202</v>
      </c>
      <c r="C37" s="30" t="s">
        <v>237</v>
      </c>
      <c r="D37" s="30" t="str">
        <f t="shared" si="2"/>
        <v>NO SCHOLAR SHIP</v>
      </c>
    </row>
    <row r="38" spans="1:4" x14ac:dyDescent="0.3">
      <c r="A38" s="30">
        <v>35</v>
      </c>
      <c r="B38" s="30" t="s">
        <v>17</v>
      </c>
      <c r="C38" s="30" t="s">
        <v>237</v>
      </c>
      <c r="D38" s="30" t="str">
        <f t="shared" si="2"/>
        <v>NO SCHOLAR SHIP</v>
      </c>
    </row>
    <row r="39" spans="1:4" x14ac:dyDescent="0.3">
      <c r="A39" s="30">
        <v>36</v>
      </c>
      <c r="B39" s="30" t="s">
        <v>111</v>
      </c>
      <c r="C39" s="30" t="s">
        <v>237</v>
      </c>
      <c r="D39" s="30" t="str">
        <f t="shared" si="2"/>
        <v>50%</v>
      </c>
    </row>
    <row r="40" spans="1:4" x14ac:dyDescent="0.3">
      <c r="A40" s="30">
        <v>37</v>
      </c>
      <c r="B40" s="30" t="s">
        <v>203</v>
      </c>
      <c r="C40" s="30" t="s">
        <v>237</v>
      </c>
      <c r="D40" s="30" t="str">
        <f t="shared" si="2"/>
        <v>50%</v>
      </c>
    </row>
    <row r="41" spans="1:4" x14ac:dyDescent="0.3">
      <c r="A41" s="30">
        <v>38</v>
      </c>
      <c r="B41" s="30" t="s">
        <v>204</v>
      </c>
      <c r="C41" s="30" t="s">
        <v>237</v>
      </c>
      <c r="D41" s="30" t="str">
        <f t="shared" si="2"/>
        <v>50%</v>
      </c>
    </row>
    <row r="42" spans="1:4" x14ac:dyDescent="0.3">
      <c r="A42" s="30">
        <v>39</v>
      </c>
      <c r="B42" s="30" t="s">
        <v>205</v>
      </c>
      <c r="C42" s="30" t="s">
        <v>239</v>
      </c>
      <c r="D42" s="30" t="str">
        <f t="shared" si="2"/>
        <v>50%</v>
      </c>
    </row>
    <row r="43" spans="1:4" x14ac:dyDescent="0.3">
      <c r="A43" s="30">
        <v>40</v>
      </c>
      <c r="B43" s="30" t="s">
        <v>206</v>
      </c>
      <c r="C43" s="30" t="s">
        <v>239</v>
      </c>
      <c r="D43" s="30" t="str">
        <f t="shared" si="2"/>
        <v>50%</v>
      </c>
    </row>
    <row r="44" spans="1:4" x14ac:dyDescent="0.3">
      <c r="A44" s="30">
        <v>41</v>
      </c>
      <c r="B44" s="30" t="s">
        <v>207</v>
      </c>
      <c r="C44" s="30" t="s">
        <v>239</v>
      </c>
      <c r="D44" s="30" t="str">
        <f t="shared" si="2"/>
        <v>50%</v>
      </c>
    </row>
    <row r="45" spans="1:4" x14ac:dyDescent="0.3">
      <c r="A45" s="30">
        <v>42</v>
      </c>
      <c r="B45" s="30" t="s">
        <v>208</v>
      </c>
      <c r="C45" s="30" t="s">
        <v>241</v>
      </c>
      <c r="D45" s="30" t="str">
        <f t="shared" si="2"/>
        <v>NO SCHOLARSHIP</v>
      </c>
    </row>
    <row r="46" spans="1:4" x14ac:dyDescent="0.3">
      <c r="A46" s="30">
        <v>43</v>
      </c>
      <c r="B46" s="30" t="s">
        <v>120</v>
      </c>
      <c r="C46" s="30" t="s">
        <v>238</v>
      </c>
      <c r="D46" s="30" t="str">
        <f t="shared" si="2"/>
        <v>NO SCHOLARSHIP</v>
      </c>
    </row>
    <row r="47" spans="1:4" x14ac:dyDescent="0.3">
      <c r="A47" s="30">
        <v>44</v>
      </c>
      <c r="B47" s="30" t="s">
        <v>209</v>
      </c>
      <c r="C47" s="30" t="s">
        <v>239</v>
      </c>
      <c r="D47" s="30" t="str">
        <f t="shared" si="2"/>
        <v>NO SCHOLARSHIP</v>
      </c>
    </row>
    <row r="48" spans="1:4" x14ac:dyDescent="0.3">
      <c r="A48" s="30">
        <v>45</v>
      </c>
      <c r="B48" s="30" t="s">
        <v>13</v>
      </c>
      <c r="C48" s="30" t="s">
        <v>241</v>
      </c>
      <c r="D48" s="30" t="str">
        <f t="shared" si="2"/>
        <v>NO SCHOLAR SHIP</v>
      </c>
    </row>
    <row r="49" spans="1:4" x14ac:dyDescent="0.3">
      <c r="A49" s="30">
        <v>46</v>
      </c>
      <c r="B49" s="30" t="s">
        <v>210</v>
      </c>
      <c r="C49" s="30" t="s">
        <v>239</v>
      </c>
      <c r="D49" s="30" t="str">
        <f t="shared" si="2"/>
        <v>100%</v>
      </c>
    </row>
    <row r="50" spans="1:4" x14ac:dyDescent="0.3">
      <c r="A50" s="30">
        <v>47</v>
      </c>
      <c r="B50" s="30" t="s">
        <v>211</v>
      </c>
      <c r="C50" s="30" t="s">
        <v>237</v>
      </c>
      <c r="D50" s="30" t="str">
        <f t="shared" si="2"/>
        <v>NO SCHOLARSHIP</v>
      </c>
    </row>
    <row r="51" spans="1:4" x14ac:dyDescent="0.3">
      <c r="A51" s="30">
        <v>48</v>
      </c>
      <c r="B51" s="30" t="s">
        <v>114</v>
      </c>
      <c r="C51" s="30" t="s">
        <v>237</v>
      </c>
      <c r="D51" s="30" t="str">
        <f t="shared" si="2"/>
        <v>NO SCHOLAR SHIP</v>
      </c>
    </row>
    <row r="52" spans="1:4" x14ac:dyDescent="0.3">
      <c r="A52" s="30">
        <v>49</v>
      </c>
      <c r="B52" s="30" t="s">
        <v>212</v>
      </c>
      <c r="C52" s="30" t="s">
        <v>238</v>
      </c>
      <c r="D52" s="30" t="str">
        <f t="shared" si="2"/>
        <v>NO SCHOLARSHIP</v>
      </c>
    </row>
    <row r="53" spans="1:4" x14ac:dyDescent="0.3">
      <c r="A53" s="30">
        <v>50</v>
      </c>
      <c r="B53" s="30" t="s">
        <v>213</v>
      </c>
      <c r="C53" s="30" t="s">
        <v>239</v>
      </c>
      <c r="D53" s="30" t="str">
        <f t="shared" si="2"/>
        <v>50%</v>
      </c>
    </row>
    <row r="54" spans="1:4" x14ac:dyDescent="0.3">
      <c r="A54" s="30">
        <v>51</v>
      </c>
      <c r="B54" s="30" t="s">
        <v>214</v>
      </c>
      <c r="C54" s="30" t="s">
        <v>241</v>
      </c>
      <c r="D54" s="30" t="str">
        <f t="shared" si="2"/>
        <v>50%</v>
      </c>
    </row>
    <row r="55" spans="1:4" x14ac:dyDescent="0.3">
      <c r="A55" s="30">
        <v>52</v>
      </c>
      <c r="B55" s="30" t="s">
        <v>215</v>
      </c>
      <c r="C55" s="30" t="s">
        <v>238</v>
      </c>
      <c r="D55" s="30" t="str">
        <f t="shared" si="2"/>
        <v>100%</v>
      </c>
    </row>
    <row r="56" spans="1:4" x14ac:dyDescent="0.3">
      <c r="A56" s="30">
        <v>53</v>
      </c>
      <c r="B56" s="30" t="s">
        <v>216</v>
      </c>
      <c r="C56" s="30" t="s">
        <v>241</v>
      </c>
      <c r="D56" s="30" t="str">
        <f t="shared" si="2"/>
        <v>NO SCHOLARSHIP</v>
      </c>
    </row>
    <row r="57" spans="1:4" x14ac:dyDescent="0.3">
      <c r="A57" s="30">
        <v>54</v>
      </c>
      <c r="B57" s="30" t="s">
        <v>217</v>
      </c>
      <c r="C57" s="30" t="s">
        <v>238</v>
      </c>
      <c r="D57" s="30" t="str">
        <f t="shared" si="2"/>
        <v>NO SCHOLAR SHIP</v>
      </c>
    </row>
    <row r="58" spans="1:4" x14ac:dyDescent="0.3">
      <c r="A58" s="30">
        <v>55</v>
      </c>
      <c r="B58" s="30" t="s">
        <v>218</v>
      </c>
      <c r="C58" s="30" t="s">
        <v>239</v>
      </c>
      <c r="D58" s="30" t="str">
        <f t="shared" si="2"/>
        <v>100%</v>
      </c>
    </row>
    <row r="59" spans="1:4" x14ac:dyDescent="0.3">
      <c r="A59" s="30">
        <v>56</v>
      </c>
      <c r="B59" s="30" t="s">
        <v>219</v>
      </c>
      <c r="C59" s="30" t="s">
        <v>239</v>
      </c>
      <c r="D59" s="30" t="str">
        <f t="shared" si="2"/>
        <v>NO SCHOLAR SHIP</v>
      </c>
    </row>
    <row r="60" spans="1:4" x14ac:dyDescent="0.3">
      <c r="A60" s="30">
        <v>57</v>
      </c>
      <c r="B60" s="30" t="s">
        <v>220</v>
      </c>
      <c r="C60" s="30" t="s">
        <v>239</v>
      </c>
      <c r="D60" s="30" t="str">
        <f t="shared" si="2"/>
        <v>100%</v>
      </c>
    </row>
    <row r="61" spans="1:4" x14ac:dyDescent="0.3">
      <c r="A61" s="30">
        <v>58</v>
      </c>
      <c r="B61" s="30" t="s">
        <v>221</v>
      </c>
      <c r="C61" s="30" t="s">
        <v>239</v>
      </c>
      <c r="D61" s="30" t="str">
        <f t="shared" si="2"/>
        <v>NO SCHOLARSHIP</v>
      </c>
    </row>
    <row r="62" spans="1:4" x14ac:dyDescent="0.3">
      <c r="A62" s="30">
        <v>59</v>
      </c>
      <c r="B62" s="30" t="s">
        <v>122</v>
      </c>
      <c r="C62" s="30" t="s">
        <v>239</v>
      </c>
      <c r="D62" s="30" t="str">
        <f t="shared" si="2"/>
        <v>NO SCHOLARSHIP</v>
      </c>
    </row>
    <row r="63" spans="1:4" x14ac:dyDescent="0.3">
      <c r="A63" s="30">
        <v>60</v>
      </c>
      <c r="B63" s="30" t="s">
        <v>222</v>
      </c>
      <c r="C63" s="30" t="s">
        <v>240</v>
      </c>
      <c r="D63" s="30" t="str">
        <f t="shared" si="2"/>
        <v>NO SCHOLARSHIP</v>
      </c>
    </row>
    <row r="64" spans="1:4" x14ac:dyDescent="0.3">
      <c r="A64" s="30">
        <v>61</v>
      </c>
      <c r="B64" s="30" t="s">
        <v>223</v>
      </c>
      <c r="C64" s="30" t="s">
        <v>240</v>
      </c>
      <c r="D64" s="30" t="str">
        <f t="shared" si="2"/>
        <v>NO SCHOLARSHIP</v>
      </c>
    </row>
    <row r="65" spans="1:4" x14ac:dyDescent="0.3">
      <c r="A65" s="30">
        <v>62</v>
      </c>
      <c r="B65" s="30" t="s">
        <v>224</v>
      </c>
      <c r="C65" s="30" t="s">
        <v>241</v>
      </c>
      <c r="D65" s="30" t="str">
        <f t="shared" si="2"/>
        <v>NO SCHOLARSHIP</v>
      </c>
    </row>
    <row r="66" spans="1:4" x14ac:dyDescent="0.3">
      <c r="A66" s="30">
        <v>63</v>
      </c>
      <c r="B66" s="30" t="s">
        <v>225</v>
      </c>
      <c r="C66" s="30" t="s">
        <v>237</v>
      </c>
      <c r="D66" s="30" t="str">
        <f t="shared" si="2"/>
        <v>NO SCHOLARSHIP</v>
      </c>
    </row>
    <row r="67" spans="1:4" x14ac:dyDescent="0.3">
      <c r="A67" s="30">
        <v>64</v>
      </c>
      <c r="B67" s="30" t="s">
        <v>95</v>
      </c>
      <c r="C67" s="30" t="s">
        <v>237</v>
      </c>
      <c r="D67" s="30" t="str">
        <f t="shared" si="2"/>
        <v>NO SCHOLARSHIP</v>
      </c>
    </row>
    <row r="68" spans="1:4" x14ac:dyDescent="0.3">
      <c r="A68" s="30">
        <v>65</v>
      </c>
      <c r="B68" s="30" t="s">
        <v>226</v>
      </c>
      <c r="C68" s="30" t="s">
        <v>241</v>
      </c>
      <c r="D68" s="30" t="str">
        <f t="shared" si="2"/>
        <v>NO SCHOLAR SHIP</v>
      </c>
    </row>
    <row r="69" spans="1:4" x14ac:dyDescent="0.3">
      <c r="A69" s="30">
        <v>66</v>
      </c>
      <c r="B69" s="30" t="s">
        <v>227</v>
      </c>
      <c r="C69" s="30" t="s">
        <v>237</v>
      </c>
      <c r="D69" s="30" t="str">
        <f t="shared" si="2"/>
        <v>50%</v>
      </c>
    </row>
    <row r="70" spans="1:4" x14ac:dyDescent="0.3">
      <c r="A70" s="30">
        <v>67</v>
      </c>
      <c r="B70" s="30" t="s">
        <v>228</v>
      </c>
      <c r="C70" s="30" t="s">
        <v>237</v>
      </c>
      <c r="D70" s="30" t="str">
        <f t="shared" si="2"/>
        <v>50%</v>
      </c>
    </row>
    <row r="71" spans="1:4" x14ac:dyDescent="0.3">
      <c r="A71" s="30">
        <v>68</v>
      </c>
      <c r="B71" s="30" t="s">
        <v>229</v>
      </c>
      <c r="C71" s="30" t="s">
        <v>237</v>
      </c>
      <c r="D71" s="30" t="str">
        <f t="shared" si="2"/>
        <v>NO SCHOLAR SHIP</v>
      </c>
    </row>
    <row r="72" spans="1:4" x14ac:dyDescent="0.3">
      <c r="A72" s="30">
        <v>69</v>
      </c>
      <c r="B72" s="30" t="s">
        <v>230</v>
      </c>
      <c r="C72" s="30" t="s">
        <v>237</v>
      </c>
      <c r="D72" s="30" t="str">
        <f t="shared" si="2"/>
        <v>50%</v>
      </c>
    </row>
    <row r="73" spans="1:4" x14ac:dyDescent="0.3">
      <c r="A73" s="30">
        <v>70</v>
      </c>
      <c r="B73" s="30" t="s">
        <v>231</v>
      </c>
      <c r="C73" s="30" t="s">
        <v>237</v>
      </c>
      <c r="D73" s="30" t="str">
        <f t="shared" ref="D73:D103" si="3">_xlfn.IFS(C70="A+", "100%",C70="A", "50%",C70="B", "NO SCHOLARSHIP",C70="B+", "NO SCHOLAR SHIP",C70="C", "NO SCHOLARSHIP",C70="C+", "NO SCHOLARSHIP")</f>
        <v>50%</v>
      </c>
    </row>
    <row r="74" spans="1:4" x14ac:dyDescent="0.3">
      <c r="A74" s="30">
        <v>71</v>
      </c>
      <c r="B74" s="30" t="s">
        <v>191</v>
      </c>
      <c r="C74" s="30" t="s">
        <v>237</v>
      </c>
      <c r="D74" s="30" t="str">
        <f t="shared" si="3"/>
        <v>50%</v>
      </c>
    </row>
    <row r="75" spans="1:4" x14ac:dyDescent="0.3">
      <c r="A75" s="30">
        <v>72</v>
      </c>
      <c r="B75" s="30" t="s">
        <v>232</v>
      </c>
      <c r="C75" s="30" t="s">
        <v>238</v>
      </c>
      <c r="D75" s="30" t="str">
        <f t="shared" si="3"/>
        <v>50%</v>
      </c>
    </row>
    <row r="76" spans="1:4" x14ac:dyDescent="0.3">
      <c r="A76" s="30">
        <v>73</v>
      </c>
      <c r="B76" s="30" t="s">
        <v>199</v>
      </c>
      <c r="C76" s="30" t="s">
        <v>241</v>
      </c>
      <c r="D76" s="30" t="str">
        <f t="shared" si="3"/>
        <v>50%</v>
      </c>
    </row>
    <row r="77" spans="1:4" x14ac:dyDescent="0.3">
      <c r="A77" s="30">
        <v>74</v>
      </c>
      <c r="B77" s="30" t="s">
        <v>231</v>
      </c>
      <c r="C77" s="30" t="s">
        <v>239</v>
      </c>
      <c r="D77" s="30" t="str">
        <f t="shared" si="3"/>
        <v>50%</v>
      </c>
    </row>
    <row r="78" spans="1:4" x14ac:dyDescent="0.3">
      <c r="A78" s="30">
        <v>75</v>
      </c>
      <c r="B78" s="30" t="s">
        <v>18</v>
      </c>
      <c r="C78" s="30" t="s">
        <v>237</v>
      </c>
      <c r="D78" s="30" t="str">
        <f t="shared" si="3"/>
        <v>100%</v>
      </c>
    </row>
    <row r="79" spans="1:4" x14ac:dyDescent="0.3">
      <c r="A79" s="30">
        <v>76</v>
      </c>
      <c r="B79" s="30" t="s">
        <v>233</v>
      </c>
      <c r="C79" s="30" t="s">
        <v>238</v>
      </c>
      <c r="D79" s="30" t="str">
        <f t="shared" si="3"/>
        <v>NO SCHOLAR SHIP</v>
      </c>
    </row>
    <row r="80" spans="1:4" x14ac:dyDescent="0.3">
      <c r="A80" s="30">
        <v>77</v>
      </c>
      <c r="B80" s="30" t="s">
        <v>10</v>
      </c>
      <c r="C80" s="30" t="s">
        <v>239</v>
      </c>
      <c r="D80" s="30" t="str">
        <f t="shared" si="3"/>
        <v>NO SCHOLARSHIP</v>
      </c>
    </row>
    <row r="81" spans="1:4" x14ac:dyDescent="0.3">
      <c r="A81" s="30">
        <v>78</v>
      </c>
      <c r="B81" s="30" t="s">
        <v>234</v>
      </c>
      <c r="C81" s="30" t="s">
        <v>241</v>
      </c>
      <c r="D81" s="30" t="str">
        <f t="shared" si="3"/>
        <v>50%</v>
      </c>
    </row>
    <row r="82" spans="1:4" x14ac:dyDescent="0.3">
      <c r="A82" s="30">
        <v>79</v>
      </c>
      <c r="B82" s="30" t="s">
        <v>235</v>
      </c>
      <c r="C82" s="30" t="s">
        <v>240</v>
      </c>
      <c r="D82" s="30" t="str">
        <f t="shared" si="3"/>
        <v>100%</v>
      </c>
    </row>
    <row r="83" spans="1:4" x14ac:dyDescent="0.3">
      <c r="A83" s="30">
        <v>80</v>
      </c>
      <c r="B83" s="30" t="s">
        <v>45</v>
      </c>
      <c r="C83" s="30" t="s">
        <v>240</v>
      </c>
      <c r="D83" s="30" t="str">
        <f t="shared" si="3"/>
        <v>NO SCHOLARSHIP</v>
      </c>
    </row>
    <row r="84" spans="1:4" x14ac:dyDescent="0.3">
      <c r="A84" s="30">
        <v>81</v>
      </c>
      <c r="B84" s="30" t="s">
        <v>46</v>
      </c>
      <c r="C84" s="30" t="s">
        <v>240</v>
      </c>
      <c r="D84" s="30" t="str">
        <f t="shared" si="3"/>
        <v>NO SCHOLAR SHIP</v>
      </c>
    </row>
    <row r="85" spans="1:4" x14ac:dyDescent="0.3">
      <c r="A85" s="30">
        <v>82</v>
      </c>
      <c r="B85" s="30" t="s">
        <v>47</v>
      </c>
      <c r="C85" s="30" t="s">
        <v>241</v>
      </c>
      <c r="D85" s="30" t="str">
        <f t="shared" si="3"/>
        <v>NO SCHOLARSHIP</v>
      </c>
    </row>
    <row r="86" spans="1:4" x14ac:dyDescent="0.3">
      <c r="A86" s="30">
        <v>83</v>
      </c>
      <c r="B86" s="30" t="s">
        <v>48</v>
      </c>
      <c r="C86" s="30" t="s">
        <v>237</v>
      </c>
      <c r="D86" s="30" t="str">
        <f t="shared" si="3"/>
        <v>NO SCHOLARSHIP</v>
      </c>
    </row>
    <row r="87" spans="1:4" x14ac:dyDescent="0.3">
      <c r="A87" s="30">
        <v>84</v>
      </c>
      <c r="B87" s="30" t="s">
        <v>49</v>
      </c>
      <c r="C87" s="30" t="s">
        <v>238</v>
      </c>
      <c r="D87" s="30" t="str">
        <f t="shared" si="3"/>
        <v>NO SCHOLARSHIP</v>
      </c>
    </row>
    <row r="88" spans="1:4" x14ac:dyDescent="0.3">
      <c r="A88" s="30">
        <v>85</v>
      </c>
      <c r="B88" s="30" t="s">
        <v>50</v>
      </c>
      <c r="C88" s="30" t="s">
        <v>239</v>
      </c>
      <c r="D88" s="30" t="str">
        <f t="shared" si="3"/>
        <v>NO SCHOLAR SHIP</v>
      </c>
    </row>
    <row r="89" spans="1:4" x14ac:dyDescent="0.3">
      <c r="A89" s="30">
        <v>86</v>
      </c>
      <c r="B89" s="30" t="s">
        <v>51</v>
      </c>
      <c r="C89" s="30" t="s">
        <v>239</v>
      </c>
      <c r="D89" s="30" t="str">
        <f t="shared" si="3"/>
        <v>50%</v>
      </c>
    </row>
    <row r="90" spans="1:4" x14ac:dyDescent="0.3">
      <c r="A90" s="30">
        <v>87</v>
      </c>
      <c r="B90" s="30" t="s">
        <v>52</v>
      </c>
      <c r="C90" s="30" t="s">
        <v>239</v>
      </c>
      <c r="D90" s="30" t="str">
        <f t="shared" si="3"/>
        <v>100%</v>
      </c>
    </row>
    <row r="91" spans="1:4" x14ac:dyDescent="0.3">
      <c r="A91" s="30">
        <v>88</v>
      </c>
      <c r="B91" s="30" t="s">
        <v>53</v>
      </c>
      <c r="C91" s="30" t="s">
        <v>241</v>
      </c>
      <c r="D91" s="30" t="str">
        <f t="shared" si="3"/>
        <v>NO SCHOLARSHIP</v>
      </c>
    </row>
    <row r="92" spans="1:4" x14ac:dyDescent="0.3">
      <c r="A92" s="30">
        <v>89</v>
      </c>
      <c r="B92" s="30" t="s">
        <v>54</v>
      </c>
      <c r="C92" s="30" t="s">
        <v>239</v>
      </c>
      <c r="D92" s="30" t="str">
        <f t="shared" si="3"/>
        <v>NO SCHOLARSHIP</v>
      </c>
    </row>
    <row r="93" spans="1:4" x14ac:dyDescent="0.3">
      <c r="A93" s="30">
        <v>90</v>
      </c>
      <c r="B93" s="30" t="s">
        <v>55</v>
      </c>
      <c r="C93" s="30" t="s">
        <v>241</v>
      </c>
      <c r="D93" s="30" t="str">
        <f t="shared" si="3"/>
        <v>NO SCHOLARSHIP</v>
      </c>
    </row>
    <row r="94" spans="1:4" x14ac:dyDescent="0.3">
      <c r="A94" s="30">
        <v>91</v>
      </c>
      <c r="B94" s="30" t="s">
        <v>56</v>
      </c>
      <c r="C94" s="30" t="s">
        <v>241</v>
      </c>
      <c r="D94" s="30" t="str">
        <f t="shared" si="3"/>
        <v>NO SCHOLAR SHIP</v>
      </c>
    </row>
    <row r="95" spans="1:4" x14ac:dyDescent="0.3">
      <c r="A95" s="30">
        <v>92</v>
      </c>
      <c r="B95" s="30" t="s">
        <v>57</v>
      </c>
      <c r="C95" s="30" t="s">
        <v>240</v>
      </c>
      <c r="D95" s="30" t="str">
        <f t="shared" si="3"/>
        <v>NO SCHOLARSHIP</v>
      </c>
    </row>
    <row r="96" spans="1:4" x14ac:dyDescent="0.3">
      <c r="A96" s="30">
        <v>93</v>
      </c>
      <c r="B96" s="30" t="s">
        <v>58</v>
      </c>
      <c r="C96" s="30" t="s">
        <v>240</v>
      </c>
      <c r="D96" s="30" t="str">
        <f t="shared" si="3"/>
        <v>NO SCHOLAR SHIP</v>
      </c>
    </row>
    <row r="97" spans="1:4" x14ac:dyDescent="0.3">
      <c r="A97" s="30">
        <v>94</v>
      </c>
      <c r="B97" s="30" t="s">
        <v>59</v>
      </c>
      <c r="C97" s="30" t="s">
        <v>242</v>
      </c>
      <c r="D97" s="30" t="str">
        <f t="shared" si="3"/>
        <v>NO SCHOLAR SHIP</v>
      </c>
    </row>
    <row r="98" spans="1:4" x14ac:dyDescent="0.3">
      <c r="A98" s="30">
        <v>95</v>
      </c>
      <c r="B98" s="30" t="s">
        <v>60</v>
      </c>
      <c r="C98" s="30" t="s">
        <v>242</v>
      </c>
      <c r="D98" s="30" t="str">
        <f t="shared" si="3"/>
        <v>NO SCHOLARSHIP</v>
      </c>
    </row>
    <row r="99" spans="1:4" x14ac:dyDescent="0.3">
      <c r="A99" s="30">
        <v>96</v>
      </c>
      <c r="B99" s="30" t="s">
        <v>61</v>
      </c>
      <c r="C99" s="30" t="s">
        <v>242</v>
      </c>
      <c r="D99" s="30" t="str">
        <f t="shared" si="3"/>
        <v>NO SCHOLARSHIP</v>
      </c>
    </row>
    <row r="100" spans="1:4" x14ac:dyDescent="0.3">
      <c r="A100" s="30">
        <v>97</v>
      </c>
      <c r="B100" s="30" t="s">
        <v>62</v>
      </c>
      <c r="C100" s="30" t="s">
        <v>240</v>
      </c>
      <c r="D100" s="30" t="str">
        <f t="shared" si="3"/>
        <v>NO SCHOLARSHIP</v>
      </c>
    </row>
    <row r="101" spans="1:4" x14ac:dyDescent="0.3">
      <c r="A101" s="30">
        <v>98</v>
      </c>
      <c r="B101" s="30" t="s">
        <v>63</v>
      </c>
      <c r="C101" s="30" t="s">
        <v>237</v>
      </c>
      <c r="D101" s="30" t="str">
        <f t="shared" si="3"/>
        <v>NO SCHOLARSHIP</v>
      </c>
    </row>
    <row r="102" spans="1:4" x14ac:dyDescent="0.3">
      <c r="A102" s="30">
        <v>99</v>
      </c>
      <c r="B102" s="30" t="s">
        <v>64</v>
      </c>
      <c r="C102" s="30" t="s">
        <v>240</v>
      </c>
      <c r="D102" s="30" t="str">
        <f t="shared" si="3"/>
        <v>NO SCHOLARSHIP</v>
      </c>
    </row>
    <row r="103" spans="1:4" x14ac:dyDescent="0.3">
      <c r="A103" s="30">
        <v>100</v>
      </c>
      <c r="B103" s="30" t="s">
        <v>236</v>
      </c>
      <c r="C103" s="30" t="s">
        <v>238</v>
      </c>
      <c r="D103" s="30" t="str">
        <f t="shared" si="3"/>
        <v>NO SCHOLARSHIP</v>
      </c>
    </row>
    <row r="105" spans="1:4" x14ac:dyDescent="0.3">
      <c r="C105" s="23"/>
    </row>
  </sheetData>
  <mergeCells count="1">
    <mergeCell ref="A1:D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29D3-E7A1-4B6C-A530-D1712DD3A410}">
  <dimension ref="A2:M103"/>
  <sheetViews>
    <sheetView tabSelected="1" workbookViewId="0">
      <selection activeCell="L2" sqref="L2"/>
    </sheetView>
  </sheetViews>
  <sheetFormatPr defaultRowHeight="14.4" x14ac:dyDescent="0.3"/>
  <cols>
    <col min="11" max="11" width="17.21875" bestFit="1" customWidth="1"/>
    <col min="13" max="13" width="12.33203125" bestFit="1" customWidth="1"/>
  </cols>
  <sheetData>
    <row r="2" spans="1:13" ht="15" x14ac:dyDescent="0.3">
      <c r="A2" s="31" t="s">
        <v>80</v>
      </c>
      <c r="B2" s="31" t="s">
        <v>68</v>
      </c>
      <c r="C2" s="31" t="s">
        <v>187</v>
      </c>
      <c r="D2" s="31" t="s">
        <v>243</v>
      </c>
      <c r="E2" s="31" t="s">
        <v>244</v>
      </c>
      <c r="F2" s="31" t="s">
        <v>245</v>
      </c>
      <c r="G2" s="31" t="s">
        <v>246</v>
      </c>
      <c r="H2" s="31" t="s">
        <v>247</v>
      </c>
      <c r="I2" s="31" t="s">
        <v>248</v>
      </c>
      <c r="J2" s="31" t="s">
        <v>249</v>
      </c>
      <c r="K2" s="31" t="s">
        <v>250</v>
      </c>
      <c r="L2" s="31" t="s">
        <v>187</v>
      </c>
      <c r="M2" s="31" t="s">
        <v>251</v>
      </c>
    </row>
    <row r="3" spans="1:13" ht="15" x14ac:dyDescent="0.3">
      <c r="A3" s="32">
        <v>1</v>
      </c>
      <c r="B3" s="32" t="s">
        <v>9</v>
      </c>
      <c r="C3" s="33" t="s">
        <v>237</v>
      </c>
      <c r="D3" s="32">
        <v>86</v>
      </c>
      <c r="E3" s="32">
        <v>65</v>
      </c>
      <c r="F3" s="32">
        <v>93</v>
      </c>
      <c r="G3" s="32">
        <v>67</v>
      </c>
      <c r="H3" s="32">
        <v>65</v>
      </c>
      <c r="I3" s="32">
        <v>91</v>
      </c>
      <c r="J3" s="32">
        <f>SUM(D3:I3)</f>
        <v>467</v>
      </c>
      <c r="K3" s="32">
        <f>AVERAGE(D3:I3)</f>
        <v>77.833333333333329</v>
      </c>
      <c r="L3" s="32" t="str" cm="1">
        <f t="array" ref="L3">_xlfn.IFS(K3&gt;=80,"A+",K3&gt;=70,"A",K3&gt;=65,"B+",K3&gt;=60,"B",K3&gt;=50,"C",K3&lt;55,"D",K3&lt;33,"FAIL")</f>
        <v>A</v>
      </c>
      <c r="M3" s="32">
        <f>PERCENTILE(K3:K102,1)</f>
        <v>84.5</v>
      </c>
    </row>
    <row r="4" spans="1:13" ht="15" x14ac:dyDescent="0.3">
      <c r="A4" s="32">
        <v>2</v>
      </c>
      <c r="B4" s="32" t="s">
        <v>10</v>
      </c>
      <c r="C4" s="33" t="s">
        <v>238</v>
      </c>
      <c r="D4" s="32">
        <v>90</v>
      </c>
      <c r="E4" s="32">
        <v>86</v>
      </c>
      <c r="F4" s="32">
        <v>68</v>
      </c>
      <c r="G4" s="32">
        <v>69</v>
      </c>
      <c r="H4" s="32">
        <v>89</v>
      </c>
      <c r="I4" s="32">
        <v>83</v>
      </c>
      <c r="J4" s="32">
        <f t="shared" ref="J4:J67" si="0">SUM(D4:I4)</f>
        <v>485</v>
      </c>
      <c r="K4" s="32">
        <f t="shared" ref="K4:K67" si="1">AVERAGE(D4:I4)</f>
        <v>80.833333333333329</v>
      </c>
      <c r="L4" s="32" t="str" cm="1">
        <f t="array" ref="L4">_xlfn.IFS(K4&gt;=80,"A+",K4&gt;=70,"A",K4&gt;=65,"B+",K4&gt;=60,"B",K4&gt;=50,"C",K4&lt;55,"D",K4&lt;33,"FAIL")</f>
        <v>A+</v>
      </c>
      <c r="M4" s="32">
        <f t="shared" ref="M4:M67" si="2">PERCENTILE(K4:K103,1)</f>
        <v>84.5</v>
      </c>
    </row>
    <row r="5" spans="1:13" ht="15" x14ac:dyDescent="0.3">
      <c r="A5" s="32">
        <v>3</v>
      </c>
      <c r="B5" s="32" t="s">
        <v>189</v>
      </c>
      <c r="C5" s="33" t="s">
        <v>237</v>
      </c>
      <c r="D5" s="32">
        <v>77</v>
      </c>
      <c r="E5" s="32">
        <v>85</v>
      </c>
      <c r="F5" s="32">
        <v>78</v>
      </c>
      <c r="G5" s="32">
        <v>87</v>
      </c>
      <c r="H5" s="32">
        <v>55</v>
      </c>
      <c r="I5" s="32">
        <v>89</v>
      </c>
      <c r="J5" s="32">
        <f t="shared" si="0"/>
        <v>471</v>
      </c>
      <c r="K5" s="32">
        <f t="shared" si="1"/>
        <v>78.5</v>
      </c>
      <c r="L5" s="32" t="str" cm="1">
        <f t="array" ref="L5">_xlfn.IFS(K5&gt;=80,"A+",K5&gt;=70,"A",K5&gt;=65,"B+",K5&gt;=60,"B",K5&gt;=50,"C",K5&lt;55,"D",K5&lt;33,"FAIL")</f>
        <v>A</v>
      </c>
      <c r="M5" s="32">
        <f t="shared" si="2"/>
        <v>84.5</v>
      </c>
    </row>
    <row r="6" spans="1:13" ht="15" x14ac:dyDescent="0.3">
      <c r="A6" s="32">
        <v>4</v>
      </c>
      <c r="B6" s="32" t="s">
        <v>12</v>
      </c>
      <c r="C6" s="33" t="s">
        <v>238</v>
      </c>
      <c r="D6" s="32">
        <v>75</v>
      </c>
      <c r="E6" s="32">
        <v>67</v>
      </c>
      <c r="F6" s="32">
        <v>79</v>
      </c>
      <c r="G6" s="32">
        <v>90</v>
      </c>
      <c r="H6" s="32">
        <v>36</v>
      </c>
      <c r="I6" s="32">
        <v>65</v>
      </c>
      <c r="J6" s="32">
        <f t="shared" si="0"/>
        <v>412</v>
      </c>
      <c r="K6" s="32">
        <f t="shared" si="1"/>
        <v>68.666666666666671</v>
      </c>
      <c r="L6" s="32" t="str" cm="1">
        <f t="array" ref="L6">_xlfn.IFS(K6&gt;=80,"A+",K6&gt;=70,"A",K6&gt;=65,"B+",K6&gt;=60,"B",K6&gt;=50,"C",K6&lt;55,"D",K6&lt;33,"FAIL")</f>
        <v>B+</v>
      </c>
      <c r="M6" s="32">
        <f t="shared" si="2"/>
        <v>84.5</v>
      </c>
    </row>
    <row r="7" spans="1:13" ht="15" x14ac:dyDescent="0.3">
      <c r="A7" s="32">
        <v>5</v>
      </c>
      <c r="B7" s="32" t="s">
        <v>115</v>
      </c>
      <c r="C7" s="33" t="s">
        <v>237</v>
      </c>
      <c r="D7" s="32">
        <v>71</v>
      </c>
      <c r="E7" s="32">
        <v>68</v>
      </c>
      <c r="F7" s="32">
        <v>86</v>
      </c>
      <c r="G7" s="32">
        <v>67</v>
      </c>
      <c r="H7" s="32">
        <v>88</v>
      </c>
      <c r="I7" s="32">
        <v>78</v>
      </c>
      <c r="J7" s="32">
        <f t="shared" si="0"/>
        <v>458</v>
      </c>
      <c r="K7" s="32">
        <f t="shared" si="1"/>
        <v>76.333333333333329</v>
      </c>
      <c r="L7" s="32" t="str" cm="1">
        <f t="array" ref="L7">_xlfn.IFS(K7&gt;=80,"A+",K7&gt;=70,"A",K7&gt;=65,"B+",K7&gt;=60,"B",K7&gt;=50,"C",K7&lt;55,"D",K7&lt;33,"FAIL")</f>
        <v>A</v>
      </c>
      <c r="M7" s="32">
        <f t="shared" si="2"/>
        <v>84.5</v>
      </c>
    </row>
    <row r="8" spans="1:13" ht="15" x14ac:dyDescent="0.3">
      <c r="A8" s="32">
        <v>6</v>
      </c>
      <c r="B8" s="32" t="s">
        <v>190</v>
      </c>
      <c r="C8" s="33" t="s">
        <v>237</v>
      </c>
      <c r="D8" s="32">
        <v>88</v>
      </c>
      <c r="E8" s="32">
        <v>88</v>
      </c>
      <c r="F8" s="32">
        <v>93</v>
      </c>
      <c r="G8" s="32">
        <v>88</v>
      </c>
      <c r="H8" s="32">
        <v>68</v>
      </c>
      <c r="I8" s="32">
        <v>69</v>
      </c>
      <c r="J8" s="32">
        <f t="shared" si="0"/>
        <v>494</v>
      </c>
      <c r="K8" s="32">
        <f t="shared" si="1"/>
        <v>82.333333333333329</v>
      </c>
      <c r="L8" s="32" t="str" cm="1">
        <f t="array" ref="L8">_xlfn.IFS(K8&gt;=80,"A+",K8&gt;=70,"A",K8&gt;=65,"B+",K8&gt;=60,"B",K8&gt;=50,"C",K8&lt;55,"D",K8&lt;33,"FAIL")</f>
        <v>A+</v>
      </c>
      <c r="M8" s="32">
        <f t="shared" si="2"/>
        <v>84.5</v>
      </c>
    </row>
    <row r="9" spans="1:13" ht="15" x14ac:dyDescent="0.3">
      <c r="A9" s="32">
        <v>7</v>
      </c>
      <c r="B9" s="32" t="s">
        <v>191</v>
      </c>
      <c r="C9" s="33" t="s">
        <v>239</v>
      </c>
      <c r="D9" s="32">
        <v>90</v>
      </c>
      <c r="E9" s="32">
        <v>65</v>
      </c>
      <c r="F9" s="32">
        <v>77</v>
      </c>
      <c r="G9" s="32">
        <v>64</v>
      </c>
      <c r="H9" s="32">
        <v>69</v>
      </c>
      <c r="I9" s="32">
        <v>63</v>
      </c>
      <c r="J9" s="32">
        <f t="shared" si="0"/>
        <v>428</v>
      </c>
      <c r="K9" s="32">
        <f t="shared" si="1"/>
        <v>71.333333333333329</v>
      </c>
      <c r="L9" s="32" t="str" cm="1">
        <f t="array" ref="L9">_xlfn.IFS(K9&gt;=80,"A+",K9&gt;=70,"A",K9&gt;=65,"B+",K9&gt;=60,"B",K9&gt;=50,"C",K9&lt;55,"D",K9&lt;33,"FAIL")</f>
        <v>A</v>
      </c>
      <c r="M9" s="32">
        <f t="shared" si="2"/>
        <v>84.5</v>
      </c>
    </row>
    <row r="10" spans="1:13" ht="15" x14ac:dyDescent="0.3">
      <c r="A10" s="32">
        <v>8</v>
      </c>
      <c r="B10" s="32" t="s">
        <v>15</v>
      </c>
      <c r="C10" s="33" t="s">
        <v>237</v>
      </c>
      <c r="D10" s="32">
        <v>68</v>
      </c>
      <c r="E10" s="32">
        <v>66</v>
      </c>
      <c r="F10" s="32">
        <v>76</v>
      </c>
      <c r="G10" s="32">
        <v>88</v>
      </c>
      <c r="H10" s="32">
        <v>89</v>
      </c>
      <c r="I10" s="32">
        <v>69</v>
      </c>
      <c r="J10" s="32">
        <f t="shared" si="0"/>
        <v>456</v>
      </c>
      <c r="K10" s="32">
        <f t="shared" si="1"/>
        <v>76</v>
      </c>
      <c r="L10" s="32" t="str" cm="1">
        <f t="array" ref="L10">_xlfn.IFS(K10&gt;=80,"A+",K10&gt;=70,"A",K10&gt;=65,"B+",K10&gt;=60,"B",K10&gt;=50,"C",K10&lt;55,"D",K10&lt;33,"FAIL")</f>
        <v>A</v>
      </c>
      <c r="M10" s="32">
        <f t="shared" si="2"/>
        <v>84.5</v>
      </c>
    </row>
    <row r="11" spans="1:13" ht="15" x14ac:dyDescent="0.3">
      <c r="A11" s="32">
        <v>9</v>
      </c>
      <c r="B11" s="32" t="s">
        <v>192</v>
      </c>
      <c r="C11" s="33" t="s">
        <v>239</v>
      </c>
      <c r="D11" s="32">
        <v>68</v>
      </c>
      <c r="E11" s="32">
        <v>60</v>
      </c>
      <c r="F11" s="32">
        <v>69</v>
      </c>
      <c r="G11" s="32">
        <v>66</v>
      </c>
      <c r="H11" s="32">
        <v>64</v>
      </c>
      <c r="I11" s="32">
        <v>84</v>
      </c>
      <c r="J11" s="32">
        <f t="shared" si="0"/>
        <v>411</v>
      </c>
      <c r="K11" s="32">
        <f t="shared" si="1"/>
        <v>68.5</v>
      </c>
      <c r="L11" s="32" t="str" cm="1">
        <f t="array" ref="L11">_xlfn.IFS(K11&gt;=80,"A+",K11&gt;=70,"A",K11&gt;=65,"B+",K11&gt;=60,"B",K11&gt;=50,"C",K11&lt;55,"D",K11&lt;33,"FAIL")</f>
        <v>B+</v>
      </c>
      <c r="M11" s="32">
        <f t="shared" si="2"/>
        <v>84.5</v>
      </c>
    </row>
    <row r="12" spans="1:13" ht="15" x14ac:dyDescent="0.3">
      <c r="A12" s="32">
        <v>10</v>
      </c>
      <c r="B12" s="32" t="s">
        <v>193</v>
      </c>
      <c r="C12" s="33" t="s">
        <v>237</v>
      </c>
      <c r="D12" s="32">
        <v>70</v>
      </c>
      <c r="E12" s="32">
        <v>91</v>
      </c>
      <c r="F12" s="32">
        <v>73</v>
      </c>
      <c r="G12" s="32">
        <v>93</v>
      </c>
      <c r="H12" s="32">
        <v>78</v>
      </c>
      <c r="I12" s="32">
        <v>63</v>
      </c>
      <c r="J12" s="32">
        <f t="shared" si="0"/>
        <v>468</v>
      </c>
      <c r="K12" s="32">
        <f t="shared" si="1"/>
        <v>78</v>
      </c>
      <c r="L12" s="32" t="str" cm="1">
        <f t="array" ref="L12">_xlfn.IFS(K12&gt;=80,"A+",K12&gt;=70,"A",K12&gt;=65,"B+",K12&gt;=60,"B",K12&gt;=50,"C",K12&lt;55,"D",K12&lt;33,"FAIL")</f>
        <v>A</v>
      </c>
      <c r="M12" s="32">
        <f t="shared" si="2"/>
        <v>84.5</v>
      </c>
    </row>
    <row r="13" spans="1:13" ht="15" x14ac:dyDescent="0.3">
      <c r="A13" s="32">
        <v>11</v>
      </c>
      <c r="B13" s="32" t="s">
        <v>101</v>
      </c>
      <c r="C13" s="33" t="s">
        <v>237</v>
      </c>
      <c r="D13" s="32">
        <v>79</v>
      </c>
      <c r="E13" s="32">
        <v>83</v>
      </c>
      <c r="F13" s="32">
        <v>61</v>
      </c>
      <c r="G13" s="32">
        <v>70</v>
      </c>
      <c r="H13" s="32">
        <v>94</v>
      </c>
      <c r="I13" s="32">
        <v>66</v>
      </c>
      <c r="J13" s="32">
        <f t="shared" si="0"/>
        <v>453</v>
      </c>
      <c r="K13" s="32">
        <f t="shared" si="1"/>
        <v>75.5</v>
      </c>
      <c r="L13" s="32" t="str" cm="1">
        <f t="array" ref="L13">_xlfn.IFS(K13&gt;=80,"A+",K13&gt;=70,"A",K13&gt;=65,"B+",K13&gt;=60,"B",K13&gt;=50,"C",K13&lt;55,"D",K13&lt;33,"FAIL")</f>
        <v>A</v>
      </c>
      <c r="M13" s="32">
        <f t="shared" si="2"/>
        <v>84.5</v>
      </c>
    </row>
    <row r="14" spans="1:13" ht="15" x14ac:dyDescent="0.3">
      <c r="A14" s="32">
        <v>12</v>
      </c>
      <c r="B14" s="32" t="s">
        <v>102</v>
      </c>
      <c r="C14" s="33" t="s">
        <v>239</v>
      </c>
      <c r="D14" s="32">
        <v>71</v>
      </c>
      <c r="E14" s="32">
        <v>71</v>
      </c>
      <c r="F14" s="32">
        <v>64</v>
      </c>
      <c r="G14" s="32">
        <v>63</v>
      </c>
      <c r="H14" s="32">
        <v>36</v>
      </c>
      <c r="I14" s="32">
        <v>87</v>
      </c>
      <c r="J14" s="32">
        <f t="shared" si="0"/>
        <v>392</v>
      </c>
      <c r="K14" s="32">
        <f t="shared" si="1"/>
        <v>65.333333333333329</v>
      </c>
      <c r="L14" s="32" t="str" cm="1">
        <f t="array" ref="L14">_xlfn.IFS(K14&gt;=80,"A+",K14&gt;=70,"A",K14&gt;=65,"B+",K14&gt;=60,"B",K14&gt;=50,"C",K14&lt;55,"D",K14&lt;33,"FAIL")</f>
        <v>B+</v>
      </c>
      <c r="M14" s="32">
        <f t="shared" si="2"/>
        <v>84.5</v>
      </c>
    </row>
    <row r="15" spans="1:13" ht="15" x14ac:dyDescent="0.3">
      <c r="A15" s="32">
        <v>13</v>
      </c>
      <c r="B15" s="32" t="s">
        <v>16</v>
      </c>
      <c r="C15" s="33" t="s">
        <v>239</v>
      </c>
      <c r="D15" s="32">
        <v>72</v>
      </c>
      <c r="E15" s="32">
        <v>88</v>
      </c>
      <c r="F15" s="32">
        <v>65</v>
      </c>
      <c r="G15" s="32">
        <v>92</v>
      </c>
      <c r="H15" s="32">
        <v>48</v>
      </c>
      <c r="I15" s="32">
        <v>65</v>
      </c>
      <c r="J15" s="32">
        <f t="shared" si="0"/>
        <v>430</v>
      </c>
      <c r="K15" s="32">
        <f t="shared" si="1"/>
        <v>71.666666666666671</v>
      </c>
      <c r="L15" s="32" t="str" cm="1">
        <f t="array" ref="L15">_xlfn.IFS(K15&gt;=80,"A+",K15&gt;=70,"A",K15&gt;=65,"B+",K15&gt;=60,"B",K15&gt;=50,"C",K15&lt;55,"D",K15&lt;33,"FAIL")</f>
        <v>A</v>
      </c>
      <c r="M15" s="32">
        <f t="shared" si="2"/>
        <v>84.5</v>
      </c>
    </row>
    <row r="16" spans="1:13" ht="15" x14ac:dyDescent="0.3">
      <c r="A16" s="32">
        <v>14</v>
      </c>
      <c r="B16" s="32" t="s">
        <v>100</v>
      </c>
      <c r="C16" s="33" t="s">
        <v>237</v>
      </c>
      <c r="D16" s="32">
        <v>65</v>
      </c>
      <c r="E16" s="32">
        <v>81</v>
      </c>
      <c r="F16" s="32">
        <v>85</v>
      </c>
      <c r="G16" s="32">
        <v>64</v>
      </c>
      <c r="H16" s="32">
        <v>78</v>
      </c>
      <c r="I16" s="32">
        <v>72</v>
      </c>
      <c r="J16" s="32">
        <f t="shared" si="0"/>
        <v>445</v>
      </c>
      <c r="K16" s="32">
        <f t="shared" si="1"/>
        <v>74.166666666666671</v>
      </c>
      <c r="L16" s="32" t="str" cm="1">
        <f t="array" ref="L16">_xlfn.IFS(K16&gt;=80,"A+",K16&gt;=70,"A",K16&gt;=65,"B+",K16&gt;=60,"B",K16&gt;=50,"C",K16&lt;55,"D",K16&lt;33,"FAIL")</f>
        <v>A</v>
      </c>
      <c r="M16" s="32">
        <f t="shared" si="2"/>
        <v>84.5</v>
      </c>
    </row>
    <row r="17" spans="1:13" ht="15" x14ac:dyDescent="0.3">
      <c r="A17" s="32">
        <v>15</v>
      </c>
      <c r="B17" s="32" t="s">
        <v>194</v>
      </c>
      <c r="C17" s="33" t="s">
        <v>240</v>
      </c>
      <c r="D17" s="32">
        <v>79</v>
      </c>
      <c r="E17" s="32">
        <v>69</v>
      </c>
      <c r="F17" s="32">
        <v>75</v>
      </c>
      <c r="G17" s="32">
        <v>62</v>
      </c>
      <c r="H17" s="32">
        <v>96</v>
      </c>
      <c r="I17" s="32">
        <v>67</v>
      </c>
      <c r="J17" s="32">
        <f t="shared" si="0"/>
        <v>448</v>
      </c>
      <c r="K17" s="32">
        <f t="shared" si="1"/>
        <v>74.666666666666671</v>
      </c>
      <c r="L17" s="32" t="str" cm="1">
        <f t="array" ref="L17">_xlfn.IFS(K17&gt;=80,"A+",K17&gt;=70,"A",K17&gt;=65,"B+",K17&gt;=60,"B",K17&gt;=50,"C",K17&lt;55,"D",K17&lt;33,"FAIL")</f>
        <v>A</v>
      </c>
      <c r="M17" s="32">
        <f t="shared" si="2"/>
        <v>84.5</v>
      </c>
    </row>
    <row r="18" spans="1:13" ht="15" x14ac:dyDescent="0.3">
      <c r="A18" s="32">
        <v>16</v>
      </c>
      <c r="B18" s="32" t="s">
        <v>195</v>
      </c>
      <c r="C18" s="33" t="s">
        <v>237</v>
      </c>
      <c r="D18" s="32">
        <v>67</v>
      </c>
      <c r="E18" s="32">
        <v>65</v>
      </c>
      <c r="F18" s="32">
        <v>93</v>
      </c>
      <c r="G18" s="32">
        <v>91</v>
      </c>
      <c r="H18" s="32">
        <v>59</v>
      </c>
      <c r="I18" s="32">
        <v>67</v>
      </c>
      <c r="J18" s="32">
        <f t="shared" si="0"/>
        <v>442</v>
      </c>
      <c r="K18" s="32">
        <f t="shared" si="1"/>
        <v>73.666666666666671</v>
      </c>
      <c r="L18" s="32" t="str" cm="1">
        <f t="array" ref="L18">_xlfn.IFS(K18&gt;=80,"A+",K18&gt;=70,"A",K18&gt;=65,"B+",K18&gt;=60,"B",K18&gt;=50,"C",K18&lt;55,"D",K18&lt;33,"FAIL")</f>
        <v>A</v>
      </c>
      <c r="M18" s="32">
        <f t="shared" si="2"/>
        <v>84.5</v>
      </c>
    </row>
    <row r="19" spans="1:13" ht="15" x14ac:dyDescent="0.3">
      <c r="A19" s="32">
        <v>17</v>
      </c>
      <c r="B19" s="32" t="s">
        <v>196</v>
      </c>
      <c r="C19" s="33" t="s">
        <v>237</v>
      </c>
      <c r="D19" s="32">
        <v>71</v>
      </c>
      <c r="E19" s="32">
        <v>75</v>
      </c>
      <c r="F19" s="32">
        <v>90</v>
      </c>
      <c r="G19" s="32">
        <v>78</v>
      </c>
      <c r="H19" s="32">
        <v>65</v>
      </c>
      <c r="I19" s="32">
        <v>86</v>
      </c>
      <c r="J19" s="32">
        <f t="shared" si="0"/>
        <v>465</v>
      </c>
      <c r="K19" s="32">
        <f t="shared" si="1"/>
        <v>77.5</v>
      </c>
      <c r="L19" s="32" t="str" cm="1">
        <f t="array" ref="L19">_xlfn.IFS(K19&gt;=80,"A+",K19&gt;=70,"A",K19&gt;=65,"B+",K19&gt;=60,"B",K19&gt;=50,"C",K19&lt;55,"D",K19&lt;33,"FAIL")</f>
        <v>A</v>
      </c>
      <c r="M19" s="32">
        <f t="shared" si="2"/>
        <v>84.5</v>
      </c>
    </row>
    <row r="20" spans="1:13" ht="15" x14ac:dyDescent="0.3">
      <c r="A20" s="32">
        <v>18</v>
      </c>
      <c r="B20" s="32" t="s">
        <v>116</v>
      </c>
      <c r="C20" s="33" t="s">
        <v>237</v>
      </c>
      <c r="D20" s="32">
        <v>70</v>
      </c>
      <c r="E20" s="32">
        <v>89</v>
      </c>
      <c r="F20" s="32">
        <v>62</v>
      </c>
      <c r="G20" s="32">
        <v>71</v>
      </c>
      <c r="H20" s="32">
        <v>85</v>
      </c>
      <c r="I20" s="32">
        <v>62</v>
      </c>
      <c r="J20" s="32">
        <f t="shared" si="0"/>
        <v>439</v>
      </c>
      <c r="K20" s="32">
        <f t="shared" si="1"/>
        <v>73.166666666666671</v>
      </c>
      <c r="L20" s="32" t="str" cm="1">
        <f t="array" ref="L20">_xlfn.IFS(K20&gt;=80,"A+",K20&gt;=70,"A",K20&gt;=65,"B+",K20&gt;=60,"B",K20&gt;=50,"C",K20&lt;55,"D",K20&lt;33,"FAIL")</f>
        <v>A</v>
      </c>
      <c r="M20" s="32">
        <f t="shared" si="2"/>
        <v>84.5</v>
      </c>
    </row>
    <row r="21" spans="1:13" ht="15" x14ac:dyDescent="0.3">
      <c r="A21" s="32">
        <v>19</v>
      </c>
      <c r="B21" s="32" t="s">
        <v>115</v>
      </c>
      <c r="C21" s="33" t="s">
        <v>241</v>
      </c>
      <c r="D21" s="32">
        <v>66</v>
      </c>
      <c r="E21" s="32">
        <v>61</v>
      </c>
      <c r="F21" s="32">
        <v>81</v>
      </c>
      <c r="G21" s="32">
        <v>63</v>
      </c>
      <c r="H21" s="32">
        <v>89</v>
      </c>
      <c r="I21" s="32">
        <v>74</v>
      </c>
      <c r="J21" s="32">
        <f t="shared" si="0"/>
        <v>434</v>
      </c>
      <c r="K21" s="32">
        <f t="shared" si="1"/>
        <v>72.333333333333329</v>
      </c>
      <c r="L21" s="32" t="str" cm="1">
        <f t="array" ref="L21">_xlfn.IFS(K21&gt;=80,"A+",K21&gt;=70,"A",K21&gt;=65,"B+",K21&gt;=60,"B",K21&gt;=50,"C",K21&lt;55,"D",K21&lt;33,"FAIL")</f>
        <v>A</v>
      </c>
      <c r="M21" s="32">
        <f t="shared" si="2"/>
        <v>84.5</v>
      </c>
    </row>
    <row r="22" spans="1:13" ht="15" x14ac:dyDescent="0.3">
      <c r="A22" s="32">
        <v>20</v>
      </c>
      <c r="B22" s="32" t="s">
        <v>3</v>
      </c>
      <c r="C22" s="33" t="s">
        <v>239</v>
      </c>
      <c r="D22" s="32">
        <v>55</v>
      </c>
      <c r="E22" s="32">
        <v>61</v>
      </c>
      <c r="F22" s="32">
        <v>66</v>
      </c>
      <c r="G22" s="32">
        <v>77</v>
      </c>
      <c r="H22" s="32">
        <v>96</v>
      </c>
      <c r="I22" s="32">
        <v>69</v>
      </c>
      <c r="J22" s="32">
        <f t="shared" si="0"/>
        <v>424</v>
      </c>
      <c r="K22" s="32">
        <f t="shared" si="1"/>
        <v>70.666666666666671</v>
      </c>
      <c r="L22" s="32" t="str" cm="1">
        <f t="array" ref="L22">_xlfn.IFS(K22&gt;=80,"A+",K22&gt;=70,"A",K22&gt;=65,"B+",K22&gt;=60,"B",K22&gt;=50,"C",K22&lt;55,"D",K22&lt;33,"FAIL")</f>
        <v>A</v>
      </c>
      <c r="M22" s="32">
        <f t="shared" si="2"/>
        <v>84.5</v>
      </c>
    </row>
    <row r="23" spans="1:13" ht="15" x14ac:dyDescent="0.3">
      <c r="A23" s="32">
        <v>21</v>
      </c>
      <c r="B23" s="32" t="s">
        <v>5</v>
      </c>
      <c r="C23" s="33" t="s">
        <v>239</v>
      </c>
      <c r="D23" s="32">
        <v>69</v>
      </c>
      <c r="E23" s="32">
        <v>83</v>
      </c>
      <c r="F23" s="32">
        <v>85</v>
      </c>
      <c r="G23" s="32">
        <v>62</v>
      </c>
      <c r="H23" s="32">
        <v>69</v>
      </c>
      <c r="I23" s="32">
        <v>83</v>
      </c>
      <c r="J23" s="32">
        <f t="shared" si="0"/>
        <v>451</v>
      </c>
      <c r="K23" s="32">
        <f t="shared" si="1"/>
        <v>75.166666666666671</v>
      </c>
      <c r="L23" s="32" t="str" cm="1">
        <f t="array" ref="L23">_xlfn.IFS(K23&gt;=80,"A+",K23&gt;=70,"A",K23&gt;=65,"B+",K23&gt;=60,"B",K23&gt;=50,"C",K23&lt;55,"D",K23&lt;33,"FAIL")</f>
        <v>A</v>
      </c>
      <c r="M23" s="32">
        <f t="shared" si="2"/>
        <v>84.5</v>
      </c>
    </row>
    <row r="24" spans="1:13" ht="15" x14ac:dyDescent="0.3">
      <c r="A24" s="32">
        <v>22</v>
      </c>
      <c r="B24" s="32" t="s">
        <v>6</v>
      </c>
      <c r="C24" s="33" t="s">
        <v>237</v>
      </c>
      <c r="D24" s="32">
        <v>65</v>
      </c>
      <c r="E24" s="32">
        <v>92</v>
      </c>
      <c r="F24" s="32">
        <v>65</v>
      </c>
      <c r="G24" s="32">
        <v>61</v>
      </c>
      <c r="H24" s="32">
        <v>47</v>
      </c>
      <c r="I24" s="32">
        <v>70</v>
      </c>
      <c r="J24" s="32">
        <f t="shared" si="0"/>
        <v>400</v>
      </c>
      <c r="K24" s="32">
        <f t="shared" si="1"/>
        <v>66.666666666666671</v>
      </c>
      <c r="L24" s="32" t="str" cm="1">
        <f t="array" ref="L24">_xlfn.IFS(K24&gt;=80,"A+",K24&gt;=70,"A",K24&gt;=65,"B+",K24&gt;=60,"B",K24&gt;=50,"C",K24&lt;55,"D",K24&lt;33,"FAIL")</f>
        <v>B+</v>
      </c>
      <c r="M24" s="32">
        <f t="shared" si="2"/>
        <v>84.5</v>
      </c>
    </row>
    <row r="25" spans="1:13" ht="15" x14ac:dyDescent="0.3">
      <c r="A25" s="32">
        <v>23</v>
      </c>
      <c r="B25" s="32" t="s">
        <v>7</v>
      </c>
      <c r="C25" s="33" t="s">
        <v>238</v>
      </c>
      <c r="D25" s="32">
        <v>90</v>
      </c>
      <c r="E25" s="32">
        <v>64</v>
      </c>
      <c r="F25" s="32">
        <v>84</v>
      </c>
      <c r="G25" s="32">
        <v>92</v>
      </c>
      <c r="H25" s="32">
        <v>68</v>
      </c>
      <c r="I25" s="32">
        <v>75</v>
      </c>
      <c r="J25" s="32">
        <f t="shared" si="0"/>
        <v>473</v>
      </c>
      <c r="K25" s="32">
        <f t="shared" si="1"/>
        <v>78.833333333333329</v>
      </c>
      <c r="L25" s="32" t="str" cm="1">
        <f t="array" ref="L25">_xlfn.IFS(K25&gt;=80,"A+",K25&gt;=70,"A",K25&gt;=65,"B+",K25&gt;=60,"B",K25&gt;=50,"C",K25&lt;55,"D",K25&lt;33,"FAIL")</f>
        <v>A</v>
      </c>
      <c r="M25" s="32">
        <f t="shared" si="2"/>
        <v>84.5</v>
      </c>
    </row>
    <row r="26" spans="1:13" ht="15" x14ac:dyDescent="0.3">
      <c r="A26" s="32">
        <v>24</v>
      </c>
      <c r="B26" s="32" t="s">
        <v>8</v>
      </c>
      <c r="C26" s="33" t="s">
        <v>237</v>
      </c>
      <c r="D26" s="32">
        <v>60</v>
      </c>
      <c r="E26" s="32">
        <v>90</v>
      </c>
      <c r="F26" s="32">
        <v>88</v>
      </c>
      <c r="G26" s="32">
        <v>81</v>
      </c>
      <c r="H26" s="32">
        <v>59</v>
      </c>
      <c r="I26" s="32">
        <v>80</v>
      </c>
      <c r="J26" s="32">
        <f t="shared" si="0"/>
        <v>458</v>
      </c>
      <c r="K26" s="32">
        <f t="shared" si="1"/>
        <v>76.333333333333329</v>
      </c>
      <c r="L26" s="32" t="str" cm="1">
        <f t="array" ref="L26">_xlfn.IFS(K26&gt;=80,"A+",K26&gt;=70,"A",K26&gt;=65,"B+",K26&gt;=60,"B",K26&gt;=50,"C",K26&lt;55,"D",K26&lt;33,"FAIL")</f>
        <v>A</v>
      </c>
      <c r="M26" s="32">
        <f t="shared" si="2"/>
        <v>84.5</v>
      </c>
    </row>
    <row r="27" spans="1:13" ht="15" x14ac:dyDescent="0.3">
      <c r="A27" s="32">
        <v>25</v>
      </c>
      <c r="B27" s="32" t="s">
        <v>197</v>
      </c>
      <c r="C27" s="33" t="s">
        <v>237</v>
      </c>
      <c r="D27" s="32">
        <v>62</v>
      </c>
      <c r="E27" s="32">
        <v>79</v>
      </c>
      <c r="F27" s="32">
        <v>64</v>
      </c>
      <c r="G27" s="32">
        <v>90</v>
      </c>
      <c r="H27" s="32">
        <v>69</v>
      </c>
      <c r="I27" s="32">
        <v>74</v>
      </c>
      <c r="J27" s="32">
        <f t="shared" si="0"/>
        <v>438</v>
      </c>
      <c r="K27" s="32">
        <f t="shared" si="1"/>
        <v>73</v>
      </c>
      <c r="L27" s="32" t="str" cm="1">
        <f t="array" ref="L27">_xlfn.IFS(K27&gt;=80,"A+",K27&gt;=70,"A",K27&gt;=65,"B+",K27&gt;=60,"B",K27&gt;=50,"C",K27&lt;55,"D",K27&lt;33,"FAIL")</f>
        <v>A</v>
      </c>
      <c r="M27" s="32">
        <f t="shared" si="2"/>
        <v>84.5</v>
      </c>
    </row>
    <row r="28" spans="1:13" ht="15" x14ac:dyDescent="0.3">
      <c r="A28" s="32">
        <v>26</v>
      </c>
      <c r="B28" s="32" t="s">
        <v>14</v>
      </c>
      <c r="C28" s="33" t="s">
        <v>237</v>
      </c>
      <c r="D28" s="32">
        <v>72</v>
      </c>
      <c r="E28" s="32">
        <v>68</v>
      </c>
      <c r="F28" s="32">
        <v>88</v>
      </c>
      <c r="G28" s="32">
        <v>72</v>
      </c>
      <c r="H28" s="32">
        <v>68</v>
      </c>
      <c r="I28" s="32">
        <v>63</v>
      </c>
      <c r="J28" s="32">
        <f t="shared" si="0"/>
        <v>431</v>
      </c>
      <c r="K28" s="32">
        <f t="shared" si="1"/>
        <v>71.833333333333329</v>
      </c>
      <c r="L28" s="32" t="str" cm="1">
        <f t="array" ref="L28">_xlfn.IFS(K28&gt;=80,"A+",K28&gt;=70,"A",K28&gt;=65,"B+",K28&gt;=60,"B",K28&gt;=50,"C",K28&lt;55,"D",K28&lt;33,"FAIL")</f>
        <v>A</v>
      </c>
      <c r="M28" s="32">
        <f t="shared" si="2"/>
        <v>84.5</v>
      </c>
    </row>
    <row r="29" spans="1:13" ht="15" x14ac:dyDescent="0.3">
      <c r="A29" s="32">
        <v>27</v>
      </c>
      <c r="B29" s="32" t="s">
        <v>97</v>
      </c>
      <c r="C29" s="33" t="s">
        <v>239</v>
      </c>
      <c r="D29" s="32">
        <v>78</v>
      </c>
      <c r="E29" s="32">
        <v>64</v>
      </c>
      <c r="F29" s="32">
        <v>92</v>
      </c>
      <c r="G29" s="32">
        <v>67</v>
      </c>
      <c r="H29" s="32">
        <v>63</v>
      </c>
      <c r="I29" s="32">
        <v>78</v>
      </c>
      <c r="J29" s="32">
        <f t="shared" si="0"/>
        <v>442</v>
      </c>
      <c r="K29" s="32">
        <f t="shared" si="1"/>
        <v>73.666666666666671</v>
      </c>
      <c r="L29" s="32" t="str" cm="1">
        <f t="array" ref="L29">_xlfn.IFS(K29&gt;=80,"A+",K29&gt;=70,"A",K29&gt;=65,"B+",K29&gt;=60,"B",K29&gt;=50,"C",K29&lt;55,"D",K29&lt;33,"FAIL")</f>
        <v>A</v>
      </c>
      <c r="M29" s="32">
        <f t="shared" si="2"/>
        <v>84.5</v>
      </c>
    </row>
    <row r="30" spans="1:13" ht="15" x14ac:dyDescent="0.3">
      <c r="A30" s="32">
        <v>28</v>
      </c>
      <c r="B30" s="32" t="s">
        <v>198</v>
      </c>
      <c r="C30" s="33" t="s">
        <v>239</v>
      </c>
      <c r="D30" s="32">
        <v>85</v>
      </c>
      <c r="E30" s="32">
        <v>80</v>
      </c>
      <c r="F30" s="32">
        <v>91</v>
      </c>
      <c r="G30" s="32">
        <v>82</v>
      </c>
      <c r="H30" s="32">
        <v>64</v>
      </c>
      <c r="I30" s="32">
        <v>77</v>
      </c>
      <c r="J30" s="32">
        <f t="shared" si="0"/>
        <v>479</v>
      </c>
      <c r="K30" s="32">
        <f t="shared" si="1"/>
        <v>79.833333333333329</v>
      </c>
      <c r="L30" s="32" t="str" cm="1">
        <f t="array" ref="L30">_xlfn.IFS(K30&gt;=80,"A+",K30&gt;=70,"A",K30&gt;=65,"B+",K30&gt;=60,"B",K30&gt;=50,"C",K30&lt;55,"D",K30&lt;33,"FAIL")</f>
        <v>A</v>
      </c>
      <c r="M30" s="32">
        <f t="shared" si="2"/>
        <v>84.5</v>
      </c>
    </row>
    <row r="31" spans="1:13" ht="15" x14ac:dyDescent="0.3">
      <c r="A31" s="32">
        <v>29</v>
      </c>
      <c r="B31" s="32" t="s">
        <v>199</v>
      </c>
      <c r="C31" s="33" t="s">
        <v>239</v>
      </c>
      <c r="D31" s="32">
        <v>66</v>
      </c>
      <c r="E31" s="32">
        <v>82</v>
      </c>
      <c r="F31" s="32">
        <v>81</v>
      </c>
      <c r="G31" s="32">
        <v>90</v>
      </c>
      <c r="H31" s="32">
        <v>58</v>
      </c>
      <c r="I31" s="32">
        <v>62</v>
      </c>
      <c r="J31" s="32">
        <f t="shared" si="0"/>
        <v>439</v>
      </c>
      <c r="K31" s="32">
        <f t="shared" si="1"/>
        <v>73.166666666666671</v>
      </c>
      <c r="L31" s="32" t="str" cm="1">
        <f t="array" ref="L31">_xlfn.IFS(K31&gt;=80,"A+",K31&gt;=70,"A",K31&gt;=65,"B+",K31&gt;=60,"B",K31&gt;=50,"C",K31&lt;55,"D",K31&lt;33,"FAIL")</f>
        <v>A</v>
      </c>
      <c r="M31" s="32">
        <f t="shared" si="2"/>
        <v>84.5</v>
      </c>
    </row>
    <row r="32" spans="1:13" ht="15" x14ac:dyDescent="0.3">
      <c r="A32" s="32">
        <v>30</v>
      </c>
      <c r="B32" s="32" t="s">
        <v>131</v>
      </c>
      <c r="C32" s="33" t="s">
        <v>239</v>
      </c>
      <c r="D32" s="32">
        <v>70</v>
      </c>
      <c r="E32" s="32">
        <v>76</v>
      </c>
      <c r="F32" s="32">
        <v>80</v>
      </c>
      <c r="G32" s="32">
        <v>64</v>
      </c>
      <c r="H32" s="32">
        <v>70</v>
      </c>
      <c r="I32" s="32">
        <v>68</v>
      </c>
      <c r="J32" s="32">
        <f t="shared" si="0"/>
        <v>428</v>
      </c>
      <c r="K32" s="32">
        <f t="shared" si="1"/>
        <v>71.333333333333329</v>
      </c>
      <c r="L32" s="32" t="str" cm="1">
        <f t="array" ref="L32">_xlfn.IFS(K32&gt;=80,"A+",K32&gt;=70,"A",K32&gt;=65,"B+",K32&gt;=60,"B",K32&gt;=50,"C",K32&lt;55,"D",K32&lt;33,"FAIL")</f>
        <v>A</v>
      </c>
      <c r="M32" s="32">
        <f t="shared" si="2"/>
        <v>84.5</v>
      </c>
    </row>
    <row r="33" spans="1:13" ht="15" x14ac:dyDescent="0.3">
      <c r="A33" s="32">
        <v>31</v>
      </c>
      <c r="B33" s="32" t="s">
        <v>200</v>
      </c>
      <c r="C33" s="33" t="s">
        <v>241</v>
      </c>
      <c r="D33" s="32">
        <v>75</v>
      </c>
      <c r="E33" s="32">
        <v>87</v>
      </c>
      <c r="F33" s="32">
        <v>84</v>
      </c>
      <c r="G33" s="32">
        <v>74</v>
      </c>
      <c r="H33" s="32">
        <v>71</v>
      </c>
      <c r="I33" s="32">
        <v>80</v>
      </c>
      <c r="J33" s="32">
        <f t="shared" si="0"/>
        <v>471</v>
      </c>
      <c r="K33" s="32">
        <f t="shared" si="1"/>
        <v>78.5</v>
      </c>
      <c r="L33" s="32" t="str" cm="1">
        <f t="array" ref="L33">_xlfn.IFS(K33&gt;=80,"A+",K33&gt;=70,"A",K33&gt;=65,"B+",K33&gt;=60,"B",K33&gt;=50,"C",K33&lt;55,"D",K33&lt;33,"FAIL")</f>
        <v>A</v>
      </c>
      <c r="M33" s="32">
        <f t="shared" si="2"/>
        <v>84.5</v>
      </c>
    </row>
    <row r="34" spans="1:13" ht="15" x14ac:dyDescent="0.3">
      <c r="A34" s="32">
        <v>32</v>
      </c>
      <c r="B34" s="32" t="s">
        <v>201</v>
      </c>
      <c r="C34" s="33" t="s">
        <v>241</v>
      </c>
      <c r="D34" s="32">
        <v>71</v>
      </c>
      <c r="E34" s="32">
        <v>93</v>
      </c>
      <c r="F34" s="32">
        <v>68</v>
      </c>
      <c r="G34" s="32">
        <v>75</v>
      </c>
      <c r="H34" s="32">
        <v>90</v>
      </c>
      <c r="I34" s="32">
        <v>61</v>
      </c>
      <c r="J34" s="32">
        <f t="shared" si="0"/>
        <v>458</v>
      </c>
      <c r="K34" s="32">
        <f t="shared" si="1"/>
        <v>76.333333333333329</v>
      </c>
      <c r="L34" s="32" t="str" cm="1">
        <f t="array" ref="L34">_xlfn.IFS(K34&gt;=80,"A+",K34&gt;=70,"A",K34&gt;=65,"B+",K34&gt;=60,"B",K34&gt;=50,"C",K34&lt;55,"D",K34&lt;33,"FAIL")</f>
        <v>A</v>
      </c>
      <c r="M34" s="32">
        <f t="shared" si="2"/>
        <v>84.5</v>
      </c>
    </row>
    <row r="35" spans="1:13" ht="15" x14ac:dyDescent="0.3">
      <c r="A35" s="32">
        <v>33</v>
      </c>
      <c r="B35" s="32" t="s">
        <v>20</v>
      </c>
      <c r="C35" s="33" t="s">
        <v>237</v>
      </c>
      <c r="D35" s="32">
        <v>98</v>
      </c>
      <c r="E35" s="32">
        <v>86</v>
      </c>
      <c r="F35" s="32">
        <v>65</v>
      </c>
      <c r="G35" s="32">
        <v>89</v>
      </c>
      <c r="H35" s="32">
        <v>65</v>
      </c>
      <c r="I35" s="32">
        <v>69</v>
      </c>
      <c r="J35" s="32">
        <f t="shared" si="0"/>
        <v>472</v>
      </c>
      <c r="K35" s="32">
        <f t="shared" si="1"/>
        <v>78.666666666666671</v>
      </c>
      <c r="L35" s="32" t="str" cm="1">
        <f t="array" ref="L35">_xlfn.IFS(K35&gt;=80,"A+",K35&gt;=70,"A",K35&gt;=65,"B+",K35&gt;=60,"B",K35&gt;=50,"C",K35&lt;55,"D",K35&lt;33,"FAIL")</f>
        <v>A</v>
      </c>
      <c r="M35" s="32">
        <f t="shared" si="2"/>
        <v>84.5</v>
      </c>
    </row>
    <row r="36" spans="1:13" ht="15" x14ac:dyDescent="0.3">
      <c r="A36" s="32">
        <v>34</v>
      </c>
      <c r="B36" s="32" t="s">
        <v>202</v>
      </c>
      <c r="C36" s="33" t="s">
        <v>237</v>
      </c>
      <c r="D36" s="32">
        <v>96</v>
      </c>
      <c r="E36" s="32">
        <v>81</v>
      </c>
      <c r="F36" s="32">
        <v>75</v>
      </c>
      <c r="G36" s="32">
        <v>64</v>
      </c>
      <c r="H36" s="32">
        <v>68</v>
      </c>
      <c r="I36" s="32">
        <v>76</v>
      </c>
      <c r="J36" s="32">
        <f t="shared" si="0"/>
        <v>460</v>
      </c>
      <c r="K36" s="32">
        <f t="shared" si="1"/>
        <v>76.666666666666671</v>
      </c>
      <c r="L36" s="32" t="str" cm="1">
        <f t="array" ref="L36">_xlfn.IFS(K36&gt;=80,"A+",K36&gt;=70,"A",K36&gt;=65,"B+",K36&gt;=60,"B",K36&gt;=50,"C",K36&lt;55,"D",K36&lt;33,"FAIL")</f>
        <v>A</v>
      </c>
      <c r="M36" s="32">
        <f t="shared" si="2"/>
        <v>84.5</v>
      </c>
    </row>
    <row r="37" spans="1:13" ht="15" x14ac:dyDescent="0.3">
      <c r="A37" s="32">
        <v>35</v>
      </c>
      <c r="B37" s="32" t="s">
        <v>17</v>
      </c>
      <c r="C37" s="33" t="s">
        <v>237</v>
      </c>
      <c r="D37" s="32">
        <v>59</v>
      </c>
      <c r="E37" s="32">
        <v>77</v>
      </c>
      <c r="F37" s="32">
        <v>61</v>
      </c>
      <c r="G37" s="32">
        <v>62</v>
      </c>
      <c r="H37" s="32">
        <v>76</v>
      </c>
      <c r="I37" s="32">
        <v>71</v>
      </c>
      <c r="J37" s="32">
        <f t="shared" si="0"/>
        <v>406</v>
      </c>
      <c r="K37" s="32">
        <f t="shared" si="1"/>
        <v>67.666666666666671</v>
      </c>
      <c r="L37" s="32" t="str" cm="1">
        <f t="array" ref="L37">_xlfn.IFS(K37&gt;=80,"A+",K37&gt;=70,"A",K37&gt;=65,"B+",K37&gt;=60,"B",K37&gt;=50,"C",K37&lt;55,"D",K37&lt;33,"FAIL")</f>
        <v>B+</v>
      </c>
      <c r="M37" s="32">
        <f t="shared" si="2"/>
        <v>84.5</v>
      </c>
    </row>
    <row r="38" spans="1:13" ht="15" x14ac:dyDescent="0.3">
      <c r="A38" s="32">
        <v>36</v>
      </c>
      <c r="B38" s="32" t="s">
        <v>111</v>
      </c>
      <c r="C38" s="33" t="s">
        <v>237</v>
      </c>
      <c r="D38" s="32">
        <v>96</v>
      </c>
      <c r="E38" s="32">
        <v>86</v>
      </c>
      <c r="F38" s="32">
        <v>87</v>
      </c>
      <c r="G38" s="32">
        <v>89</v>
      </c>
      <c r="H38" s="32">
        <v>70</v>
      </c>
      <c r="I38" s="32">
        <v>79</v>
      </c>
      <c r="J38" s="32">
        <f t="shared" si="0"/>
        <v>507</v>
      </c>
      <c r="K38" s="32">
        <f t="shared" si="1"/>
        <v>84.5</v>
      </c>
      <c r="L38" s="32" t="str" cm="1">
        <f t="array" ref="L38">_xlfn.IFS(K38&gt;=80,"A+",K38&gt;=70,"A",K38&gt;=65,"B+",K38&gt;=60,"B",K38&gt;=50,"C",K38&lt;55,"D",K38&lt;33,"FAIL")</f>
        <v>A+</v>
      </c>
      <c r="M38" s="32">
        <f t="shared" si="2"/>
        <v>84.5</v>
      </c>
    </row>
    <row r="39" spans="1:13" ht="15" x14ac:dyDescent="0.3">
      <c r="A39" s="32">
        <v>37</v>
      </c>
      <c r="B39" s="32" t="s">
        <v>203</v>
      </c>
      <c r="C39" s="33" t="s">
        <v>237</v>
      </c>
      <c r="D39" s="32">
        <v>58</v>
      </c>
      <c r="E39" s="32">
        <v>84</v>
      </c>
      <c r="F39" s="32">
        <v>83</v>
      </c>
      <c r="G39" s="32">
        <v>80</v>
      </c>
      <c r="H39" s="32">
        <v>73</v>
      </c>
      <c r="I39" s="32">
        <v>65</v>
      </c>
      <c r="J39" s="32">
        <f t="shared" si="0"/>
        <v>443</v>
      </c>
      <c r="K39" s="32">
        <f t="shared" si="1"/>
        <v>73.833333333333329</v>
      </c>
      <c r="L39" s="32" t="str" cm="1">
        <f t="array" ref="L39">_xlfn.IFS(K39&gt;=80,"A+",K39&gt;=70,"A",K39&gt;=65,"B+",K39&gt;=60,"B",K39&gt;=50,"C",K39&lt;55,"D",K39&lt;33,"FAIL")</f>
        <v>A</v>
      </c>
      <c r="M39" s="32">
        <f t="shared" si="2"/>
        <v>84.166666666666671</v>
      </c>
    </row>
    <row r="40" spans="1:13" ht="15" x14ac:dyDescent="0.3">
      <c r="A40" s="32">
        <v>38</v>
      </c>
      <c r="B40" s="32" t="s">
        <v>204</v>
      </c>
      <c r="C40" s="33" t="s">
        <v>237</v>
      </c>
      <c r="D40" s="32">
        <v>69</v>
      </c>
      <c r="E40" s="32">
        <v>67</v>
      </c>
      <c r="F40" s="32">
        <v>84</v>
      </c>
      <c r="G40" s="32">
        <v>88</v>
      </c>
      <c r="H40" s="32">
        <v>68</v>
      </c>
      <c r="I40" s="32">
        <v>88</v>
      </c>
      <c r="J40" s="32">
        <f t="shared" si="0"/>
        <v>464</v>
      </c>
      <c r="K40" s="32">
        <f t="shared" si="1"/>
        <v>77.333333333333329</v>
      </c>
      <c r="L40" s="32" t="str" cm="1">
        <f t="array" ref="L40">_xlfn.IFS(K40&gt;=80,"A+",K40&gt;=70,"A",K40&gt;=65,"B+",K40&gt;=60,"B",K40&gt;=50,"C",K40&lt;55,"D",K40&lt;33,"FAIL")</f>
        <v>A</v>
      </c>
      <c r="M40" s="32">
        <f t="shared" si="2"/>
        <v>84.166666666666671</v>
      </c>
    </row>
    <row r="41" spans="1:13" ht="15" x14ac:dyDescent="0.3">
      <c r="A41" s="32">
        <v>39</v>
      </c>
      <c r="B41" s="32" t="s">
        <v>205</v>
      </c>
      <c r="C41" s="33" t="s">
        <v>239</v>
      </c>
      <c r="D41" s="32">
        <v>85</v>
      </c>
      <c r="E41" s="32">
        <v>68</v>
      </c>
      <c r="F41" s="32">
        <v>60</v>
      </c>
      <c r="G41" s="32">
        <v>79</v>
      </c>
      <c r="H41" s="32">
        <v>66</v>
      </c>
      <c r="I41" s="32">
        <v>71</v>
      </c>
      <c r="J41" s="32">
        <f t="shared" si="0"/>
        <v>429</v>
      </c>
      <c r="K41" s="32">
        <f t="shared" si="1"/>
        <v>71.5</v>
      </c>
      <c r="L41" s="32" t="str" cm="1">
        <f t="array" ref="L41">_xlfn.IFS(K41&gt;=80,"A+",K41&gt;=70,"A",K41&gt;=65,"B+",K41&gt;=60,"B",K41&gt;=50,"C",K41&lt;55,"D",K41&lt;33,"FAIL")</f>
        <v>A</v>
      </c>
      <c r="M41" s="32">
        <f t="shared" si="2"/>
        <v>84.166666666666671</v>
      </c>
    </row>
    <row r="42" spans="1:13" ht="15" x14ac:dyDescent="0.3">
      <c r="A42" s="32">
        <v>40</v>
      </c>
      <c r="B42" s="32" t="s">
        <v>206</v>
      </c>
      <c r="C42" s="33" t="s">
        <v>239</v>
      </c>
      <c r="D42" s="32">
        <v>36</v>
      </c>
      <c r="E42" s="32">
        <v>81</v>
      </c>
      <c r="F42" s="32">
        <v>63</v>
      </c>
      <c r="G42" s="32">
        <v>83</v>
      </c>
      <c r="H42" s="32">
        <v>76</v>
      </c>
      <c r="I42" s="32">
        <v>76</v>
      </c>
      <c r="J42" s="32">
        <f t="shared" si="0"/>
        <v>415</v>
      </c>
      <c r="K42" s="32">
        <f t="shared" si="1"/>
        <v>69.166666666666671</v>
      </c>
      <c r="L42" s="32" t="str" cm="1">
        <f t="array" ref="L42">_xlfn.IFS(K42&gt;=80,"A+",K42&gt;=70,"A",K42&gt;=65,"B+",K42&gt;=60,"B",K42&gt;=50,"C",K42&lt;55,"D",K42&lt;33,"FAIL")</f>
        <v>B+</v>
      </c>
      <c r="M42" s="32">
        <f t="shared" si="2"/>
        <v>84.166666666666671</v>
      </c>
    </row>
    <row r="43" spans="1:13" ht="15" x14ac:dyDescent="0.3">
      <c r="A43" s="32">
        <v>41</v>
      </c>
      <c r="B43" s="32" t="s">
        <v>207</v>
      </c>
      <c r="C43" s="33" t="s">
        <v>239</v>
      </c>
      <c r="D43" s="32">
        <v>26</v>
      </c>
      <c r="E43" s="32">
        <v>73</v>
      </c>
      <c r="F43" s="32">
        <v>85</v>
      </c>
      <c r="G43" s="32">
        <v>87</v>
      </c>
      <c r="H43" s="32">
        <v>72</v>
      </c>
      <c r="I43" s="32">
        <v>71</v>
      </c>
      <c r="J43" s="32">
        <f t="shared" si="0"/>
        <v>414</v>
      </c>
      <c r="K43" s="32">
        <f t="shared" si="1"/>
        <v>69</v>
      </c>
      <c r="L43" s="32" t="str" cm="1">
        <f t="array" ref="L43">_xlfn.IFS(K43&gt;=80,"A+",K43&gt;=70,"A",K43&gt;=65,"B+",K43&gt;=60,"B",K43&gt;=50,"C",K43&lt;55,"D",K43&lt;33,"FAIL")</f>
        <v>B+</v>
      </c>
      <c r="M43" s="32">
        <f t="shared" si="2"/>
        <v>84.166666666666671</v>
      </c>
    </row>
    <row r="44" spans="1:13" ht="15" x14ac:dyDescent="0.3">
      <c r="A44" s="32">
        <v>42</v>
      </c>
      <c r="B44" s="32" t="s">
        <v>208</v>
      </c>
      <c r="C44" s="33" t="s">
        <v>241</v>
      </c>
      <c r="D44" s="32">
        <v>48</v>
      </c>
      <c r="E44" s="32">
        <v>66</v>
      </c>
      <c r="F44" s="32">
        <v>78</v>
      </c>
      <c r="G44" s="32">
        <v>68</v>
      </c>
      <c r="H44" s="32">
        <v>78</v>
      </c>
      <c r="I44" s="32">
        <v>91</v>
      </c>
      <c r="J44" s="32">
        <f t="shared" si="0"/>
        <v>429</v>
      </c>
      <c r="K44" s="32">
        <f t="shared" si="1"/>
        <v>71.5</v>
      </c>
      <c r="L44" s="32" t="str" cm="1">
        <f t="array" ref="L44">_xlfn.IFS(K44&gt;=80,"A+",K44&gt;=70,"A",K44&gt;=65,"B+",K44&gt;=60,"B",K44&gt;=50,"C",K44&lt;55,"D",K44&lt;33,"FAIL")</f>
        <v>A</v>
      </c>
      <c r="M44" s="32">
        <f t="shared" si="2"/>
        <v>84.166666666666671</v>
      </c>
    </row>
    <row r="45" spans="1:13" ht="15" x14ac:dyDescent="0.3">
      <c r="A45" s="32">
        <v>43</v>
      </c>
      <c r="B45" s="32" t="s">
        <v>120</v>
      </c>
      <c r="C45" s="33" t="s">
        <v>238</v>
      </c>
      <c r="D45" s="32">
        <v>59</v>
      </c>
      <c r="E45" s="32">
        <v>75</v>
      </c>
      <c r="F45" s="32">
        <v>66</v>
      </c>
      <c r="G45" s="32">
        <v>89</v>
      </c>
      <c r="H45" s="32">
        <v>92</v>
      </c>
      <c r="I45" s="32">
        <v>75</v>
      </c>
      <c r="J45" s="32">
        <f t="shared" si="0"/>
        <v>456</v>
      </c>
      <c r="K45" s="32">
        <f t="shared" si="1"/>
        <v>76</v>
      </c>
      <c r="L45" s="32" t="str" cm="1">
        <f t="array" ref="L45">_xlfn.IFS(K45&gt;=80,"A+",K45&gt;=70,"A",K45&gt;=65,"B+",K45&gt;=60,"B",K45&gt;=50,"C",K45&lt;55,"D",K45&lt;33,"FAIL")</f>
        <v>A</v>
      </c>
      <c r="M45" s="32">
        <f t="shared" si="2"/>
        <v>84.166666666666671</v>
      </c>
    </row>
    <row r="46" spans="1:13" ht="15" x14ac:dyDescent="0.3">
      <c r="A46" s="32">
        <v>44</v>
      </c>
      <c r="B46" s="32" t="s">
        <v>209</v>
      </c>
      <c r="C46" s="33" t="s">
        <v>239</v>
      </c>
      <c r="D46" s="32">
        <v>69</v>
      </c>
      <c r="E46" s="32">
        <v>91</v>
      </c>
      <c r="F46" s="32">
        <v>81</v>
      </c>
      <c r="G46" s="32">
        <v>84</v>
      </c>
      <c r="H46" s="32">
        <v>78</v>
      </c>
      <c r="I46" s="32">
        <v>82</v>
      </c>
      <c r="J46" s="32">
        <f t="shared" si="0"/>
        <v>485</v>
      </c>
      <c r="K46" s="32">
        <f t="shared" si="1"/>
        <v>80.833333333333329</v>
      </c>
      <c r="L46" s="32" t="str" cm="1">
        <f t="array" ref="L46">_xlfn.IFS(K46&gt;=80,"A+",K46&gt;=70,"A",K46&gt;=65,"B+",K46&gt;=60,"B",K46&gt;=50,"C",K46&lt;55,"D",K46&lt;33,"FAIL")</f>
        <v>A+</v>
      </c>
      <c r="M46" s="32">
        <f t="shared" si="2"/>
        <v>84.166666666666671</v>
      </c>
    </row>
    <row r="47" spans="1:13" ht="15" x14ac:dyDescent="0.3">
      <c r="A47" s="32">
        <v>45</v>
      </c>
      <c r="B47" s="32" t="s">
        <v>13</v>
      </c>
      <c r="C47" s="33" t="s">
        <v>241</v>
      </c>
      <c r="D47" s="32">
        <v>58</v>
      </c>
      <c r="E47" s="32">
        <v>80</v>
      </c>
      <c r="F47" s="32">
        <v>68</v>
      </c>
      <c r="G47" s="32">
        <v>93</v>
      </c>
      <c r="H47" s="32">
        <v>70</v>
      </c>
      <c r="I47" s="32">
        <v>63</v>
      </c>
      <c r="J47" s="32">
        <f t="shared" si="0"/>
        <v>432</v>
      </c>
      <c r="K47" s="32">
        <f t="shared" si="1"/>
        <v>72</v>
      </c>
      <c r="L47" s="32" t="str" cm="1">
        <f t="array" ref="L47">_xlfn.IFS(K47&gt;=80,"A+",K47&gt;=70,"A",K47&gt;=65,"B+",K47&gt;=60,"B",K47&gt;=50,"C",K47&lt;55,"D",K47&lt;33,"FAIL")</f>
        <v>A</v>
      </c>
      <c r="M47" s="32">
        <f t="shared" si="2"/>
        <v>84.166666666666671</v>
      </c>
    </row>
    <row r="48" spans="1:13" ht="15" x14ac:dyDescent="0.3">
      <c r="A48" s="32">
        <v>46</v>
      </c>
      <c r="B48" s="32" t="s">
        <v>210</v>
      </c>
      <c r="C48" s="33" t="s">
        <v>239</v>
      </c>
      <c r="D48" s="32">
        <v>99</v>
      </c>
      <c r="E48" s="32">
        <v>60</v>
      </c>
      <c r="F48" s="32">
        <v>60</v>
      </c>
      <c r="G48" s="32">
        <v>86</v>
      </c>
      <c r="H48" s="32">
        <v>86</v>
      </c>
      <c r="I48" s="32">
        <v>78</v>
      </c>
      <c r="J48" s="32">
        <f t="shared" si="0"/>
        <v>469</v>
      </c>
      <c r="K48" s="32">
        <f t="shared" si="1"/>
        <v>78.166666666666671</v>
      </c>
      <c r="L48" s="32" t="str" cm="1">
        <f t="array" ref="L48">_xlfn.IFS(K48&gt;=80,"A+",K48&gt;=70,"A",K48&gt;=65,"B+",K48&gt;=60,"B",K48&gt;=50,"C",K48&lt;55,"D",K48&lt;33,"FAIL")</f>
        <v>A</v>
      </c>
      <c r="M48" s="32">
        <f t="shared" si="2"/>
        <v>84.166666666666671</v>
      </c>
    </row>
    <row r="49" spans="1:13" ht="15" x14ac:dyDescent="0.3">
      <c r="A49" s="32">
        <v>47</v>
      </c>
      <c r="B49" s="32" t="s">
        <v>211</v>
      </c>
      <c r="C49" s="33" t="s">
        <v>237</v>
      </c>
      <c r="D49" s="32">
        <v>70</v>
      </c>
      <c r="E49" s="32">
        <v>78</v>
      </c>
      <c r="F49" s="32">
        <v>67</v>
      </c>
      <c r="G49" s="32">
        <v>71</v>
      </c>
      <c r="H49" s="32">
        <v>81</v>
      </c>
      <c r="I49" s="32">
        <v>86</v>
      </c>
      <c r="J49" s="32">
        <f t="shared" si="0"/>
        <v>453</v>
      </c>
      <c r="K49" s="32">
        <f t="shared" si="1"/>
        <v>75.5</v>
      </c>
      <c r="L49" s="32" t="str" cm="1">
        <f t="array" ref="L49">_xlfn.IFS(K49&gt;=80,"A+",K49&gt;=70,"A",K49&gt;=65,"B+",K49&gt;=60,"B",K49&gt;=50,"C",K49&lt;55,"D",K49&lt;33,"FAIL")</f>
        <v>A</v>
      </c>
      <c r="M49" s="32">
        <f t="shared" si="2"/>
        <v>84.166666666666671</v>
      </c>
    </row>
    <row r="50" spans="1:13" ht="15" x14ac:dyDescent="0.3">
      <c r="A50" s="32">
        <v>48</v>
      </c>
      <c r="B50" s="32" t="s">
        <v>114</v>
      </c>
      <c r="C50" s="33" t="s">
        <v>237</v>
      </c>
      <c r="D50" s="32">
        <v>70</v>
      </c>
      <c r="E50" s="32">
        <v>87</v>
      </c>
      <c r="F50" s="32">
        <v>83</v>
      </c>
      <c r="G50" s="32">
        <v>63</v>
      </c>
      <c r="H50" s="32">
        <v>73</v>
      </c>
      <c r="I50" s="32">
        <v>75</v>
      </c>
      <c r="J50" s="32">
        <f t="shared" si="0"/>
        <v>451</v>
      </c>
      <c r="K50" s="32">
        <f t="shared" si="1"/>
        <v>75.166666666666671</v>
      </c>
      <c r="L50" s="32" t="str" cm="1">
        <f t="array" ref="L50">_xlfn.IFS(K50&gt;=80,"A+",K50&gt;=70,"A",K50&gt;=65,"B+",K50&gt;=60,"B",K50&gt;=50,"C",K50&lt;55,"D",K50&lt;33,"FAIL")</f>
        <v>A</v>
      </c>
      <c r="M50" s="32">
        <f t="shared" si="2"/>
        <v>84.166666666666671</v>
      </c>
    </row>
    <row r="51" spans="1:13" ht="15" x14ac:dyDescent="0.3">
      <c r="A51" s="32">
        <v>49</v>
      </c>
      <c r="B51" s="32" t="s">
        <v>212</v>
      </c>
      <c r="C51" s="33" t="s">
        <v>238</v>
      </c>
      <c r="D51" s="32">
        <v>71</v>
      </c>
      <c r="E51" s="32">
        <v>83</v>
      </c>
      <c r="F51" s="32">
        <v>69</v>
      </c>
      <c r="G51" s="32">
        <v>68</v>
      </c>
      <c r="H51" s="32">
        <v>77</v>
      </c>
      <c r="I51" s="32">
        <v>64</v>
      </c>
      <c r="J51" s="32">
        <f t="shared" si="0"/>
        <v>432</v>
      </c>
      <c r="K51" s="32">
        <f t="shared" si="1"/>
        <v>72</v>
      </c>
      <c r="L51" s="32" t="str" cm="1">
        <f t="array" ref="L51">_xlfn.IFS(K51&gt;=80,"A+",K51&gt;=70,"A",K51&gt;=65,"B+",K51&gt;=60,"B",K51&gt;=50,"C",K51&lt;55,"D",K51&lt;33,"FAIL")</f>
        <v>A</v>
      </c>
      <c r="M51" s="32">
        <f t="shared" si="2"/>
        <v>84.166666666666671</v>
      </c>
    </row>
    <row r="52" spans="1:13" ht="15" x14ac:dyDescent="0.3">
      <c r="A52" s="32">
        <v>50</v>
      </c>
      <c r="B52" s="32" t="s">
        <v>213</v>
      </c>
      <c r="C52" s="33" t="s">
        <v>239</v>
      </c>
      <c r="D52" s="32">
        <v>70</v>
      </c>
      <c r="E52" s="32">
        <v>85</v>
      </c>
      <c r="F52" s="32">
        <v>66</v>
      </c>
      <c r="G52" s="32">
        <v>91</v>
      </c>
      <c r="H52" s="32">
        <v>69</v>
      </c>
      <c r="I52" s="32">
        <v>75</v>
      </c>
      <c r="J52" s="32">
        <f t="shared" si="0"/>
        <v>456</v>
      </c>
      <c r="K52" s="32">
        <f t="shared" si="1"/>
        <v>76</v>
      </c>
      <c r="L52" s="32" t="str" cm="1">
        <f t="array" ref="L52">_xlfn.IFS(K52&gt;=80,"A+",K52&gt;=70,"A",K52&gt;=65,"B+",K52&gt;=60,"B",K52&gt;=50,"C",K52&lt;55,"D",K52&lt;33,"FAIL")</f>
        <v>A</v>
      </c>
      <c r="M52" s="32">
        <f t="shared" si="2"/>
        <v>84.166666666666671</v>
      </c>
    </row>
    <row r="53" spans="1:13" ht="15" x14ac:dyDescent="0.3">
      <c r="A53" s="32">
        <v>51</v>
      </c>
      <c r="B53" s="32" t="s">
        <v>214</v>
      </c>
      <c r="C53" s="33" t="s">
        <v>241</v>
      </c>
      <c r="D53" s="32">
        <v>79</v>
      </c>
      <c r="E53" s="32">
        <v>92</v>
      </c>
      <c r="F53" s="32">
        <v>88</v>
      </c>
      <c r="G53" s="32">
        <v>86</v>
      </c>
      <c r="H53" s="32">
        <v>71</v>
      </c>
      <c r="I53" s="32">
        <v>89</v>
      </c>
      <c r="J53" s="32">
        <f t="shared" si="0"/>
        <v>505</v>
      </c>
      <c r="K53" s="32">
        <f t="shared" si="1"/>
        <v>84.166666666666671</v>
      </c>
      <c r="L53" s="32" t="str" cm="1">
        <f t="array" ref="L53">_xlfn.IFS(K53&gt;=80,"A+",K53&gt;=70,"A",K53&gt;=65,"B+",K53&gt;=60,"B",K53&gt;=50,"C",K53&lt;55,"D",K53&lt;33,"FAIL")</f>
        <v>A+</v>
      </c>
      <c r="M53" s="32">
        <f t="shared" si="2"/>
        <v>84.166666666666671</v>
      </c>
    </row>
    <row r="54" spans="1:13" ht="15" x14ac:dyDescent="0.3">
      <c r="A54" s="32">
        <v>52</v>
      </c>
      <c r="B54" s="32" t="s">
        <v>215</v>
      </c>
      <c r="C54" s="33" t="s">
        <v>238</v>
      </c>
      <c r="D54" s="32">
        <v>71</v>
      </c>
      <c r="E54" s="32">
        <v>84</v>
      </c>
      <c r="F54" s="32">
        <v>67</v>
      </c>
      <c r="G54" s="32">
        <v>76</v>
      </c>
      <c r="H54" s="32">
        <v>63</v>
      </c>
      <c r="I54" s="32">
        <v>62</v>
      </c>
      <c r="J54" s="32">
        <f t="shared" si="0"/>
        <v>423</v>
      </c>
      <c r="K54" s="32">
        <f t="shared" si="1"/>
        <v>70.5</v>
      </c>
      <c r="L54" s="32" t="str" cm="1">
        <f t="array" ref="L54">_xlfn.IFS(K54&gt;=80,"A+",K54&gt;=70,"A",K54&gt;=65,"B+",K54&gt;=60,"B",K54&gt;=50,"C",K54&lt;55,"D",K54&lt;33,"FAIL")</f>
        <v>A</v>
      </c>
      <c r="M54" s="32">
        <f t="shared" si="2"/>
        <v>83.833333333333329</v>
      </c>
    </row>
    <row r="55" spans="1:13" ht="15" x14ac:dyDescent="0.3">
      <c r="A55" s="32">
        <v>53</v>
      </c>
      <c r="B55" s="32" t="s">
        <v>216</v>
      </c>
      <c r="C55" s="33" t="s">
        <v>241</v>
      </c>
      <c r="D55" s="32">
        <v>72</v>
      </c>
      <c r="E55" s="32">
        <v>86</v>
      </c>
      <c r="F55" s="32">
        <v>71</v>
      </c>
      <c r="G55" s="32">
        <v>86</v>
      </c>
      <c r="H55" s="32">
        <v>75</v>
      </c>
      <c r="I55" s="32">
        <v>89</v>
      </c>
      <c r="J55" s="32">
        <f t="shared" si="0"/>
        <v>479</v>
      </c>
      <c r="K55" s="32">
        <f t="shared" si="1"/>
        <v>79.833333333333329</v>
      </c>
      <c r="L55" s="32" t="str" cm="1">
        <f t="array" ref="L55">_xlfn.IFS(K55&gt;=80,"A+",K55&gt;=70,"A",K55&gt;=65,"B+",K55&gt;=60,"B",K55&gt;=50,"C",K55&lt;55,"D",K55&lt;33,"FAIL")</f>
        <v>A</v>
      </c>
      <c r="M55" s="32">
        <f t="shared" si="2"/>
        <v>83.833333333333329</v>
      </c>
    </row>
    <row r="56" spans="1:13" ht="15" x14ac:dyDescent="0.3">
      <c r="A56" s="32">
        <v>54</v>
      </c>
      <c r="B56" s="32" t="s">
        <v>217</v>
      </c>
      <c r="C56" s="33" t="s">
        <v>238</v>
      </c>
      <c r="D56" s="32">
        <v>65</v>
      </c>
      <c r="E56" s="32">
        <v>88</v>
      </c>
      <c r="F56" s="32">
        <v>85</v>
      </c>
      <c r="G56" s="32">
        <v>74</v>
      </c>
      <c r="H56" s="32">
        <v>91</v>
      </c>
      <c r="I56" s="32">
        <v>87</v>
      </c>
      <c r="J56" s="32">
        <f t="shared" si="0"/>
        <v>490</v>
      </c>
      <c r="K56" s="32">
        <f t="shared" si="1"/>
        <v>81.666666666666671</v>
      </c>
      <c r="L56" s="32" t="str" cm="1">
        <f t="array" ref="L56">_xlfn.IFS(K56&gt;=80,"A+",K56&gt;=70,"A",K56&gt;=65,"B+",K56&gt;=60,"B",K56&gt;=50,"C",K56&lt;55,"D",K56&lt;33,"FAIL")</f>
        <v>A+</v>
      </c>
      <c r="M56" s="32">
        <f t="shared" si="2"/>
        <v>83.833333333333329</v>
      </c>
    </row>
    <row r="57" spans="1:13" ht="15" x14ac:dyDescent="0.3">
      <c r="A57" s="32">
        <v>55</v>
      </c>
      <c r="B57" s="32" t="s">
        <v>218</v>
      </c>
      <c r="C57" s="33" t="s">
        <v>239</v>
      </c>
      <c r="D57" s="32">
        <v>62</v>
      </c>
      <c r="E57" s="32">
        <v>75</v>
      </c>
      <c r="F57" s="32">
        <v>70</v>
      </c>
      <c r="G57" s="32">
        <v>80</v>
      </c>
      <c r="H57" s="32">
        <v>70</v>
      </c>
      <c r="I57" s="32">
        <v>66</v>
      </c>
      <c r="J57" s="32">
        <f t="shared" si="0"/>
        <v>423</v>
      </c>
      <c r="K57" s="32">
        <f t="shared" si="1"/>
        <v>70.5</v>
      </c>
      <c r="L57" s="32" t="str" cm="1">
        <f t="array" ref="L57">_xlfn.IFS(K57&gt;=80,"A+",K57&gt;=70,"A",K57&gt;=65,"B+",K57&gt;=60,"B",K57&gt;=50,"C",K57&lt;55,"D",K57&lt;33,"FAIL")</f>
        <v>A</v>
      </c>
      <c r="M57" s="32">
        <f t="shared" si="2"/>
        <v>83.833333333333329</v>
      </c>
    </row>
    <row r="58" spans="1:13" ht="15" x14ac:dyDescent="0.3">
      <c r="A58" s="32">
        <v>56</v>
      </c>
      <c r="B58" s="32" t="s">
        <v>219</v>
      </c>
      <c r="C58" s="33" t="s">
        <v>239</v>
      </c>
      <c r="D58" s="32">
        <v>65</v>
      </c>
      <c r="E58" s="32">
        <v>85</v>
      </c>
      <c r="F58" s="32">
        <v>76</v>
      </c>
      <c r="G58" s="32">
        <v>61</v>
      </c>
      <c r="H58" s="32">
        <v>79</v>
      </c>
      <c r="I58" s="32">
        <v>84</v>
      </c>
      <c r="J58" s="32">
        <f t="shared" si="0"/>
        <v>450</v>
      </c>
      <c r="K58" s="32">
        <f t="shared" si="1"/>
        <v>75</v>
      </c>
      <c r="L58" s="32" t="str" cm="1">
        <f t="array" ref="L58">_xlfn.IFS(K58&gt;=80,"A+",K58&gt;=70,"A",K58&gt;=65,"B+",K58&gt;=60,"B",K58&gt;=50,"C",K58&lt;55,"D",K58&lt;33,"FAIL")</f>
        <v>A</v>
      </c>
      <c r="M58" s="32">
        <f t="shared" si="2"/>
        <v>83.833333333333329</v>
      </c>
    </row>
    <row r="59" spans="1:13" ht="15" x14ac:dyDescent="0.3">
      <c r="A59" s="32">
        <v>57</v>
      </c>
      <c r="B59" s="32" t="s">
        <v>220</v>
      </c>
      <c r="C59" s="33" t="s">
        <v>239</v>
      </c>
      <c r="D59" s="32">
        <v>60</v>
      </c>
      <c r="E59" s="32">
        <v>88</v>
      </c>
      <c r="F59" s="32">
        <v>84</v>
      </c>
      <c r="G59" s="32">
        <v>90</v>
      </c>
      <c r="H59" s="32">
        <v>69</v>
      </c>
      <c r="I59" s="32">
        <v>91</v>
      </c>
      <c r="J59" s="32">
        <f t="shared" si="0"/>
        <v>482</v>
      </c>
      <c r="K59" s="32">
        <f t="shared" si="1"/>
        <v>80.333333333333329</v>
      </c>
      <c r="L59" s="32" t="str" cm="1">
        <f t="array" ref="L59">_xlfn.IFS(K59&gt;=80,"A+",K59&gt;=70,"A",K59&gt;=65,"B+",K59&gt;=60,"B",K59&gt;=50,"C",K59&lt;55,"D",K59&lt;33,"FAIL")</f>
        <v>A+</v>
      </c>
      <c r="M59" s="32">
        <f t="shared" si="2"/>
        <v>83.833333333333329</v>
      </c>
    </row>
    <row r="60" spans="1:13" ht="15" x14ac:dyDescent="0.3">
      <c r="A60" s="32">
        <v>58</v>
      </c>
      <c r="B60" s="32" t="s">
        <v>221</v>
      </c>
      <c r="C60" s="33" t="s">
        <v>239</v>
      </c>
      <c r="D60" s="32">
        <v>70</v>
      </c>
      <c r="E60" s="32">
        <v>86</v>
      </c>
      <c r="F60" s="32">
        <v>84</v>
      </c>
      <c r="G60" s="32">
        <v>86</v>
      </c>
      <c r="H60" s="32">
        <v>68</v>
      </c>
      <c r="I60" s="32">
        <v>66</v>
      </c>
      <c r="J60" s="32">
        <f t="shared" si="0"/>
        <v>460</v>
      </c>
      <c r="K60" s="32">
        <f t="shared" si="1"/>
        <v>76.666666666666671</v>
      </c>
      <c r="L60" s="32" t="str" cm="1">
        <f t="array" ref="L60">_xlfn.IFS(K60&gt;=80,"A+",K60&gt;=70,"A",K60&gt;=65,"B+",K60&gt;=60,"B",K60&gt;=50,"C",K60&lt;55,"D",K60&lt;33,"FAIL")</f>
        <v>A</v>
      </c>
      <c r="M60" s="32">
        <f t="shared" si="2"/>
        <v>83.833333333333329</v>
      </c>
    </row>
    <row r="61" spans="1:13" ht="15" x14ac:dyDescent="0.3">
      <c r="A61" s="32">
        <v>59</v>
      </c>
      <c r="B61" s="32" t="s">
        <v>122</v>
      </c>
      <c r="C61" s="33" t="s">
        <v>239</v>
      </c>
      <c r="D61" s="32">
        <v>68</v>
      </c>
      <c r="E61" s="32">
        <v>77</v>
      </c>
      <c r="F61" s="32">
        <v>89</v>
      </c>
      <c r="G61" s="32">
        <v>71</v>
      </c>
      <c r="H61" s="32">
        <v>65</v>
      </c>
      <c r="I61" s="32">
        <v>63</v>
      </c>
      <c r="J61" s="32">
        <f t="shared" si="0"/>
        <v>433</v>
      </c>
      <c r="K61" s="32">
        <f t="shared" si="1"/>
        <v>72.166666666666671</v>
      </c>
      <c r="L61" s="32" t="str" cm="1">
        <f t="array" ref="L61">_xlfn.IFS(K61&gt;=80,"A+",K61&gt;=70,"A",K61&gt;=65,"B+",K61&gt;=60,"B",K61&gt;=50,"C",K61&lt;55,"D",K61&lt;33,"FAIL")</f>
        <v>A</v>
      </c>
      <c r="M61" s="32">
        <f t="shared" si="2"/>
        <v>83.833333333333329</v>
      </c>
    </row>
    <row r="62" spans="1:13" ht="15" x14ac:dyDescent="0.3">
      <c r="A62" s="32">
        <v>60</v>
      </c>
      <c r="B62" s="32" t="s">
        <v>222</v>
      </c>
      <c r="C62" s="33" t="s">
        <v>240</v>
      </c>
      <c r="D62" s="32">
        <v>67</v>
      </c>
      <c r="E62" s="32">
        <v>86</v>
      </c>
      <c r="F62" s="32">
        <v>85</v>
      </c>
      <c r="G62" s="32">
        <v>68</v>
      </c>
      <c r="H62" s="32">
        <v>70</v>
      </c>
      <c r="I62" s="32">
        <v>89</v>
      </c>
      <c r="J62" s="32">
        <f t="shared" si="0"/>
        <v>465</v>
      </c>
      <c r="K62" s="32">
        <f t="shared" si="1"/>
        <v>77.5</v>
      </c>
      <c r="L62" s="32" t="str" cm="1">
        <f t="array" ref="L62">_xlfn.IFS(K62&gt;=80,"A+",K62&gt;=70,"A",K62&gt;=65,"B+",K62&gt;=60,"B",K62&gt;=50,"C",K62&lt;55,"D",K62&lt;33,"FAIL")</f>
        <v>A</v>
      </c>
      <c r="M62" s="32">
        <f t="shared" si="2"/>
        <v>83.833333333333329</v>
      </c>
    </row>
    <row r="63" spans="1:13" ht="15" x14ac:dyDescent="0.3">
      <c r="A63" s="32">
        <v>61</v>
      </c>
      <c r="B63" s="32" t="s">
        <v>223</v>
      </c>
      <c r="C63" s="33" t="s">
        <v>240</v>
      </c>
      <c r="D63" s="32">
        <v>68</v>
      </c>
      <c r="E63" s="32">
        <v>75</v>
      </c>
      <c r="F63" s="32">
        <v>83</v>
      </c>
      <c r="G63" s="32">
        <v>93</v>
      </c>
      <c r="H63" s="32">
        <v>92</v>
      </c>
      <c r="I63" s="32">
        <v>92</v>
      </c>
      <c r="J63" s="32">
        <f t="shared" si="0"/>
        <v>503</v>
      </c>
      <c r="K63" s="32">
        <f t="shared" si="1"/>
        <v>83.833333333333329</v>
      </c>
      <c r="L63" s="32" t="str" cm="1">
        <f t="array" ref="L63">_xlfn.IFS(K63&gt;=80,"A+",K63&gt;=70,"A",K63&gt;=65,"B+",K63&gt;=60,"B",K63&gt;=50,"C",K63&lt;55,"D",K63&lt;33,"FAIL")</f>
        <v>A+</v>
      </c>
      <c r="M63" s="32">
        <f t="shared" si="2"/>
        <v>83.833333333333329</v>
      </c>
    </row>
    <row r="64" spans="1:13" ht="15" x14ac:dyDescent="0.3">
      <c r="A64" s="32">
        <v>62</v>
      </c>
      <c r="B64" s="32" t="s">
        <v>224</v>
      </c>
      <c r="C64" s="33" t="s">
        <v>241</v>
      </c>
      <c r="D64" s="32">
        <v>73</v>
      </c>
      <c r="E64" s="32">
        <v>76</v>
      </c>
      <c r="F64" s="32">
        <v>79</v>
      </c>
      <c r="G64" s="32">
        <v>77</v>
      </c>
      <c r="H64" s="32">
        <v>64</v>
      </c>
      <c r="I64" s="32">
        <v>61</v>
      </c>
      <c r="J64" s="32">
        <f t="shared" si="0"/>
        <v>430</v>
      </c>
      <c r="K64" s="32">
        <f t="shared" si="1"/>
        <v>71.666666666666671</v>
      </c>
      <c r="L64" s="32" t="str" cm="1">
        <f t="array" ref="L64">_xlfn.IFS(K64&gt;=80,"A+",K64&gt;=70,"A",K64&gt;=65,"B+",K64&gt;=60,"B",K64&gt;=50,"C",K64&lt;55,"D",K64&lt;33,"FAIL")</f>
        <v>A</v>
      </c>
      <c r="M64" s="32">
        <f t="shared" si="2"/>
        <v>82.666666666666671</v>
      </c>
    </row>
    <row r="65" spans="1:13" ht="15" x14ac:dyDescent="0.3">
      <c r="A65" s="32">
        <v>63</v>
      </c>
      <c r="B65" s="32" t="s">
        <v>225</v>
      </c>
      <c r="C65" s="33" t="s">
        <v>237</v>
      </c>
      <c r="D65" s="32">
        <v>79</v>
      </c>
      <c r="E65" s="32">
        <v>79</v>
      </c>
      <c r="F65" s="32">
        <v>84</v>
      </c>
      <c r="G65" s="32">
        <v>73</v>
      </c>
      <c r="H65" s="32">
        <v>93</v>
      </c>
      <c r="I65" s="32">
        <v>86</v>
      </c>
      <c r="J65" s="32">
        <f t="shared" si="0"/>
        <v>494</v>
      </c>
      <c r="K65" s="32">
        <f t="shared" si="1"/>
        <v>82.333333333333329</v>
      </c>
      <c r="L65" s="32" t="str" cm="1">
        <f t="array" ref="L65">_xlfn.IFS(K65&gt;=80,"A+",K65&gt;=70,"A",K65&gt;=65,"B+",K65&gt;=60,"B",K65&gt;=50,"C",K65&lt;55,"D",K65&lt;33,"FAIL")</f>
        <v>A+</v>
      </c>
      <c r="M65" s="32">
        <f t="shared" si="2"/>
        <v>82.666666666666671</v>
      </c>
    </row>
    <row r="66" spans="1:13" ht="15" x14ac:dyDescent="0.3">
      <c r="A66" s="32">
        <v>64</v>
      </c>
      <c r="B66" s="32" t="s">
        <v>95</v>
      </c>
      <c r="C66" s="33" t="s">
        <v>237</v>
      </c>
      <c r="D66" s="32">
        <v>70</v>
      </c>
      <c r="E66" s="32">
        <v>76</v>
      </c>
      <c r="F66" s="32">
        <v>91</v>
      </c>
      <c r="G66" s="32">
        <v>63</v>
      </c>
      <c r="H66" s="32">
        <v>75</v>
      </c>
      <c r="I66" s="32">
        <v>81</v>
      </c>
      <c r="J66" s="32">
        <f t="shared" si="0"/>
        <v>456</v>
      </c>
      <c r="K66" s="32">
        <f t="shared" si="1"/>
        <v>76</v>
      </c>
      <c r="L66" s="32" t="str" cm="1">
        <f t="array" ref="L66">_xlfn.IFS(K66&gt;=80,"A+",K66&gt;=70,"A",K66&gt;=65,"B+",K66&gt;=60,"B",K66&gt;=50,"C",K66&lt;55,"D",K66&lt;33,"FAIL")</f>
        <v>A</v>
      </c>
      <c r="M66" s="32">
        <f t="shared" si="2"/>
        <v>82.666666666666671</v>
      </c>
    </row>
    <row r="67" spans="1:13" ht="15" x14ac:dyDescent="0.3">
      <c r="A67" s="32">
        <v>65</v>
      </c>
      <c r="B67" s="32" t="s">
        <v>226</v>
      </c>
      <c r="C67" s="33" t="s">
        <v>241</v>
      </c>
      <c r="D67" s="32">
        <v>78</v>
      </c>
      <c r="E67" s="32">
        <v>69</v>
      </c>
      <c r="F67" s="32">
        <v>88</v>
      </c>
      <c r="G67" s="32">
        <v>73</v>
      </c>
      <c r="H67" s="32">
        <v>72</v>
      </c>
      <c r="I67" s="32">
        <v>80</v>
      </c>
      <c r="J67" s="32">
        <f t="shared" si="0"/>
        <v>460</v>
      </c>
      <c r="K67" s="32">
        <f t="shared" si="1"/>
        <v>76.666666666666671</v>
      </c>
      <c r="L67" s="32" t="str" cm="1">
        <f t="array" ref="L67">_xlfn.IFS(K67&gt;=80,"A+",K67&gt;=70,"A",K67&gt;=65,"B+",K67&gt;=60,"B",K67&gt;=50,"C",K67&lt;55,"D",K67&lt;33,"FAIL")</f>
        <v>A</v>
      </c>
      <c r="M67" s="32">
        <f t="shared" si="2"/>
        <v>82.666666666666671</v>
      </c>
    </row>
    <row r="68" spans="1:13" ht="15" x14ac:dyDescent="0.3">
      <c r="A68" s="32">
        <v>66</v>
      </c>
      <c r="B68" s="32" t="s">
        <v>227</v>
      </c>
      <c r="C68" s="33" t="s">
        <v>237</v>
      </c>
      <c r="D68" s="32">
        <v>55</v>
      </c>
      <c r="E68" s="32">
        <v>80</v>
      </c>
      <c r="F68" s="32">
        <v>93</v>
      </c>
      <c r="G68" s="32">
        <v>91</v>
      </c>
      <c r="H68" s="32">
        <v>65</v>
      </c>
      <c r="I68" s="32">
        <v>66</v>
      </c>
      <c r="J68" s="32">
        <f t="shared" ref="J68:J102" si="3">SUM(D68:I68)</f>
        <v>450</v>
      </c>
      <c r="K68" s="32">
        <f t="shared" ref="K68:K102" si="4">AVERAGE(D68:I68)</f>
        <v>75</v>
      </c>
      <c r="L68" s="32" t="str" cm="1">
        <f t="array" ref="L68">_xlfn.IFS(K68&gt;=80,"A+",K68&gt;=70,"A",K68&gt;=65,"B+",K68&gt;=60,"B",K68&gt;=50,"C",K68&lt;55,"D",K68&lt;33,"FAIL")</f>
        <v>A</v>
      </c>
      <c r="M68" s="32">
        <f t="shared" ref="M68:M102" si="5">PERCENTILE(K68:K167,1)</f>
        <v>82.666666666666671</v>
      </c>
    </row>
    <row r="69" spans="1:13" ht="15" x14ac:dyDescent="0.3">
      <c r="A69" s="32">
        <v>67</v>
      </c>
      <c r="B69" s="32" t="s">
        <v>228</v>
      </c>
      <c r="C69" s="33" t="s">
        <v>237</v>
      </c>
      <c r="D69" s="32">
        <v>56</v>
      </c>
      <c r="E69" s="32">
        <v>84</v>
      </c>
      <c r="F69" s="32">
        <v>63</v>
      </c>
      <c r="G69" s="32">
        <v>64</v>
      </c>
      <c r="H69" s="32">
        <v>60</v>
      </c>
      <c r="I69" s="32">
        <v>60</v>
      </c>
      <c r="J69" s="32">
        <f t="shared" si="3"/>
        <v>387</v>
      </c>
      <c r="K69" s="32">
        <f t="shared" si="4"/>
        <v>64.5</v>
      </c>
      <c r="L69" s="32" t="str" cm="1">
        <f t="array" ref="L69">_xlfn.IFS(K69&gt;=80,"A+",K69&gt;=70,"A",K69&gt;=65,"B+",K69&gt;=60,"B",K69&gt;=50,"C",K69&lt;55,"D",K69&lt;33,"FAIL")</f>
        <v>B</v>
      </c>
      <c r="M69" s="32">
        <f t="shared" si="5"/>
        <v>82.666666666666671</v>
      </c>
    </row>
    <row r="70" spans="1:13" ht="15" x14ac:dyDescent="0.3">
      <c r="A70" s="32">
        <v>68</v>
      </c>
      <c r="B70" s="32" t="s">
        <v>229</v>
      </c>
      <c r="C70" s="33" t="s">
        <v>237</v>
      </c>
      <c r="D70" s="32">
        <v>69</v>
      </c>
      <c r="E70" s="32">
        <v>82</v>
      </c>
      <c r="F70" s="32">
        <v>89</v>
      </c>
      <c r="G70" s="32">
        <v>72</v>
      </c>
      <c r="H70" s="32">
        <v>79</v>
      </c>
      <c r="I70" s="32">
        <v>71</v>
      </c>
      <c r="J70" s="32">
        <f t="shared" si="3"/>
        <v>462</v>
      </c>
      <c r="K70" s="32">
        <f t="shared" si="4"/>
        <v>77</v>
      </c>
      <c r="L70" s="32" t="str" cm="1">
        <f t="array" ref="L70">_xlfn.IFS(K70&gt;=80,"A+",K70&gt;=70,"A",K70&gt;=65,"B+",K70&gt;=60,"B",K70&gt;=50,"C",K70&lt;55,"D",K70&lt;33,"FAIL")</f>
        <v>A</v>
      </c>
      <c r="M70" s="32">
        <f t="shared" si="5"/>
        <v>82.666666666666671</v>
      </c>
    </row>
    <row r="71" spans="1:13" ht="15" x14ac:dyDescent="0.3">
      <c r="A71" s="32">
        <v>69</v>
      </c>
      <c r="B71" s="32" t="s">
        <v>230</v>
      </c>
      <c r="C71" s="33" t="s">
        <v>237</v>
      </c>
      <c r="D71" s="32">
        <v>76</v>
      </c>
      <c r="E71" s="32">
        <v>74</v>
      </c>
      <c r="F71" s="32">
        <v>66</v>
      </c>
      <c r="G71" s="32">
        <v>80</v>
      </c>
      <c r="H71" s="32">
        <v>64</v>
      </c>
      <c r="I71" s="32">
        <v>82</v>
      </c>
      <c r="J71" s="32">
        <f t="shared" si="3"/>
        <v>442</v>
      </c>
      <c r="K71" s="32">
        <f t="shared" si="4"/>
        <v>73.666666666666671</v>
      </c>
      <c r="L71" s="32" t="str" cm="1">
        <f t="array" ref="L71">_xlfn.IFS(K71&gt;=80,"A+",K71&gt;=70,"A",K71&gt;=65,"B+",K71&gt;=60,"B",K71&gt;=50,"C",K71&lt;55,"D",K71&lt;33,"FAIL")</f>
        <v>A</v>
      </c>
      <c r="M71" s="32">
        <f t="shared" si="5"/>
        <v>82.666666666666671</v>
      </c>
    </row>
    <row r="72" spans="1:13" ht="15" x14ac:dyDescent="0.3">
      <c r="A72" s="32">
        <v>70</v>
      </c>
      <c r="B72" s="32" t="s">
        <v>231</v>
      </c>
      <c r="C72" s="33" t="s">
        <v>237</v>
      </c>
      <c r="D72" s="32">
        <v>74</v>
      </c>
      <c r="E72" s="32">
        <v>92</v>
      </c>
      <c r="F72" s="32">
        <v>67</v>
      </c>
      <c r="G72" s="32">
        <v>84</v>
      </c>
      <c r="H72" s="32">
        <v>69</v>
      </c>
      <c r="I72" s="32">
        <v>85</v>
      </c>
      <c r="J72" s="32">
        <f t="shared" si="3"/>
        <v>471</v>
      </c>
      <c r="K72" s="32">
        <f t="shared" si="4"/>
        <v>78.5</v>
      </c>
      <c r="L72" s="32" t="str" cm="1">
        <f t="array" ref="L72">_xlfn.IFS(K72&gt;=80,"A+",K72&gt;=70,"A",K72&gt;=65,"B+",K72&gt;=60,"B",K72&gt;=50,"C",K72&lt;55,"D",K72&lt;33,"FAIL")</f>
        <v>A</v>
      </c>
      <c r="M72" s="32">
        <f t="shared" si="5"/>
        <v>82.666666666666671</v>
      </c>
    </row>
    <row r="73" spans="1:13" ht="15" x14ac:dyDescent="0.3">
      <c r="A73" s="32">
        <v>71</v>
      </c>
      <c r="B73" s="32" t="s">
        <v>191</v>
      </c>
      <c r="C73" s="33" t="s">
        <v>237</v>
      </c>
      <c r="D73" s="32">
        <v>79</v>
      </c>
      <c r="E73" s="32">
        <v>75</v>
      </c>
      <c r="F73" s="32">
        <v>84</v>
      </c>
      <c r="G73" s="32">
        <v>92</v>
      </c>
      <c r="H73" s="32">
        <v>62</v>
      </c>
      <c r="I73" s="32">
        <v>90</v>
      </c>
      <c r="J73" s="32">
        <f t="shared" si="3"/>
        <v>482</v>
      </c>
      <c r="K73" s="32">
        <f t="shared" si="4"/>
        <v>80.333333333333329</v>
      </c>
      <c r="L73" s="32" t="str" cm="1">
        <f t="array" ref="L73">_xlfn.IFS(K73&gt;=80,"A+",K73&gt;=70,"A",K73&gt;=65,"B+",K73&gt;=60,"B",K73&gt;=50,"C",K73&lt;55,"D",K73&lt;33,"FAIL")</f>
        <v>A+</v>
      </c>
      <c r="M73" s="32">
        <f t="shared" si="5"/>
        <v>82.666666666666671</v>
      </c>
    </row>
    <row r="74" spans="1:13" ht="15" x14ac:dyDescent="0.3">
      <c r="A74" s="32">
        <v>72</v>
      </c>
      <c r="B74" s="32" t="s">
        <v>232</v>
      </c>
      <c r="C74" s="33" t="s">
        <v>238</v>
      </c>
      <c r="D74" s="32">
        <v>88</v>
      </c>
      <c r="E74" s="32">
        <v>63</v>
      </c>
      <c r="F74" s="32">
        <v>69</v>
      </c>
      <c r="G74" s="32">
        <v>72</v>
      </c>
      <c r="H74" s="32">
        <v>72</v>
      </c>
      <c r="I74" s="32">
        <v>88</v>
      </c>
      <c r="J74" s="32">
        <f t="shared" si="3"/>
        <v>452</v>
      </c>
      <c r="K74" s="32">
        <f t="shared" si="4"/>
        <v>75.333333333333329</v>
      </c>
      <c r="L74" s="32" t="str" cm="1">
        <f t="array" ref="L74">_xlfn.IFS(K74&gt;=80,"A+",K74&gt;=70,"A",K74&gt;=65,"B+",K74&gt;=60,"B",K74&gt;=50,"C",K74&lt;55,"D",K74&lt;33,"FAIL")</f>
        <v>A</v>
      </c>
      <c r="M74" s="32">
        <f t="shared" si="5"/>
        <v>82.666666666666671</v>
      </c>
    </row>
    <row r="75" spans="1:13" ht="15" x14ac:dyDescent="0.3">
      <c r="A75" s="32">
        <v>73</v>
      </c>
      <c r="B75" s="32" t="s">
        <v>199</v>
      </c>
      <c r="C75" s="33" t="s">
        <v>241</v>
      </c>
      <c r="D75" s="32">
        <v>52</v>
      </c>
      <c r="E75" s="32">
        <v>71</v>
      </c>
      <c r="F75" s="32">
        <v>61</v>
      </c>
      <c r="G75" s="32">
        <v>86</v>
      </c>
      <c r="H75" s="32">
        <v>80</v>
      </c>
      <c r="I75" s="32">
        <v>65</v>
      </c>
      <c r="J75" s="32">
        <f t="shared" si="3"/>
        <v>415</v>
      </c>
      <c r="K75" s="32">
        <f t="shared" si="4"/>
        <v>69.166666666666671</v>
      </c>
      <c r="L75" s="32" t="str" cm="1">
        <f t="array" ref="L75">_xlfn.IFS(K75&gt;=80,"A+",K75&gt;=70,"A",K75&gt;=65,"B+",K75&gt;=60,"B",K75&gt;=50,"C",K75&lt;55,"D",K75&lt;33,"FAIL")</f>
        <v>B+</v>
      </c>
      <c r="M75" s="32">
        <f t="shared" si="5"/>
        <v>82.666666666666671</v>
      </c>
    </row>
    <row r="76" spans="1:13" ht="15" x14ac:dyDescent="0.3">
      <c r="A76" s="32">
        <v>74</v>
      </c>
      <c r="B76" s="32" t="s">
        <v>231</v>
      </c>
      <c r="C76" s="33" t="s">
        <v>239</v>
      </c>
      <c r="D76" s="32">
        <v>55</v>
      </c>
      <c r="E76" s="32">
        <v>81</v>
      </c>
      <c r="F76" s="32">
        <v>70</v>
      </c>
      <c r="G76" s="32">
        <v>87</v>
      </c>
      <c r="H76" s="32">
        <v>76</v>
      </c>
      <c r="I76" s="32">
        <v>79</v>
      </c>
      <c r="J76" s="32">
        <f t="shared" si="3"/>
        <v>448</v>
      </c>
      <c r="K76" s="32">
        <f t="shared" si="4"/>
        <v>74.666666666666671</v>
      </c>
      <c r="L76" s="32" t="str" cm="1">
        <f t="array" ref="L76">_xlfn.IFS(K76&gt;=80,"A+",K76&gt;=70,"A",K76&gt;=65,"B+",K76&gt;=60,"B",K76&gt;=50,"C",K76&lt;55,"D",K76&lt;33,"FAIL")</f>
        <v>A</v>
      </c>
      <c r="M76" s="32">
        <f t="shared" si="5"/>
        <v>82.666666666666671</v>
      </c>
    </row>
    <row r="77" spans="1:13" ht="15" x14ac:dyDescent="0.3">
      <c r="A77" s="32">
        <v>75</v>
      </c>
      <c r="B77" s="32" t="s">
        <v>18</v>
      </c>
      <c r="C77" s="33" t="s">
        <v>237</v>
      </c>
      <c r="D77" s="32">
        <v>55</v>
      </c>
      <c r="E77" s="32">
        <v>65</v>
      </c>
      <c r="F77" s="32">
        <v>76</v>
      </c>
      <c r="G77" s="32">
        <v>82</v>
      </c>
      <c r="H77" s="32">
        <v>82</v>
      </c>
      <c r="I77" s="32">
        <v>71</v>
      </c>
      <c r="J77" s="32">
        <f t="shared" si="3"/>
        <v>431</v>
      </c>
      <c r="K77" s="32">
        <f t="shared" si="4"/>
        <v>71.833333333333329</v>
      </c>
      <c r="L77" s="32" t="str" cm="1">
        <f t="array" ref="L77">_xlfn.IFS(K77&gt;=80,"A+",K77&gt;=70,"A",K77&gt;=65,"B+",K77&gt;=60,"B",K77&gt;=50,"C",K77&lt;55,"D",K77&lt;33,"FAIL")</f>
        <v>A</v>
      </c>
      <c r="M77" s="32">
        <f t="shared" si="5"/>
        <v>82.666666666666671</v>
      </c>
    </row>
    <row r="78" spans="1:13" ht="15" x14ac:dyDescent="0.3">
      <c r="A78" s="32">
        <v>76</v>
      </c>
      <c r="B78" s="32" t="s">
        <v>233</v>
      </c>
      <c r="C78" s="33" t="s">
        <v>238</v>
      </c>
      <c r="D78" s="32">
        <v>69</v>
      </c>
      <c r="E78" s="32">
        <v>77</v>
      </c>
      <c r="F78" s="32">
        <v>78</v>
      </c>
      <c r="G78" s="32">
        <v>86</v>
      </c>
      <c r="H78" s="32">
        <v>74</v>
      </c>
      <c r="I78" s="32">
        <v>71</v>
      </c>
      <c r="J78" s="32">
        <f t="shared" si="3"/>
        <v>455</v>
      </c>
      <c r="K78" s="32">
        <f t="shared" si="4"/>
        <v>75.833333333333329</v>
      </c>
      <c r="L78" s="32" t="str" cm="1">
        <f t="array" ref="L78">_xlfn.IFS(K78&gt;=80,"A+",K78&gt;=70,"A",K78&gt;=65,"B+",K78&gt;=60,"B",K78&gt;=50,"C",K78&lt;55,"D",K78&lt;33,"FAIL")</f>
        <v>A</v>
      </c>
      <c r="M78" s="32">
        <f t="shared" si="5"/>
        <v>82.666666666666671</v>
      </c>
    </row>
    <row r="79" spans="1:13" ht="15" x14ac:dyDescent="0.3">
      <c r="A79" s="32">
        <v>77</v>
      </c>
      <c r="B79" s="32" t="s">
        <v>10</v>
      </c>
      <c r="C79" s="33" t="s">
        <v>239</v>
      </c>
      <c r="D79" s="32">
        <v>53</v>
      </c>
      <c r="E79" s="32">
        <v>73</v>
      </c>
      <c r="F79" s="32">
        <v>88</v>
      </c>
      <c r="G79" s="32">
        <v>78</v>
      </c>
      <c r="H79" s="32">
        <v>69</v>
      </c>
      <c r="I79" s="32">
        <v>89</v>
      </c>
      <c r="J79" s="32">
        <f t="shared" si="3"/>
        <v>450</v>
      </c>
      <c r="K79" s="32">
        <f t="shared" si="4"/>
        <v>75</v>
      </c>
      <c r="L79" s="32" t="str" cm="1">
        <f t="array" ref="L79">_xlfn.IFS(K79&gt;=80,"A+",K79&gt;=70,"A",K79&gt;=65,"B+",K79&gt;=60,"B",K79&gt;=50,"C",K79&lt;55,"D",K79&lt;33,"FAIL")</f>
        <v>A</v>
      </c>
      <c r="M79" s="32">
        <f t="shared" si="5"/>
        <v>82.666666666666671</v>
      </c>
    </row>
    <row r="80" spans="1:13" ht="15" x14ac:dyDescent="0.3">
      <c r="A80" s="32">
        <v>78</v>
      </c>
      <c r="B80" s="32" t="s">
        <v>234</v>
      </c>
      <c r="C80" s="33" t="s">
        <v>241</v>
      </c>
      <c r="D80" s="32">
        <v>69</v>
      </c>
      <c r="E80" s="32">
        <v>69</v>
      </c>
      <c r="F80" s="32">
        <v>93</v>
      </c>
      <c r="G80" s="32">
        <v>68</v>
      </c>
      <c r="H80" s="32">
        <v>68</v>
      </c>
      <c r="I80" s="32">
        <v>65</v>
      </c>
      <c r="J80" s="32">
        <f t="shared" si="3"/>
        <v>432</v>
      </c>
      <c r="K80" s="32">
        <f t="shared" si="4"/>
        <v>72</v>
      </c>
      <c r="L80" s="32" t="str" cm="1">
        <f t="array" ref="L80">_xlfn.IFS(K80&gt;=80,"A+",K80&gt;=70,"A",K80&gt;=65,"B+",K80&gt;=60,"B",K80&gt;=50,"C",K80&lt;55,"D",K80&lt;33,"FAIL")</f>
        <v>A</v>
      </c>
      <c r="M80" s="32">
        <f t="shared" si="5"/>
        <v>82.666666666666671</v>
      </c>
    </row>
    <row r="81" spans="1:13" ht="15" x14ac:dyDescent="0.3">
      <c r="A81" s="32">
        <v>79</v>
      </c>
      <c r="B81" s="32" t="s">
        <v>235</v>
      </c>
      <c r="C81" s="33" t="s">
        <v>240</v>
      </c>
      <c r="D81" s="32">
        <v>89</v>
      </c>
      <c r="E81" s="32">
        <v>73</v>
      </c>
      <c r="F81" s="32">
        <v>86</v>
      </c>
      <c r="G81" s="32">
        <v>93</v>
      </c>
      <c r="H81" s="32">
        <v>72</v>
      </c>
      <c r="I81" s="32">
        <v>83</v>
      </c>
      <c r="J81" s="32">
        <f t="shared" si="3"/>
        <v>496</v>
      </c>
      <c r="K81" s="32">
        <f t="shared" si="4"/>
        <v>82.666666666666671</v>
      </c>
      <c r="L81" s="32" t="str" cm="1">
        <f t="array" ref="L81">_xlfn.IFS(K81&gt;=80,"A+",K81&gt;=70,"A",K81&gt;=65,"B+",K81&gt;=60,"B",K81&gt;=50,"C",K81&lt;55,"D",K81&lt;33,"FAIL")</f>
        <v>A+</v>
      </c>
      <c r="M81" s="32">
        <f t="shared" si="5"/>
        <v>82.666666666666671</v>
      </c>
    </row>
    <row r="82" spans="1:13" ht="15" x14ac:dyDescent="0.3">
      <c r="A82" s="32">
        <v>80</v>
      </c>
      <c r="B82" s="32" t="s">
        <v>45</v>
      </c>
      <c r="C82" s="33" t="s">
        <v>240</v>
      </c>
      <c r="D82" s="32">
        <v>51</v>
      </c>
      <c r="E82" s="32">
        <v>82</v>
      </c>
      <c r="F82" s="32">
        <v>72</v>
      </c>
      <c r="G82" s="32">
        <v>70</v>
      </c>
      <c r="H82" s="32">
        <v>88</v>
      </c>
      <c r="I82" s="32">
        <v>64</v>
      </c>
      <c r="J82" s="32">
        <f t="shared" si="3"/>
        <v>427</v>
      </c>
      <c r="K82" s="32">
        <f t="shared" si="4"/>
        <v>71.166666666666671</v>
      </c>
      <c r="L82" s="32" t="str" cm="1">
        <f t="array" ref="L82">_xlfn.IFS(K82&gt;=80,"A+",K82&gt;=70,"A",K82&gt;=65,"B+",K82&gt;=60,"B",K82&gt;=50,"C",K82&lt;55,"D",K82&lt;33,"FAIL")</f>
        <v>A</v>
      </c>
      <c r="M82" s="32">
        <f t="shared" si="5"/>
        <v>82.5</v>
      </c>
    </row>
    <row r="83" spans="1:13" ht="15" x14ac:dyDescent="0.3">
      <c r="A83" s="32">
        <v>81</v>
      </c>
      <c r="B83" s="32" t="s">
        <v>46</v>
      </c>
      <c r="C83" s="33" t="s">
        <v>240</v>
      </c>
      <c r="D83" s="32">
        <v>58</v>
      </c>
      <c r="E83" s="32">
        <v>84</v>
      </c>
      <c r="F83" s="32">
        <v>90</v>
      </c>
      <c r="G83" s="32">
        <v>92</v>
      </c>
      <c r="H83" s="32">
        <v>87</v>
      </c>
      <c r="I83" s="32">
        <v>84</v>
      </c>
      <c r="J83" s="32">
        <f t="shared" si="3"/>
        <v>495</v>
      </c>
      <c r="K83" s="32">
        <f t="shared" si="4"/>
        <v>82.5</v>
      </c>
      <c r="L83" s="32" t="str" cm="1">
        <f t="array" ref="L83">_xlfn.IFS(K83&gt;=80,"A+",K83&gt;=70,"A",K83&gt;=65,"B+",K83&gt;=60,"B",K83&gt;=50,"C",K83&lt;55,"D",K83&lt;33,"FAIL")</f>
        <v>A+</v>
      </c>
      <c r="M83" s="32">
        <f t="shared" si="5"/>
        <v>82.5</v>
      </c>
    </row>
    <row r="84" spans="1:13" ht="15" x14ac:dyDescent="0.3">
      <c r="A84" s="32">
        <v>82</v>
      </c>
      <c r="B84" s="32" t="s">
        <v>47</v>
      </c>
      <c r="C84" s="33" t="s">
        <v>241</v>
      </c>
      <c r="D84" s="32">
        <v>53</v>
      </c>
      <c r="E84" s="32">
        <v>72</v>
      </c>
      <c r="F84" s="32">
        <v>80</v>
      </c>
      <c r="G84" s="32">
        <v>93</v>
      </c>
      <c r="H84" s="32">
        <v>64</v>
      </c>
      <c r="I84" s="32">
        <v>74</v>
      </c>
      <c r="J84" s="32">
        <f t="shared" si="3"/>
        <v>436</v>
      </c>
      <c r="K84" s="32">
        <f t="shared" si="4"/>
        <v>72.666666666666671</v>
      </c>
      <c r="L84" s="32" t="str" cm="1">
        <f t="array" ref="L84">_xlfn.IFS(K84&gt;=80,"A+",K84&gt;=70,"A",K84&gt;=65,"B+",K84&gt;=60,"B",K84&gt;=50,"C",K84&lt;55,"D",K84&lt;33,"FAIL")</f>
        <v>A</v>
      </c>
      <c r="M84" s="32">
        <f t="shared" si="5"/>
        <v>80.666666666666671</v>
      </c>
    </row>
    <row r="85" spans="1:13" ht="15" x14ac:dyDescent="0.3">
      <c r="A85" s="32">
        <v>83</v>
      </c>
      <c r="B85" s="32" t="s">
        <v>48</v>
      </c>
      <c r="C85" s="33" t="s">
        <v>237</v>
      </c>
      <c r="D85" s="32">
        <v>83</v>
      </c>
      <c r="E85" s="32">
        <v>61</v>
      </c>
      <c r="F85" s="32">
        <v>74</v>
      </c>
      <c r="G85" s="32">
        <v>81</v>
      </c>
      <c r="H85" s="32">
        <v>63</v>
      </c>
      <c r="I85" s="32">
        <v>68</v>
      </c>
      <c r="J85" s="32">
        <f t="shared" si="3"/>
        <v>430</v>
      </c>
      <c r="K85" s="32">
        <f t="shared" si="4"/>
        <v>71.666666666666671</v>
      </c>
      <c r="L85" s="32" t="str" cm="1">
        <f t="array" ref="L85">_xlfn.IFS(K85&gt;=80,"A+",K85&gt;=70,"A",K85&gt;=65,"B+",K85&gt;=60,"B",K85&gt;=50,"C",K85&lt;55,"D",K85&lt;33,"FAIL")</f>
        <v>A</v>
      </c>
      <c r="M85" s="32">
        <f t="shared" si="5"/>
        <v>80.666666666666671</v>
      </c>
    </row>
    <row r="86" spans="1:13" ht="15" x14ac:dyDescent="0.3">
      <c r="A86" s="32">
        <v>84</v>
      </c>
      <c r="B86" s="32" t="s">
        <v>49</v>
      </c>
      <c r="C86" s="33" t="s">
        <v>238</v>
      </c>
      <c r="D86" s="32">
        <v>79</v>
      </c>
      <c r="E86" s="32">
        <v>79</v>
      </c>
      <c r="F86" s="32">
        <v>84</v>
      </c>
      <c r="G86" s="32">
        <v>65</v>
      </c>
      <c r="H86" s="32">
        <v>74</v>
      </c>
      <c r="I86" s="32">
        <v>87</v>
      </c>
      <c r="J86" s="32">
        <f t="shared" si="3"/>
        <v>468</v>
      </c>
      <c r="K86" s="32">
        <f t="shared" si="4"/>
        <v>78</v>
      </c>
      <c r="L86" s="32" t="str" cm="1">
        <f t="array" ref="L86">_xlfn.IFS(K86&gt;=80,"A+",K86&gt;=70,"A",K86&gt;=65,"B+",K86&gt;=60,"B",K86&gt;=50,"C",K86&lt;55,"D",K86&lt;33,"FAIL")</f>
        <v>A</v>
      </c>
      <c r="M86" s="32">
        <f t="shared" si="5"/>
        <v>80.666666666666671</v>
      </c>
    </row>
    <row r="87" spans="1:13" ht="15" x14ac:dyDescent="0.3">
      <c r="A87" s="32">
        <v>85</v>
      </c>
      <c r="B87" s="32" t="s">
        <v>50</v>
      </c>
      <c r="C87" s="33" t="s">
        <v>239</v>
      </c>
      <c r="D87" s="32">
        <v>87</v>
      </c>
      <c r="E87" s="32">
        <v>77</v>
      </c>
      <c r="F87" s="32">
        <v>61</v>
      </c>
      <c r="G87" s="32">
        <v>63</v>
      </c>
      <c r="H87" s="32">
        <v>68</v>
      </c>
      <c r="I87" s="32">
        <v>78</v>
      </c>
      <c r="J87" s="32">
        <f t="shared" si="3"/>
        <v>434</v>
      </c>
      <c r="K87" s="32">
        <f t="shared" si="4"/>
        <v>72.333333333333329</v>
      </c>
      <c r="L87" s="32" t="str" cm="1">
        <f t="array" ref="L87">_xlfn.IFS(K87&gt;=80,"A+",K87&gt;=70,"A",K87&gt;=65,"B+",K87&gt;=60,"B",K87&gt;=50,"C",K87&lt;55,"D",K87&lt;33,"FAIL")</f>
        <v>A</v>
      </c>
      <c r="M87" s="32">
        <f t="shared" si="5"/>
        <v>80.666666666666671</v>
      </c>
    </row>
    <row r="88" spans="1:13" ht="15" x14ac:dyDescent="0.3">
      <c r="A88" s="32">
        <v>86</v>
      </c>
      <c r="B88" s="32" t="s">
        <v>51</v>
      </c>
      <c r="C88" s="33" t="s">
        <v>239</v>
      </c>
      <c r="D88" s="32">
        <v>66</v>
      </c>
      <c r="E88" s="32">
        <v>87</v>
      </c>
      <c r="F88" s="32">
        <v>65</v>
      </c>
      <c r="G88" s="32">
        <v>92</v>
      </c>
      <c r="H88" s="32">
        <v>69</v>
      </c>
      <c r="I88" s="32">
        <v>64</v>
      </c>
      <c r="J88" s="32">
        <f t="shared" si="3"/>
        <v>443</v>
      </c>
      <c r="K88" s="32">
        <f t="shared" si="4"/>
        <v>73.833333333333329</v>
      </c>
      <c r="L88" s="32" t="str" cm="1">
        <f t="array" ref="L88">_xlfn.IFS(K88&gt;=80,"A+",K88&gt;=70,"A",K88&gt;=65,"B+",K88&gt;=60,"B",K88&gt;=50,"C",K88&lt;55,"D",K88&lt;33,"FAIL")</f>
        <v>A</v>
      </c>
      <c r="M88" s="32">
        <f t="shared" si="5"/>
        <v>80.666666666666671</v>
      </c>
    </row>
    <row r="89" spans="1:13" ht="15" x14ac:dyDescent="0.3">
      <c r="A89" s="32">
        <v>87</v>
      </c>
      <c r="B89" s="32" t="s">
        <v>52</v>
      </c>
      <c r="C89" s="33" t="s">
        <v>239</v>
      </c>
      <c r="D89" s="32">
        <v>81</v>
      </c>
      <c r="E89" s="32">
        <v>71</v>
      </c>
      <c r="F89" s="32">
        <v>77</v>
      </c>
      <c r="G89" s="32">
        <v>88</v>
      </c>
      <c r="H89" s="32">
        <v>75</v>
      </c>
      <c r="I89" s="32">
        <v>66</v>
      </c>
      <c r="J89" s="32">
        <f t="shared" si="3"/>
        <v>458</v>
      </c>
      <c r="K89" s="32">
        <f t="shared" si="4"/>
        <v>76.333333333333329</v>
      </c>
      <c r="L89" s="32" t="str" cm="1">
        <f t="array" ref="L89">_xlfn.IFS(K89&gt;=80,"A+",K89&gt;=70,"A",K89&gt;=65,"B+",K89&gt;=60,"B",K89&gt;=50,"C",K89&lt;55,"D",K89&lt;33,"FAIL")</f>
        <v>A</v>
      </c>
      <c r="M89" s="32">
        <f t="shared" si="5"/>
        <v>80.666666666666671</v>
      </c>
    </row>
    <row r="90" spans="1:13" ht="15" x14ac:dyDescent="0.3">
      <c r="A90" s="32">
        <v>88</v>
      </c>
      <c r="B90" s="32" t="s">
        <v>53</v>
      </c>
      <c r="C90" s="33" t="s">
        <v>241</v>
      </c>
      <c r="D90" s="32">
        <v>57</v>
      </c>
      <c r="E90" s="32">
        <v>92</v>
      </c>
      <c r="F90" s="32">
        <v>61</v>
      </c>
      <c r="G90" s="32">
        <v>67</v>
      </c>
      <c r="H90" s="32">
        <v>60</v>
      </c>
      <c r="I90" s="32">
        <v>92</v>
      </c>
      <c r="J90" s="32">
        <f t="shared" si="3"/>
        <v>429</v>
      </c>
      <c r="K90" s="32">
        <f t="shared" si="4"/>
        <v>71.5</v>
      </c>
      <c r="L90" s="32" t="str" cm="1">
        <f t="array" ref="L90">_xlfn.IFS(K90&gt;=80,"A+",K90&gt;=70,"A",K90&gt;=65,"B+",K90&gt;=60,"B",K90&gt;=50,"C",K90&lt;55,"D",K90&lt;33,"FAIL")</f>
        <v>A</v>
      </c>
      <c r="M90" s="32">
        <f t="shared" si="5"/>
        <v>80.666666666666671</v>
      </c>
    </row>
    <row r="91" spans="1:13" ht="15" x14ac:dyDescent="0.3">
      <c r="A91" s="32">
        <v>89</v>
      </c>
      <c r="B91" s="32" t="s">
        <v>54</v>
      </c>
      <c r="C91" s="33" t="s">
        <v>239</v>
      </c>
      <c r="D91" s="32">
        <v>82</v>
      </c>
      <c r="E91" s="32">
        <v>61</v>
      </c>
      <c r="F91" s="32">
        <v>77</v>
      </c>
      <c r="G91" s="32">
        <v>91</v>
      </c>
      <c r="H91" s="32">
        <v>91</v>
      </c>
      <c r="I91" s="32">
        <v>65</v>
      </c>
      <c r="J91" s="32">
        <f t="shared" si="3"/>
        <v>467</v>
      </c>
      <c r="K91" s="32">
        <f t="shared" si="4"/>
        <v>77.833333333333329</v>
      </c>
      <c r="L91" s="32" t="str" cm="1">
        <f t="array" ref="L91">_xlfn.IFS(K91&gt;=80,"A+",K91&gt;=70,"A",K91&gt;=65,"B+",K91&gt;=60,"B",K91&gt;=50,"C",K91&lt;55,"D",K91&lt;33,"FAIL")</f>
        <v>A</v>
      </c>
      <c r="M91" s="32">
        <f t="shared" si="5"/>
        <v>80.666666666666671</v>
      </c>
    </row>
    <row r="92" spans="1:13" ht="15" x14ac:dyDescent="0.3">
      <c r="A92" s="32">
        <v>90</v>
      </c>
      <c r="B92" s="32" t="s">
        <v>55</v>
      </c>
      <c r="C92" s="33" t="s">
        <v>241</v>
      </c>
      <c r="D92" s="32">
        <v>71</v>
      </c>
      <c r="E92" s="32">
        <v>85</v>
      </c>
      <c r="F92" s="32">
        <v>91</v>
      </c>
      <c r="G92" s="32">
        <v>69</v>
      </c>
      <c r="H92" s="32">
        <v>76</v>
      </c>
      <c r="I92" s="32">
        <v>60</v>
      </c>
      <c r="J92" s="32">
        <f t="shared" si="3"/>
        <v>452</v>
      </c>
      <c r="K92" s="32">
        <f t="shared" si="4"/>
        <v>75.333333333333329</v>
      </c>
      <c r="L92" s="32" t="str" cm="1">
        <f t="array" ref="L92">_xlfn.IFS(K92&gt;=80,"A+",K92&gt;=70,"A",K92&gt;=65,"B+",K92&gt;=60,"B",K92&gt;=50,"C",K92&lt;55,"D",K92&lt;33,"FAIL")</f>
        <v>A</v>
      </c>
      <c r="M92" s="32">
        <f t="shared" si="5"/>
        <v>80.666666666666671</v>
      </c>
    </row>
    <row r="93" spans="1:13" ht="15" x14ac:dyDescent="0.3">
      <c r="A93" s="32">
        <v>91</v>
      </c>
      <c r="B93" s="32" t="s">
        <v>56</v>
      </c>
      <c r="C93" s="33" t="s">
        <v>241</v>
      </c>
      <c r="D93" s="32">
        <v>90</v>
      </c>
      <c r="E93" s="32">
        <v>62</v>
      </c>
      <c r="F93" s="32">
        <v>66</v>
      </c>
      <c r="G93" s="32">
        <v>60</v>
      </c>
      <c r="H93" s="32">
        <v>81</v>
      </c>
      <c r="I93" s="32">
        <v>64</v>
      </c>
      <c r="J93" s="32">
        <f t="shared" si="3"/>
        <v>423</v>
      </c>
      <c r="K93" s="32">
        <f t="shared" si="4"/>
        <v>70.5</v>
      </c>
      <c r="L93" s="32" t="str" cm="1">
        <f t="array" ref="L93">_xlfn.IFS(K93&gt;=80,"A+",K93&gt;=70,"A",K93&gt;=65,"B+",K93&gt;=60,"B",K93&gt;=50,"C",K93&lt;55,"D",K93&lt;33,"FAIL")</f>
        <v>A</v>
      </c>
      <c r="M93" s="32">
        <f t="shared" si="5"/>
        <v>80.666666666666671</v>
      </c>
    </row>
    <row r="94" spans="1:13" ht="15" x14ac:dyDescent="0.3">
      <c r="A94" s="32">
        <v>92</v>
      </c>
      <c r="B94" s="32" t="s">
        <v>57</v>
      </c>
      <c r="C94" s="33" t="s">
        <v>240</v>
      </c>
      <c r="D94" s="32">
        <v>60</v>
      </c>
      <c r="E94" s="32">
        <v>86</v>
      </c>
      <c r="F94" s="32">
        <v>69</v>
      </c>
      <c r="G94" s="32">
        <v>60</v>
      </c>
      <c r="H94" s="32">
        <v>73</v>
      </c>
      <c r="I94" s="32">
        <v>92</v>
      </c>
      <c r="J94" s="32">
        <f t="shared" si="3"/>
        <v>440</v>
      </c>
      <c r="K94" s="32">
        <f t="shared" si="4"/>
        <v>73.333333333333329</v>
      </c>
      <c r="L94" s="32" t="str" cm="1">
        <f t="array" ref="L94">_xlfn.IFS(K94&gt;=80,"A+",K94&gt;=70,"A",K94&gt;=65,"B+",K94&gt;=60,"B",K94&gt;=50,"C",K94&lt;55,"D",K94&lt;33,"FAIL")</f>
        <v>A</v>
      </c>
      <c r="M94" s="32">
        <f t="shared" si="5"/>
        <v>80.666666666666671</v>
      </c>
    </row>
    <row r="95" spans="1:13" ht="15" x14ac:dyDescent="0.3">
      <c r="A95" s="32">
        <v>93</v>
      </c>
      <c r="B95" s="32" t="s">
        <v>58</v>
      </c>
      <c r="C95" s="33" t="s">
        <v>240</v>
      </c>
      <c r="D95" s="32">
        <v>58</v>
      </c>
      <c r="E95" s="32">
        <v>71</v>
      </c>
      <c r="F95" s="32">
        <v>93</v>
      </c>
      <c r="G95" s="32">
        <v>78</v>
      </c>
      <c r="H95" s="32">
        <v>82</v>
      </c>
      <c r="I95" s="32">
        <v>73</v>
      </c>
      <c r="J95" s="32">
        <f t="shared" si="3"/>
        <v>455</v>
      </c>
      <c r="K95" s="32">
        <f t="shared" si="4"/>
        <v>75.833333333333329</v>
      </c>
      <c r="L95" s="32" t="str" cm="1">
        <f t="array" ref="L95">_xlfn.IFS(K95&gt;=80,"A+",K95&gt;=70,"A",K95&gt;=65,"B+",K95&gt;=60,"B",K95&gt;=50,"C",K95&lt;55,"D",K95&lt;33,"FAIL")</f>
        <v>A</v>
      </c>
      <c r="M95" s="32">
        <f t="shared" si="5"/>
        <v>80.666666666666671</v>
      </c>
    </row>
    <row r="96" spans="1:13" ht="15" x14ac:dyDescent="0.3">
      <c r="A96" s="32">
        <v>94</v>
      </c>
      <c r="B96" s="32" t="s">
        <v>59</v>
      </c>
      <c r="C96" s="33" t="s">
        <v>242</v>
      </c>
      <c r="D96" s="32">
        <v>80</v>
      </c>
      <c r="E96" s="32">
        <v>64</v>
      </c>
      <c r="F96" s="32">
        <v>61</v>
      </c>
      <c r="G96" s="32">
        <v>89</v>
      </c>
      <c r="H96" s="32">
        <v>89</v>
      </c>
      <c r="I96" s="32">
        <v>63</v>
      </c>
      <c r="J96" s="32">
        <f t="shared" si="3"/>
        <v>446</v>
      </c>
      <c r="K96" s="32">
        <f t="shared" si="4"/>
        <v>74.333333333333329</v>
      </c>
      <c r="L96" s="32" t="str" cm="1">
        <f t="array" ref="L96">_xlfn.IFS(K96&gt;=80,"A+",K96&gt;=70,"A",K96&gt;=65,"B+",K96&gt;=60,"B",K96&gt;=50,"C",K96&lt;55,"D",K96&lt;33,"FAIL")</f>
        <v>A</v>
      </c>
      <c r="M96" s="32">
        <f t="shared" si="5"/>
        <v>80.666666666666671</v>
      </c>
    </row>
    <row r="97" spans="1:13" ht="15" x14ac:dyDescent="0.3">
      <c r="A97" s="32">
        <v>95</v>
      </c>
      <c r="B97" s="32" t="s">
        <v>60</v>
      </c>
      <c r="C97" s="33" t="s">
        <v>242</v>
      </c>
      <c r="D97" s="32">
        <v>60</v>
      </c>
      <c r="E97" s="32">
        <v>76</v>
      </c>
      <c r="F97" s="32">
        <v>71</v>
      </c>
      <c r="G97" s="32">
        <v>60</v>
      </c>
      <c r="H97" s="32">
        <v>67</v>
      </c>
      <c r="I97" s="32">
        <v>70</v>
      </c>
      <c r="J97" s="32">
        <f t="shared" si="3"/>
        <v>404</v>
      </c>
      <c r="K97" s="32">
        <f t="shared" si="4"/>
        <v>67.333333333333329</v>
      </c>
      <c r="L97" s="32" t="str" cm="1">
        <f t="array" ref="L97">_xlfn.IFS(K97&gt;=80,"A+",K97&gt;=70,"A",K97&gt;=65,"B+",K97&gt;=60,"B",K97&gt;=50,"C",K97&lt;55,"D",K97&lt;33,"FAIL")</f>
        <v>B+</v>
      </c>
      <c r="M97" s="32">
        <f t="shared" si="5"/>
        <v>80.666666666666671</v>
      </c>
    </row>
    <row r="98" spans="1:13" ht="15" x14ac:dyDescent="0.3">
      <c r="A98" s="32">
        <v>96</v>
      </c>
      <c r="B98" s="32" t="s">
        <v>61</v>
      </c>
      <c r="C98" s="33" t="s">
        <v>242</v>
      </c>
      <c r="D98" s="32">
        <v>61</v>
      </c>
      <c r="E98" s="32">
        <v>73</v>
      </c>
      <c r="F98" s="32">
        <v>71</v>
      </c>
      <c r="G98" s="32">
        <v>81</v>
      </c>
      <c r="H98" s="32">
        <v>75</v>
      </c>
      <c r="I98" s="32">
        <v>77</v>
      </c>
      <c r="J98" s="32">
        <f t="shared" si="3"/>
        <v>438</v>
      </c>
      <c r="K98" s="32">
        <f t="shared" si="4"/>
        <v>73</v>
      </c>
      <c r="L98" s="32" t="str" cm="1">
        <f t="array" ref="L98">_xlfn.IFS(K98&gt;=80,"A+",K98&gt;=70,"A",K98&gt;=65,"B+",K98&gt;=60,"B",K98&gt;=50,"C",K98&lt;55,"D",K98&lt;33,"FAIL")</f>
        <v>A</v>
      </c>
      <c r="M98" s="32">
        <f t="shared" si="5"/>
        <v>80.666666666666671</v>
      </c>
    </row>
    <row r="99" spans="1:13" ht="15" x14ac:dyDescent="0.3">
      <c r="A99" s="32">
        <v>97</v>
      </c>
      <c r="B99" s="32" t="s">
        <v>62</v>
      </c>
      <c r="C99" s="33" t="s">
        <v>240</v>
      </c>
      <c r="D99" s="32">
        <v>83</v>
      </c>
      <c r="E99" s="32">
        <v>81</v>
      </c>
      <c r="F99" s="32">
        <v>83</v>
      </c>
      <c r="G99" s="32">
        <v>60</v>
      </c>
      <c r="H99" s="32">
        <v>88</v>
      </c>
      <c r="I99" s="32">
        <v>89</v>
      </c>
      <c r="J99" s="32">
        <f t="shared" si="3"/>
        <v>484</v>
      </c>
      <c r="K99" s="32">
        <f t="shared" si="4"/>
        <v>80.666666666666671</v>
      </c>
      <c r="L99" s="32" t="str" cm="1">
        <f t="array" ref="L99">_xlfn.IFS(K99&gt;=80,"A+",K99&gt;=70,"A",K99&gt;=65,"B+",K99&gt;=60,"B",K99&gt;=50,"C",K99&lt;55,"D",K99&lt;33,"FAIL")</f>
        <v>A+</v>
      </c>
      <c r="M99" s="32">
        <f t="shared" si="5"/>
        <v>80.666666666666671</v>
      </c>
    </row>
    <row r="100" spans="1:13" ht="15" x14ac:dyDescent="0.3">
      <c r="A100" s="32">
        <v>98</v>
      </c>
      <c r="B100" s="32" t="s">
        <v>63</v>
      </c>
      <c r="C100" s="33" t="s">
        <v>237</v>
      </c>
      <c r="D100" s="32">
        <v>87</v>
      </c>
      <c r="E100" s="32">
        <v>64</v>
      </c>
      <c r="F100" s="32">
        <v>88</v>
      </c>
      <c r="G100" s="32">
        <v>66</v>
      </c>
      <c r="H100" s="32">
        <v>82</v>
      </c>
      <c r="I100" s="32">
        <v>73</v>
      </c>
      <c r="J100" s="32">
        <f t="shared" si="3"/>
        <v>460</v>
      </c>
      <c r="K100" s="32">
        <f t="shared" si="4"/>
        <v>76.666666666666671</v>
      </c>
      <c r="L100" s="32" t="str" cm="1">
        <f t="array" ref="L100">_xlfn.IFS(K100&gt;=80,"A+",K100&gt;=70,"A",K100&gt;=65,"B+",K100&gt;=60,"B",K100&gt;=50,"C",K100&lt;55,"D",K100&lt;33,"FAIL")</f>
        <v>A</v>
      </c>
      <c r="M100" s="32">
        <f t="shared" si="5"/>
        <v>76.666666666666671</v>
      </c>
    </row>
    <row r="101" spans="1:13" ht="15" x14ac:dyDescent="0.3">
      <c r="A101" s="32">
        <v>99</v>
      </c>
      <c r="B101" s="32" t="s">
        <v>64</v>
      </c>
      <c r="C101" s="33" t="s">
        <v>240</v>
      </c>
      <c r="D101" s="32">
        <v>84</v>
      </c>
      <c r="E101" s="32">
        <v>71</v>
      </c>
      <c r="F101" s="32">
        <v>78</v>
      </c>
      <c r="G101" s="32">
        <v>65</v>
      </c>
      <c r="H101" s="32">
        <v>72</v>
      </c>
      <c r="I101" s="32">
        <v>75</v>
      </c>
      <c r="J101" s="32">
        <f t="shared" si="3"/>
        <v>445</v>
      </c>
      <c r="K101" s="32">
        <f t="shared" si="4"/>
        <v>74.166666666666671</v>
      </c>
      <c r="L101" s="32" t="str" cm="1">
        <f t="array" ref="L101">_xlfn.IFS(K101&gt;=80,"A+",K101&gt;=70,"A",K101&gt;=65,"B+",K101&gt;=60,"B",K101&gt;=50,"C",K101&lt;55,"D",K101&lt;33,"FAIL")</f>
        <v>A</v>
      </c>
      <c r="M101" s="32">
        <f t="shared" si="5"/>
        <v>74.166666666666671</v>
      </c>
    </row>
    <row r="102" spans="1:13" ht="15" x14ac:dyDescent="0.3">
      <c r="A102" s="32">
        <v>100</v>
      </c>
      <c r="B102" s="32" t="s">
        <v>236</v>
      </c>
      <c r="C102" s="33" t="s">
        <v>238</v>
      </c>
      <c r="D102" s="32">
        <v>54</v>
      </c>
      <c r="E102" s="32">
        <v>84</v>
      </c>
      <c r="F102" s="32">
        <v>70</v>
      </c>
      <c r="G102" s="32">
        <v>81</v>
      </c>
      <c r="H102" s="32">
        <v>85</v>
      </c>
      <c r="I102" s="32">
        <v>66</v>
      </c>
      <c r="J102" s="32">
        <f t="shared" si="3"/>
        <v>440</v>
      </c>
      <c r="K102" s="32">
        <f t="shared" si="4"/>
        <v>73.333333333333329</v>
      </c>
      <c r="L102" s="32" t="str" cm="1">
        <f t="array" ref="L102">_xlfn.IFS(K102&gt;=80,"A+",K102&gt;=70,"A",K102&gt;=65,"B+",K102&gt;=60,"B",K102&gt;=50,"C",K102&lt;55,"D",K102&lt;33,"FAIL")</f>
        <v>A</v>
      </c>
      <c r="M102" s="32">
        <f t="shared" si="5"/>
        <v>73.333333333333329</v>
      </c>
    </row>
    <row r="103" spans="1:13" x14ac:dyDescent="0.3">
      <c r="J103" t="s">
        <v>185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AA7F-45E6-4918-A9C8-9FEB6B2DB9A4}">
  <dimension ref="A2:L102"/>
  <sheetViews>
    <sheetView workbookViewId="0">
      <selection sqref="A1:L1048576"/>
    </sheetView>
  </sheetViews>
  <sheetFormatPr defaultRowHeight="14.4" x14ac:dyDescent="0.3"/>
  <cols>
    <col min="12" max="12" width="10.33203125" bestFit="1" customWidth="1"/>
  </cols>
  <sheetData>
    <row r="2" spans="1:12" ht="15" x14ac:dyDescent="0.3">
      <c r="A2" s="31" t="s">
        <v>80</v>
      </c>
      <c r="B2" s="31" t="s">
        <v>68</v>
      </c>
      <c r="C2" s="31" t="s">
        <v>187</v>
      </c>
      <c r="D2" s="31" t="s">
        <v>243</v>
      </c>
      <c r="E2" s="31" t="s">
        <v>244</v>
      </c>
      <c r="F2" s="31" t="s">
        <v>245</v>
      </c>
      <c r="G2" s="31" t="s">
        <v>246</v>
      </c>
      <c r="H2" s="31" t="s">
        <v>247</v>
      </c>
      <c r="I2" s="31" t="s">
        <v>248</v>
      </c>
      <c r="J2" s="31" t="s">
        <v>252</v>
      </c>
      <c r="K2" s="31" t="s">
        <v>253</v>
      </c>
      <c r="L2" s="31" t="s">
        <v>21</v>
      </c>
    </row>
    <row r="3" spans="1:12" ht="15" x14ac:dyDescent="0.3">
      <c r="A3" s="32">
        <v>1</v>
      </c>
      <c r="B3" s="32" t="s">
        <v>9</v>
      </c>
      <c r="C3" s="33" t="s">
        <v>237</v>
      </c>
      <c r="D3" s="32">
        <v>86</v>
      </c>
      <c r="E3" s="32">
        <v>65</v>
      </c>
      <c r="F3" s="32">
        <v>93</v>
      </c>
      <c r="G3" s="32">
        <v>67</v>
      </c>
      <c r="H3" s="32">
        <v>65</v>
      </c>
      <c r="I3" s="32">
        <v>91</v>
      </c>
      <c r="J3" s="34">
        <f>MIN(D3:I3)</f>
        <v>65</v>
      </c>
      <c r="K3" s="34">
        <f>MAX(D3:I3)</f>
        <v>93</v>
      </c>
      <c r="L3" s="34">
        <f>AVERAGE(D3:I3)</f>
        <v>77.833333333333329</v>
      </c>
    </row>
    <row r="4" spans="1:12" ht="15" x14ac:dyDescent="0.3">
      <c r="A4" s="32">
        <v>2</v>
      </c>
      <c r="B4" s="32" t="s">
        <v>10</v>
      </c>
      <c r="C4" s="33" t="s">
        <v>238</v>
      </c>
      <c r="D4" s="32">
        <v>90</v>
      </c>
      <c r="E4" s="32">
        <v>86</v>
      </c>
      <c r="F4" s="32">
        <v>68</v>
      </c>
      <c r="G4" s="32">
        <v>69</v>
      </c>
      <c r="H4" s="32">
        <v>89</v>
      </c>
      <c r="I4" s="32">
        <v>83</v>
      </c>
      <c r="J4" s="34">
        <f t="shared" ref="J4:J67" si="0">MIN(D4:I4)</f>
        <v>68</v>
      </c>
      <c r="K4" s="34">
        <f t="shared" ref="K4:K67" si="1">MAX(D4:I4)</f>
        <v>90</v>
      </c>
      <c r="L4" s="34">
        <f t="shared" ref="L4:L67" si="2">AVERAGE(D4:I4)</f>
        <v>80.833333333333329</v>
      </c>
    </row>
    <row r="5" spans="1:12" ht="15" x14ac:dyDescent="0.3">
      <c r="A5" s="32">
        <v>3</v>
      </c>
      <c r="B5" s="32" t="s">
        <v>189</v>
      </c>
      <c r="C5" s="33" t="s">
        <v>237</v>
      </c>
      <c r="D5" s="32">
        <v>77</v>
      </c>
      <c r="E5" s="32">
        <v>85</v>
      </c>
      <c r="F5" s="32">
        <v>78</v>
      </c>
      <c r="G5" s="32">
        <v>87</v>
      </c>
      <c r="H5" s="32">
        <v>55</v>
      </c>
      <c r="I5" s="32">
        <v>89</v>
      </c>
      <c r="J5" s="34">
        <f t="shared" si="0"/>
        <v>55</v>
      </c>
      <c r="K5" s="34">
        <f t="shared" si="1"/>
        <v>89</v>
      </c>
      <c r="L5" s="34">
        <f t="shared" si="2"/>
        <v>78.5</v>
      </c>
    </row>
    <row r="6" spans="1:12" ht="15" x14ac:dyDescent="0.3">
      <c r="A6" s="32">
        <v>4</v>
      </c>
      <c r="B6" s="32" t="s">
        <v>12</v>
      </c>
      <c r="C6" s="33" t="s">
        <v>238</v>
      </c>
      <c r="D6" s="32">
        <v>75</v>
      </c>
      <c r="E6" s="32">
        <v>67</v>
      </c>
      <c r="F6" s="32">
        <v>79</v>
      </c>
      <c r="G6" s="32">
        <v>90</v>
      </c>
      <c r="H6" s="32">
        <v>36</v>
      </c>
      <c r="I6" s="32">
        <v>65</v>
      </c>
      <c r="J6" s="34">
        <f t="shared" si="0"/>
        <v>36</v>
      </c>
      <c r="K6" s="34">
        <f t="shared" si="1"/>
        <v>90</v>
      </c>
      <c r="L6" s="34">
        <f t="shared" si="2"/>
        <v>68.666666666666671</v>
      </c>
    </row>
    <row r="7" spans="1:12" ht="15" x14ac:dyDescent="0.3">
      <c r="A7" s="32">
        <v>5</v>
      </c>
      <c r="B7" s="32" t="s">
        <v>115</v>
      </c>
      <c r="C7" s="33" t="s">
        <v>237</v>
      </c>
      <c r="D7" s="32">
        <v>71</v>
      </c>
      <c r="E7" s="32">
        <v>68</v>
      </c>
      <c r="F7" s="32">
        <v>86</v>
      </c>
      <c r="G7" s="32">
        <v>67</v>
      </c>
      <c r="H7" s="32">
        <v>88</v>
      </c>
      <c r="I7" s="32">
        <v>78</v>
      </c>
      <c r="J7" s="34">
        <f t="shared" si="0"/>
        <v>67</v>
      </c>
      <c r="K7" s="34">
        <f t="shared" si="1"/>
        <v>88</v>
      </c>
      <c r="L7" s="34">
        <f t="shared" si="2"/>
        <v>76.333333333333329</v>
      </c>
    </row>
    <row r="8" spans="1:12" ht="15" x14ac:dyDescent="0.3">
      <c r="A8" s="32">
        <v>6</v>
      </c>
      <c r="B8" s="32" t="s">
        <v>190</v>
      </c>
      <c r="C8" s="33" t="s">
        <v>237</v>
      </c>
      <c r="D8" s="32">
        <v>88</v>
      </c>
      <c r="E8" s="32">
        <v>88</v>
      </c>
      <c r="F8" s="32">
        <v>93</v>
      </c>
      <c r="G8" s="32">
        <v>88</v>
      </c>
      <c r="H8" s="32">
        <v>68</v>
      </c>
      <c r="I8" s="32">
        <v>69</v>
      </c>
      <c r="J8" s="34">
        <f t="shared" si="0"/>
        <v>68</v>
      </c>
      <c r="K8" s="34">
        <f t="shared" si="1"/>
        <v>93</v>
      </c>
      <c r="L8" s="34">
        <f t="shared" si="2"/>
        <v>82.333333333333329</v>
      </c>
    </row>
    <row r="9" spans="1:12" ht="15" x14ac:dyDescent="0.3">
      <c r="A9" s="32">
        <v>7</v>
      </c>
      <c r="B9" s="32" t="s">
        <v>191</v>
      </c>
      <c r="C9" s="33" t="s">
        <v>239</v>
      </c>
      <c r="D9" s="32">
        <v>90</v>
      </c>
      <c r="E9" s="32">
        <v>65</v>
      </c>
      <c r="F9" s="32">
        <v>77</v>
      </c>
      <c r="G9" s="32">
        <v>64</v>
      </c>
      <c r="H9" s="32">
        <v>69</v>
      </c>
      <c r="I9" s="32">
        <v>63</v>
      </c>
      <c r="J9" s="34">
        <f t="shared" si="0"/>
        <v>63</v>
      </c>
      <c r="K9" s="34">
        <f t="shared" si="1"/>
        <v>90</v>
      </c>
      <c r="L9" s="34">
        <f t="shared" si="2"/>
        <v>71.333333333333329</v>
      </c>
    </row>
    <row r="10" spans="1:12" ht="15" x14ac:dyDescent="0.3">
      <c r="A10" s="32">
        <v>8</v>
      </c>
      <c r="B10" s="32" t="s">
        <v>15</v>
      </c>
      <c r="C10" s="33" t="s">
        <v>237</v>
      </c>
      <c r="D10" s="32">
        <v>68</v>
      </c>
      <c r="E10" s="32">
        <v>66</v>
      </c>
      <c r="F10" s="32">
        <v>76</v>
      </c>
      <c r="G10" s="32">
        <v>88</v>
      </c>
      <c r="H10" s="32">
        <v>89</v>
      </c>
      <c r="I10" s="32">
        <v>69</v>
      </c>
      <c r="J10" s="34">
        <f t="shared" si="0"/>
        <v>66</v>
      </c>
      <c r="K10" s="34">
        <f t="shared" si="1"/>
        <v>89</v>
      </c>
      <c r="L10" s="34">
        <f t="shared" si="2"/>
        <v>76</v>
      </c>
    </row>
    <row r="11" spans="1:12" ht="15" x14ac:dyDescent="0.3">
      <c r="A11" s="32">
        <v>9</v>
      </c>
      <c r="B11" s="32" t="s">
        <v>192</v>
      </c>
      <c r="C11" s="33" t="s">
        <v>239</v>
      </c>
      <c r="D11" s="32">
        <v>68</v>
      </c>
      <c r="E11" s="32">
        <v>60</v>
      </c>
      <c r="F11" s="32">
        <v>69</v>
      </c>
      <c r="G11" s="32">
        <v>66</v>
      </c>
      <c r="H11" s="32">
        <v>64</v>
      </c>
      <c r="I11" s="32">
        <v>84</v>
      </c>
      <c r="J11" s="34">
        <f t="shared" si="0"/>
        <v>60</v>
      </c>
      <c r="K11" s="34">
        <f t="shared" si="1"/>
        <v>84</v>
      </c>
      <c r="L11" s="34">
        <f t="shared" si="2"/>
        <v>68.5</v>
      </c>
    </row>
    <row r="12" spans="1:12" ht="15" x14ac:dyDescent="0.3">
      <c r="A12" s="32">
        <v>10</v>
      </c>
      <c r="B12" s="32" t="s">
        <v>193</v>
      </c>
      <c r="C12" s="33" t="s">
        <v>237</v>
      </c>
      <c r="D12" s="32">
        <v>70</v>
      </c>
      <c r="E12" s="32">
        <v>91</v>
      </c>
      <c r="F12" s="32">
        <v>73</v>
      </c>
      <c r="G12" s="32">
        <v>93</v>
      </c>
      <c r="H12" s="32">
        <v>78</v>
      </c>
      <c r="I12" s="32">
        <v>63</v>
      </c>
      <c r="J12" s="34">
        <f t="shared" si="0"/>
        <v>63</v>
      </c>
      <c r="K12" s="34">
        <f t="shared" si="1"/>
        <v>93</v>
      </c>
      <c r="L12" s="34">
        <f t="shared" si="2"/>
        <v>78</v>
      </c>
    </row>
    <row r="13" spans="1:12" ht="15" x14ac:dyDescent="0.3">
      <c r="A13" s="32">
        <v>11</v>
      </c>
      <c r="B13" s="32" t="s">
        <v>101</v>
      </c>
      <c r="C13" s="33" t="s">
        <v>237</v>
      </c>
      <c r="D13" s="32">
        <v>79</v>
      </c>
      <c r="E13" s="32">
        <v>83</v>
      </c>
      <c r="F13" s="32">
        <v>61</v>
      </c>
      <c r="G13" s="32">
        <v>70</v>
      </c>
      <c r="H13" s="32">
        <v>94</v>
      </c>
      <c r="I13" s="32">
        <v>66</v>
      </c>
      <c r="J13" s="34">
        <f t="shared" si="0"/>
        <v>61</v>
      </c>
      <c r="K13" s="34">
        <f t="shared" si="1"/>
        <v>94</v>
      </c>
      <c r="L13" s="34">
        <f t="shared" si="2"/>
        <v>75.5</v>
      </c>
    </row>
    <row r="14" spans="1:12" ht="15" x14ac:dyDescent="0.3">
      <c r="A14" s="32">
        <v>12</v>
      </c>
      <c r="B14" s="32" t="s">
        <v>102</v>
      </c>
      <c r="C14" s="33" t="s">
        <v>239</v>
      </c>
      <c r="D14" s="32">
        <v>71</v>
      </c>
      <c r="E14" s="32">
        <v>71</v>
      </c>
      <c r="F14" s="32">
        <v>64</v>
      </c>
      <c r="G14" s="32">
        <v>63</v>
      </c>
      <c r="H14" s="32">
        <v>36</v>
      </c>
      <c r="I14" s="32">
        <v>87</v>
      </c>
      <c r="J14" s="34">
        <f t="shared" si="0"/>
        <v>36</v>
      </c>
      <c r="K14" s="34">
        <f t="shared" si="1"/>
        <v>87</v>
      </c>
      <c r="L14" s="34">
        <f t="shared" si="2"/>
        <v>65.333333333333329</v>
      </c>
    </row>
    <row r="15" spans="1:12" ht="15" x14ac:dyDescent="0.3">
      <c r="A15" s="32">
        <v>13</v>
      </c>
      <c r="B15" s="32" t="s">
        <v>16</v>
      </c>
      <c r="C15" s="33" t="s">
        <v>239</v>
      </c>
      <c r="D15" s="32">
        <v>72</v>
      </c>
      <c r="E15" s="32">
        <v>88</v>
      </c>
      <c r="F15" s="32">
        <v>65</v>
      </c>
      <c r="G15" s="32">
        <v>92</v>
      </c>
      <c r="H15" s="32">
        <v>48</v>
      </c>
      <c r="I15" s="32">
        <v>65</v>
      </c>
      <c r="J15" s="34">
        <f t="shared" si="0"/>
        <v>48</v>
      </c>
      <c r="K15" s="34">
        <f t="shared" si="1"/>
        <v>92</v>
      </c>
      <c r="L15" s="34">
        <f t="shared" si="2"/>
        <v>71.666666666666671</v>
      </c>
    </row>
    <row r="16" spans="1:12" ht="15" x14ac:dyDescent="0.3">
      <c r="A16" s="32">
        <v>14</v>
      </c>
      <c r="B16" s="32" t="s">
        <v>100</v>
      </c>
      <c r="C16" s="33" t="s">
        <v>237</v>
      </c>
      <c r="D16" s="32">
        <v>65</v>
      </c>
      <c r="E16" s="32">
        <v>81</v>
      </c>
      <c r="F16" s="32">
        <v>85</v>
      </c>
      <c r="G16" s="32">
        <v>64</v>
      </c>
      <c r="H16" s="32">
        <v>78</v>
      </c>
      <c r="I16" s="32">
        <v>72</v>
      </c>
      <c r="J16" s="34">
        <f t="shared" si="0"/>
        <v>64</v>
      </c>
      <c r="K16" s="34">
        <f t="shared" si="1"/>
        <v>85</v>
      </c>
      <c r="L16" s="34">
        <f t="shared" si="2"/>
        <v>74.166666666666671</v>
      </c>
    </row>
    <row r="17" spans="1:12" ht="15" x14ac:dyDescent="0.3">
      <c r="A17" s="32">
        <v>15</v>
      </c>
      <c r="B17" s="32" t="s">
        <v>194</v>
      </c>
      <c r="C17" s="33" t="s">
        <v>240</v>
      </c>
      <c r="D17" s="32">
        <v>79</v>
      </c>
      <c r="E17" s="32">
        <v>69</v>
      </c>
      <c r="F17" s="32">
        <v>75</v>
      </c>
      <c r="G17" s="32">
        <v>62</v>
      </c>
      <c r="H17" s="32">
        <v>96</v>
      </c>
      <c r="I17" s="32">
        <v>67</v>
      </c>
      <c r="J17" s="34">
        <f t="shared" si="0"/>
        <v>62</v>
      </c>
      <c r="K17" s="34">
        <f t="shared" si="1"/>
        <v>96</v>
      </c>
      <c r="L17" s="34">
        <f t="shared" si="2"/>
        <v>74.666666666666671</v>
      </c>
    </row>
    <row r="18" spans="1:12" ht="15" x14ac:dyDescent="0.3">
      <c r="A18" s="32">
        <v>16</v>
      </c>
      <c r="B18" s="32" t="s">
        <v>195</v>
      </c>
      <c r="C18" s="33" t="s">
        <v>237</v>
      </c>
      <c r="D18" s="32">
        <v>67</v>
      </c>
      <c r="E18" s="32">
        <v>65</v>
      </c>
      <c r="F18" s="32">
        <v>93</v>
      </c>
      <c r="G18" s="32">
        <v>91</v>
      </c>
      <c r="H18" s="32">
        <v>59</v>
      </c>
      <c r="I18" s="32">
        <v>67</v>
      </c>
      <c r="J18" s="34">
        <f t="shared" si="0"/>
        <v>59</v>
      </c>
      <c r="K18" s="34">
        <f t="shared" si="1"/>
        <v>93</v>
      </c>
      <c r="L18" s="34">
        <f t="shared" si="2"/>
        <v>73.666666666666671</v>
      </c>
    </row>
    <row r="19" spans="1:12" ht="15" x14ac:dyDescent="0.3">
      <c r="A19" s="32">
        <v>17</v>
      </c>
      <c r="B19" s="32" t="s">
        <v>196</v>
      </c>
      <c r="C19" s="33" t="s">
        <v>237</v>
      </c>
      <c r="D19" s="32">
        <v>71</v>
      </c>
      <c r="E19" s="32">
        <v>75</v>
      </c>
      <c r="F19" s="32">
        <v>90</v>
      </c>
      <c r="G19" s="32">
        <v>78</v>
      </c>
      <c r="H19" s="32">
        <v>65</v>
      </c>
      <c r="I19" s="32">
        <v>86</v>
      </c>
      <c r="J19" s="34">
        <f t="shared" si="0"/>
        <v>65</v>
      </c>
      <c r="K19" s="34">
        <f t="shared" si="1"/>
        <v>90</v>
      </c>
      <c r="L19" s="34">
        <f t="shared" si="2"/>
        <v>77.5</v>
      </c>
    </row>
    <row r="20" spans="1:12" ht="15" x14ac:dyDescent="0.3">
      <c r="A20" s="32">
        <v>18</v>
      </c>
      <c r="B20" s="32" t="s">
        <v>116</v>
      </c>
      <c r="C20" s="33" t="s">
        <v>237</v>
      </c>
      <c r="D20" s="32">
        <v>70</v>
      </c>
      <c r="E20" s="32">
        <v>89</v>
      </c>
      <c r="F20" s="32">
        <v>62</v>
      </c>
      <c r="G20" s="32">
        <v>71</v>
      </c>
      <c r="H20" s="32">
        <v>85</v>
      </c>
      <c r="I20" s="32">
        <v>62</v>
      </c>
      <c r="J20" s="34">
        <f t="shared" si="0"/>
        <v>62</v>
      </c>
      <c r="K20" s="34">
        <f t="shared" si="1"/>
        <v>89</v>
      </c>
      <c r="L20" s="34">
        <f t="shared" si="2"/>
        <v>73.166666666666671</v>
      </c>
    </row>
    <row r="21" spans="1:12" ht="15" x14ac:dyDescent="0.3">
      <c r="A21" s="32">
        <v>19</v>
      </c>
      <c r="B21" s="32" t="s">
        <v>115</v>
      </c>
      <c r="C21" s="33" t="s">
        <v>241</v>
      </c>
      <c r="D21" s="32">
        <v>66</v>
      </c>
      <c r="E21" s="32">
        <v>61</v>
      </c>
      <c r="F21" s="32">
        <v>81</v>
      </c>
      <c r="G21" s="32">
        <v>63</v>
      </c>
      <c r="H21" s="32">
        <v>89</v>
      </c>
      <c r="I21" s="32">
        <v>74</v>
      </c>
      <c r="J21" s="34">
        <f t="shared" si="0"/>
        <v>61</v>
      </c>
      <c r="K21" s="34">
        <f t="shared" si="1"/>
        <v>89</v>
      </c>
      <c r="L21" s="34">
        <f t="shared" si="2"/>
        <v>72.333333333333329</v>
      </c>
    </row>
    <row r="22" spans="1:12" ht="15" x14ac:dyDescent="0.3">
      <c r="A22" s="32">
        <v>20</v>
      </c>
      <c r="B22" s="32" t="s">
        <v>3</v>
      </c>
      <c r="C22" s="33" t="s">
        <v>239</v>
      </c>
      <c r="D22" s="32">
        <v>55</v>
      </c>
      <c r="E22" s="32">
        <v>61</v>
      </c>
      <c r="F22" s="32">
        <v>66</v>
      </c>
      <c r="G22" s="32">
        <v>77</v>
      </c>
      <c r="H22" s="32">
        <v>96</v>
      </c>
      <c r="I22" s="32">
        <v>69</v>
      </c>
      <c r="J22" s="34">
        <f t="shared" si="0"/>
        <v>55</v>
      </c>
      <c r="K22" s="34">
        <f t="shared" si="1"/>
        <v>96</v>
      </c>
      <c r="L22" s="34">
        <f t="shared" si="2"/>
        <v>70.666666666666671</v>
      </c>
    </row>
    <row r="23" spans="1:12" ht="15" x14ac:dyDescent="0.3">
      <c r="A23" s="32">
        <v>21</v>
      </c>
      <c r="B23" s="32" t="s">
        <v>5</v>
      </c>
      <c r="C23" s="33" t="s">
        <v>239</v>
      </c>
      <c r="D23" s="32">
        <v>69</v>
      </c>
      <c r="E23" s="32">
        <v>83</v>
      </c>
      <c r="F23" s="32">
        <v>85</v>
      </c>
      <c r="G23" s="32">
        <v>62</v>
      </c>
      <c r="H23" s="32">
        <v>69</v>
      </c>
      <c r="I23" s="32">
        <v>83</v>
      </c>
      <c r="J23" s="34">
        <f t="shared" si="0"/>
        <v>62</v>
      </c>
      <c r="K23" s="34">
        <f t="shared" si="1"/>
        <v>85</v>
      </c>
      <c r="L23" s="34">
        <f t="shared" si="2"/>
        <v>75.166666666666671</v>
      </c>
    </row>
    <row r="24" spans="1:12" ht="15" x14ac:dyDescent="0.3">
      <c r="A24" s="32">
        <v>22</v>
      </c>
      <c r="B24" s="32" t="s">
        <v>6</v>
      </c>
      <c r="C24" s="33" t="s">
        <v>237</v>
      </c>
      <c r="D24" s="32">
        <v>65</v>
      </c>
      <c r="E24" s="32">
        <v>92</v>
      </c>
      <c r="F24" s="32">
        <v>65</v>
      </c>
      <c r="G24" s="32">
        <v>61</v>
      </c>
      <c r="H24" s="32">
        <v>47</v>
      </c>
      <c r="I24" s="32">
        <v>70</v>
      </c>
      <c r="J24" s="34">
        <f t="shared" si="0"/>
        <v>47</v>
      </c>
      <c r="K24" s="34">
        <f t="shared" si="1"/>
        <v>92</v>
      </c>
      <c r="L24" s="34">
        <f t="shared" si="2"/>
        <v>66.666666666666671</v>
      </c>
    </row>
    <row r="25" spans="1:12" ht="15" x14ac:dyDescent="0.3">
      <c r="A25" s="32">
        <v>23</v>
      </c>
      <c r="B25" s="32" t="s">
        <v>7</v>
      </c>
      <c r="C25" s="33" t="s">
        <v>238</v>
      </c>
      <c r="D25" s="32">
        <v>90</v>
      </c>
      <c r="E25" s="32">
        <v>64</v>
      </c>
      <c r="F25" s="32">
        <v>84</v>
      </c>
      <c r="G25" s="32">
        <v>92</v>
      </c>
      <c r="H25" s="32">
        <v>68</v>
      </c>
      <c r="I25" s="32">
        <v>75</v>
      </c>
      <c r="J25" s="34">
        <f t="shared" si="0"/>
        <v>64</v>
      </c>
      <c r="K25" s="34">
        <f t="shared" si="1"/>
        <v>92</v>
      </c>
      <c r="L25" s="34">
        <f t="shared" si="2"/>
        <v>78.833333333333329</v>
      </c>
    </row>
    <row r="26" spans="1:12" ht="15" x14ac:dyDescent="0.3">
      <c r="A26" s="32">
        <v>24</v>
      </c>
      <c r="B26" s="32" t="s">
        <v>8</v>
      </c>
      <c r="C26" s="33" t="s">
        <v>237</v>
      </c>
      <c r="D26" s="32">
        <v>60</v>
      </c>
      <c r="E26" s="32">
        <v>90</v>
      </c>
      <c r="F26" s="32">
        <v>88</v>
      </c>
      <c r="G26" s="32">
        <v>81</v>
      </c>
      <c r="H26" s="32">
        <v>59</v>
      </c>
      <c r="I26" s="32">
        <v>80</v>
      </c>
      <c r="J26" s="34">
        <f t="shared" si="0"/>
        <v>59</v>
      </c>
      <c r="K26" s="34">
        <f t="shared" si="1"/>
        <v>90</v>
      </c>
      <c r="L26" s="34">
        <f t="shared" si="2"/>
        <v>76.333333333333329</v>
      </c>
    </row>
    <row r="27" spans="1:12" ht="15" x14ac:dyDescent="0.3">
      <c r="A27" s="32">
        <v>25</v>
      </c>
      <c r="B27" s="32" t="s">
        <v>197</v>
      </c>
      <c r="C27" s="33" t="s">
        <v>237</v>
      </c>
      <c r="D27" s="32">
        <v>62</v>
      </c>
      <c r="E27" s="32">
        <v>79</v>
      </c>
      <c r="F27" s="32">
        <v>64</v>
      </c>
      <c r="G27" s="32">
        <v>90</v>
      </c>
      <c r="H27" s="32">
        <v>69</v>
      </c>
      <c r="I27" s="32">
        <v>74</v>
      </c>
      <c r="J27" s="34">
        <f t="shared" si="0"/>
        <v>62</v>
      </c>
      <c r="K27" s="34">
        <f t="shared" si="1"/>
        <v>90</v>
      </c>
      <c r="L27" s="34">
        <f t="shared" si="2"/>
        <v>73</v>
      </c>
    </row>
    <row r="28" spans="1:12" ht="15" x14ac:dyDescent="0.3">
      <c r="A28" s="32">
        <v>26</v>
      </c>
      <c r="B28" s="32" t="s">
        <v>14</v>
      </c>
      <c r="C28" s="33" t="s">
        <v>237</v>
      </c>
      <c r="D28" s="32">
        <v>72</v>
      </c>
      <c r="E28" s="32">
        <v>68</v>
      </c>
      <c r="F28" s="32">
        <v>88</v>
      </c>
      <c r="G28" s="32">
        <v>72</v>
      </c>
      <c r="H28" s="32">
        <v>68</v>
      </c>
      <c r="I28" s="32">
        <v>63</v>
      </c>
      <c r="J28" s="34">
        <f t="shared" si="0"/>
        <v>63</v>
      </c>
      <c r="K28" s="34">
        <f t="shared" si="1"/>
        <v>88</v>
      </c>
      <c r="L28" s="34">
        <f t="shared" si="2"/>
        <v>71.833333333333329</v>
      </c>
    </row>
    <row r="29" spans="1:12" ht="15" x14ac:dyDescent="0.3">
      <c r="A29" s="32">
        <v>27</v>
      </c>
      <c r="B29" s="32" t="s">
        <v>97</v>
      </c>
      <c r="C29" s="33" t="s">
        <v>239</v>
      </c>
      <c r="D29" s="32">
        <v>78</v>
      </c>
      <c r="E29" s="32">
        <v>64</v>
      </c>
      <c r="F29" s="32">
        <v>92</v>
      </c>
      <c r="G29" s="32">
        <v>67</v>
      </c>
      <c r="H29" s="32">
        <v>63</v>
      </c>
      <c r="I29" s="32">
        <v>78</v>
      </c>
      <c r="J29" s="34">
        <f t="shared" si="0"/>
        <v>63</v>
      </c>
      <c r="K29" s="34">
        <f t="shared" si="1"/>
        <v>92</v>
      </c>
      <c r="L29" s="34">
        <f t="shared" si="2"/>
        <v>73.666666666666671</v>
      </c>
    </row>
    <row r="30" spans="1:12" ht="15" x14ac:dyDescent="0.3">
      <c r="A30" s="32">
        <v>28</v>
      </c>
      <c r="B30" s="32" t="s">
        <v>198</v>
      </c>
      <c r="C30" s="33" t="s">
        <v>239</v>
      </c>
      <c r="D30" s="32">
        <v>85</v>
      </c>
      <c r="E30" s="32">
        <v>80</v>
      </c>
      <c r="F30" s="32">
        <v>91</v>
      </c>
      <c r="G30" s="32">
        <v>82</v>
      </c>
      <c r="H30" s="32">
        <v>64</v>
      </c>
      <c r="I30" s="32">
        <v>77</v>
      </c>
      <c r="J30" s="34">
        <f t="shared" si="0"/>
        <v>64</v>
      </c>
      <c r="K30" s="34">
        <f t="shared" si="1"/>
        <v>91</v>
      </c>
      <c r="L30" s="34">
        <f t="shared" si="2"/>
        <v>79.833333333333329</v>
      </c>
    </row>
    <row r="31" spans="1:12" ht="15" x14ac:dyDescent="0.3">
      <c r="A31" s="32">
        <v>29</v>
      </c>
      <c r="B31" s="32" t="s">
        <v>199</v>
      </c>
      <c r="C31" s="33" t="s">
        <v>239</v>
      </c>
      <c r="D31" s="32">
        <v>66</v>
      </c>
      <c r="E31" s="32">
        <v>82</v>
      </c>
      <c r="F31" s="32">
        <v>81</v>
      </c>
      <c r="G31" s="32">
        <v>90</v>
      </c>
      <c r="H31" s="32">
        <v>58</v>
      </c>
      <c r="I31" s="32">
        <v>62</v>
      </c>
      <c r="J31" s="34">
        <f t="shared" si="0"/>
        <v>58</v>
      </c>
      <c r="K31" s="34">
        <f t="shared" si="1"/>
        <v>90</v>
      </c>
      <c r="L31" s="34">
        <f t="shared" si="2"/>
        <v>73.166666666666671</v>
      </c>
    </row>
    <row r="32" spans="1:12" ht="15" x14ac:dyDescent="0.3">
      <c r="A32" s="32">
        <v>30</v>
      </c>
      <c r="B32" s="32" t="s">
        <v>131</v>
      </c>
      <c r="C32" s="33" t="s">
        <v>239</v>
      </c>
      <c r="D32" s="32">
        <v>70</v>
      </c>
      <c r="E32" s="32">
        <v>76</v>
      </c>
      <c r="F32" s="32">
        <v>80</v>
      </c>
      <c r="G32" s="32">
        <v>64</v>
      </c>
      <c r="H32" s="32">
        <v>70</v>
      </c>
      <c r="I32" s="32">
        <v>68</v>
      </c>
      <c r="J32" s="34">
        <f t="shared" si="0"/>
        <v>64</v>
      </c>
      <c r="K32" s="34">
        <f t="shared" si="1"/>
        <v>80</v>
      </c>
      <c r="L32" s="34">
        <f t="shared" si="2"/>
        <v>71.333333333333329</v>
      </c>
    </row>
    <row r="33" spans="1:12" ht="15" x14ac:dyDescent="0.3">
      <c r="A33" s="32">
        <v>31</v>
      </c>
      <c r="B33" s="32" t="s">
        <v>200</v>
      </c>
      <c r="C33" s="33" t="s">
        <v>241</v>
      </c>
      <c r="D33" s="32">
        <v>75</v>
      </c>
      <c r="E33" s="32">
        <v>87</v>
      </c>
      <c r="F33" s="32">
        <v>84</v>
      </c>
      <c r="G33" s="32">
        <v>74</v>
      </c>
      <c r="H33" s="32">
        <v>71</v>
      </c>
      <c r="I33" s="32">
        <v>80</v>
      </c>
      <c r="J33" s="34">
        <f t="shared" si="0"/>
        <v>71</v>
      </c>
      <c r="K33" s="34">
        <f t="shared" si="1"/>
        <v>87</v>
      </c>
      <c r="L33" s="34">
        <f t="shared" si="2"/>
        <v>78.5</v>
      </c>
    </row>
    <row r="34" spans="1:12" ht="15" x14ac:dyDescent="0.3">
      <c r="A34" s="32">
        <v>32</v>
      </c>
      <c r="B34" s="32" t="s">
        <v>201</v>
      </c>
      <c r="C34" s="33" t="s">
        <v>241</v>
      </c>
      <c r="D34" s="32">
        <v>71</v>
      </c>
      <c r="E34" s="32">
        <v>93</v>
      </c>
      <c r="F34" s="32">
        <v>68</v>
      </c>
      <c r="G34" s="32">
        <v>75</v>
      </c>
      <c r="H34" s="32">
        <v>90</v>
      </c>
      <c r="I34" s="32">
        <v>61</v>
      </c>
      <c r="J34" s="34">
        <f t="shared" si="0"/>
        <v>61</v>
      </c>
      <c r="K34" s="34">
        <f t="shared" si="1"/>
        <v>93</v>
      </c>
      <c r="L34" s="34">
        <f t="shared" si="2"/>
        <v>76.333333333333329</v>
      </c>
    </row>
    <row r="35" spans="1:12" ht="15" x14ac:dyDescent="0.3">
      <c r="A35" s="32">
        <v>33</v>
      </c>
      <c r="B35" s="32" t="s">
        <v>20</v>
      </c>
      <c r="C35" s="33" t="s">
        <v>237</v>
      </c>
      <c r="D35" s="32">
        <v>98</v>
      </c>
      <c r="E35" s="32">
        <v>86</v>
      </c>
      <c r="F35" s="32">
        <v>65</v>
      </c>
      <c r="G35" s="32">
        <v>89</v>
      </c>
      <c r="H35" s="32">
        <v>65</v>
      </c>
      <c r="I35" s="32">
        <v>69</v>
      </c>
      <c r="J35" s="34">
        <f t="shared" si="0"/>
        <v>65</v>
      </c>
      <c r="K35" s="34">
        <f t="shared" si="1"/>
        <v>98</v>
      </c>
      <c r="L35" s="34">
        <f t="shared" si="2"/>
        <v>78.666666666666671</v>
      </c>
    </row>
    <row r="36" spans="1:12" ht="15" x14ac:dyDescent="0.3">
      <c r="A36" s="32">
        <v>34</v>
      </c>
      <c r="B36" s="32" t="s">
        <v>202</v>
      </c>
      <c r="C36" s="33" t="s">
        <v>237</v>
      </c>
      <c r="D36" s="32">
        <v>96</v>
      </c>
      <c r="E36" s="32">
        <v>81</v>
      </c>
      <c r="F36" s="32">
        <v>75</v>
      </c>
      <c r="G36" s="32">
        <v>64</v>
      </c>
      <c r="H36" s="32">
        <v>68</v>
      </c>
      <c r="I36" s="32">
        <v>76</v>
      </c>
      <c r="J36" s="34">
        <f t="shared" si="0"/>
        <v>64</v>
      </c>
      <c r="K36" s="34">
        <f t="shared" si="1"/>
        <v>96</v>
      </c>
      <c r="L36" s="34">
        <f t="shared" si="2"/>
        <v>76.666666666666671</v>
      </c>
    </row>
    <row r="37" spans="1:12" ht="15" x14ac:dyDescent="0.3">
      <c r="A37" s="32">
        <v>35</v>
      </c>
      <c r="B37" s="32" t="s">
        <v>17</v>
      </c>
      <c r="C37" s="33" t="s">
        <v>237</v>
      </c>
      <c r="D37" s="32">
        <v>59</v>
      </c>
      <c r="E37" s="32">
        <v>77</v>
      </c>
      <c r="F37" s="32">
        <v>61</v>
      </c>
      <c r="G37" s="32">
        <v>62</v>
      </c>
      <c r="H37" s="32">
        <v>76</v>
      </c>
      <c r="I37" s="32">
        <v>71</v>
      </c>
      <c r="J37" s="34">
        <f t="shared" si="0"/>
        <v>59</v>
      </c>
      <c r="K37" s="34">
        <f t="shared" si="1"/>
        <v>77</v>
      </c>
      <c r="L37" s="34">
        <f t="shared" si="2"/>
        <v>67.666666666666671</v>
      </c>
    </row>
    <row r="38" spans="1:12" ht="15" x14ac:dyDescent="0.3">
      <c r="A38" s="32">
        <v>36</v>
      </c>
      <c r="B38" s="32" t="s">
        <v>111</v>
      </c>
      <c r="C38" s="33" t="s">
        <v>237</v>
      </c>
      <c r="D38" s="32">
        <v>96</v>
      </c>
      <c r="E38" s="32">
        <v>86</v>
      </c>
      <c r="F38" s="32">
        <v>87</v>
      </c>
      <c r="G38" s="32">
        <v>89</v>
      </c>
      <c r="H38" s="32">
        <v>70</v>
      </c>
      <c r="I38" s="32">
        <v>79</v>
      </c>
      <c r="J38" s="34">
        <f t="shared" si="0"/>
        <v>70</v>
      </c>
      <c r="K38" s="34">
        <f t="shared" si="1"/>
        <v>96</v>
      </c>
      <c r="L38" s="34">
        <f t="shared" si="2"/>
        <v>84.5</v>
      </c>
    </row>
    <row r="39" spans="1:12" ht="15" x14ac:dyDescent="0.3">
      <c r="A39" s="32">
        <v>37</v>
      </c>
      <c r="B39" s="32" t="s">
        <v>203</v>
      </c>
      <c r="C39" s="33" t="s">
        <v>237</v>
      </c>
      <c r="D39" s="32">
        <v>58</v>
      </c>
      <c r="E39" s="32">
        <v>84</v>
      </c>
      <c r="F39" s="32">
        <v>83</v>
      </c>
      <c r="G39" s="32">
        <v>80</v>
      </c>
      <c r="H39" s="32">
        <v>73</v>
      </c>
      <c r="I39" s="32">
        <v>65</v>
      </c>
      <c r="J39" s="34">
        <f t="shared" si="0"/>
        <v>58</v>
      </c>
      <c r="K39" s="34">
        <f t="shared" si="1"/>
        <v>84</v>
      </c>
      <c r="L39" s="34">
        <f t="shared" si="2"/>
        <v>73.833333333333329</v>
      </c>
    </row>
    <row r="40" spans="1:12" ht="15" x14ac:dyDescent="0.3">
      <c r="A40" s="32">
        <v>38</v>
      </c>
      <c r="B40" s="32" t="s">
        <v>204</v>
      </c>
      <c r="C40" s="33" t="s">
        <v>237</v>
      </c>
      <c r="D40" s="32">
        <v>69</v>
      </c>
      <c r="E40" s="32">
        <v>67</v>
      </c>
      <c r="F40" s="32">
        <v>84</v>
      </c>
      <c r="G40" s="32">
        <v>88</v>
      </c>
      <c r="H40" s="32">
        <v>68</v>
      </c>
      <c r="I40" s="32">
        <v>88</v>
      </c>
      <c r="J40" s="34">
        <f t="shared" si="0"/>
        <v>67</v>
      </c>
      <c r="K40" s="34">
        <f t="shared" si="1"/>
        <v>88</v>
      </c>
      <c r="L40" s="34">
        <f t="shared" si="2"/>
        <v>77.333333333333329</v>
      </c>
    </row>
    <row r="41" spans="1:12" ht="15" x14ac:dyDescent="0.3">
      <c r="A41" s="32">
        <v>39</v>
      </c>
      <c r="B41" s="32" t="s">
        <v>205</v>
      </c>
      <c r="C41" s="33" t="s">
        <v>239</v>
      </c>
      <c r="D41" s="32">
        <v>85</v>
      </c>
      <c r="E41" s="32">
        <v>68</v>
      </c>
      <c r="F41" s="32">
        <v>60</v>
      </c>
      <c r="G41" s="32">
        <v>79</v>
      </c>
      <c r="H41" s="32">
        <v>66</v>
      </c>
      <c r="I41" s="32">
        <v>71</v>
      </c>
      <c r="J41" s="34">
        <f t="shared" si="0"/>
        <v>60</v>
      </c>
      <c r="K41" s="34">
        <f t="shared" si="1"/>
        <v>85</v>
      </c>
      <c r="L41" s="34">
        <f t="shared" si="2"/>
        <v>71.5</v>
      </c>
    </row>
    <row r="42" spans="1:12" ht="15" x14ac:dyDescent="0.3">
      <c r="A42" s="32">
        <v>40</v>
      </c>
      <c r="B42" s="32" t="s">
        <v>206</v>
      </c>
      <c r="C42" s="33" t="s">
        <v>239</v>
      </c>
      <c r="D42" s="32">
        <v>36</v>
      </c>
      <c r="E42" s="32">
        <v>81</v>
      </c>
      <c r="F42" s="32">
        <v>63</v>
      </c>
      <c r="G42" s="32">
        <v>83</v>
      </c>
      <c r="H42" s="32">
        <v>76</v>
      </c>
      <c r="I42" s="32">
        <v>76</v>
      </c>
      <c r="J42" s="34">
        <f t="shared" si="0"/>
        <v>36</v>
      </c>
      <c r="K42" s="34">
        <f t="shared" si="1"/>
        <v>83</v>
      </c>
      <c r="L42" s="34">
        <f t="shared" si="2"/>
        <v>69.166666666666671</v>
      </c>
    </row>
    <row r="43" spans="1:12" ht="15" x14ac:dyDescent="0.3">
      <c r="A43" s="32">
        <v>41</v>
      </c>
      <c r="B43" s="32" t="s">
        <v>207</v>
      </c>
      <c r="C43" s="33" t="s">
        <v>239</v>
      </c>
      <c r="D43" s="32">
        <v>26</v>
      </c>
      <c r="E43" s="32">
        <v>73</v>
      </c>
      <c r="F43" s="32">
        <v>85</v>
      </c>
      <c r="G43" s="32">
        <v>87</v>
      </c>
      <c r="H43" s="32">
        <v>72</v>
      </c>
      <c r="I43" s="32">
        <v>71</v>
      </c>
      <c r="J43" s="34">
        <f t="shared" si="0"/>
        <v>26</v>
      </c>
      <c r="K43" s="34">
        <f t="shared" si="1"/>
        <v>87</v>
      </c>
      <c r="L43" s="34">
        <f t="shared" si="2"/>
        <v>69</v>
      </c>
    </row>
    <row r="44" spans="1:12" ht="15" x14ac:dyDescent="0.3">
      <c r="A44" s="32">
        <v>42</v>
      </c>
      <c r="B44" s="32" t="s">
        <v>208</v>
      </c>
      <c r="C44" s="33" t="s">
        <v>241</v>
      </c>
      <c r="D44" s="32">
        <v>48</v>
      </c>
      <c r="E44" s="32">
        <v>66</v>
      </c>
      <c r="F44" s="32">
        <v>78</v>
      </c>
      <c r="G44" s="32">
        <v>68</v>
      </c>
      <c r="H44" s="32">
        <v>78</v>
      </c>
      <c r="I44" s="32">
        <v>91</v>
      </c>
      <c r="J44" s="34">
        <f t="shared" si="0"/>
        <v>48</v>
      </c>
      <c r="K44" s="34">
        <f t="shared" si="1"/>
        <v>91</v>
      </c>
      <c r="L44" s="34">
        <f t="shared" si="2"/>
        <v>71.5</v>
      </c>
    </row>
    <row r="45" spans="1:12" ht="15" x14ac:dyDescent="0.3">
      <c r="A45" s="32">
        <v>43</v>
      </c>
      <c r="B45" s="32" t="s">
        <v>120</v>
      </c>
      <c r="C45" s="33" t="s">
        <v>238</v>
      </c>
      <c r="D45" s="32">
        <v>59</v>
      </c>
      <c r="E45" s="32">
        <v>75</v>
      </c>
      <c r="F45" s="32">
        <v>66</v>
      </c>
      <c r="G45" s="32">
        <v>89</v>
      </c>
      <c r="H45" s="32">
        <v>92</v>
      </c>
      <c r="I45" s="32">
        <v>75</v>
      </c>
      <c r="J45" s="34">
        <f t="shared" si="0"/>
        <v>59</v>
      </c>
      <c r="K45" s="34">
        <f t="shared" si="1"/>
        <v>92</v>
      </c>
      <c r="L45" s="34">
        <f t="shared" si="2"/>
        <v>76</v>
      </c>
    </row>
    <row r="46" spans="1:12" ht="15" x14ac:dyDescent="0.3">
      <c r="A46" s="32">
        <v>44</v>
      </c>
      <c r="B46" s="32" t="s">
        <v>209</v>
      </c>
      <c r="C46" s="33" t="s">
        <v>239</v>
      </c>
      <c r="D46" s="32">
        <v>69</v>
      </c>
      <c r="E46" s="32">
        <v>91</v>
      </c>
      <c r="F46" s="32">
        <v>81</v>
      </c>
      <c r="G46" s="32">
        <v>84</v>
      </c>
      <c r="H46" s="32">
        <v>78</v>
      </c>
      <c r="I46" s="32">
        <v>82</v>
      </c>
      <c r="J46" s="34">
        <f t="shared" si="0"/>
        <v>69</v>
      </c>
      <c r="K46" s="34">
        <f t="shared" si="1"/>
        <v>91</v>
      </c>
      <c r="L46" s="34">
        <f t="shared" si="2"/>
        <v>80.833333333333329</v>
      </c>
    </row>
    <row r="47" spans="1:12" ht="15" x14ac:dyDescent="0.3">
      <c r="A47" s="32">
        <v>45</v>
      </c>
      <c r="B47" s="32" t="s">
        <v>13</v>
      </c>
      <c r="C47" s="33" t="s">
        <v>241</v>
      </c>
      <c r="D47" s="32">
        <v>58</v>
      </c>
      <c r="E47" s="32">
        <v>80</v>
      </c>
      <c r="F47" s="32">
        <v>68</v>
      </c>
      <c r="G47" s="32">
        <v>93</v>
      </c>
      <c r="H47" s="32">
        <v>70</v>
      </c>
      <c r="I47" s="32">
        <v>63</v>
      </c>
      <c r="J47" s="34">
        <f t="shared" si="0"/>
        <v>58</v>
      </c>
      <c r="K47" s="34">
        <f t="shared" si="1"/>
        <v>93</v>
      </c>
      <c r="L47" s="34">
        <f t="shared" si="2"/>
        <v>72</v>
      </c>
    </row>
    <row r="48" spans="1:12" ht="15" x14ac:dyDescent="0.3">
      <c r="A48" s="32">
        <v>46</v>
      </c>
      <c r="B48" s="32" t="s">
        <v>210</v>
      </c>
      <c r="C48" s="33" t="s">
        <v>239</v>
      </c>
      <c r="D48" s="32">
        <v>99</v>
      </c>
      <c r="E48" s="32">
        <v>60</v>
      </c>
      <c r="F48" s="32">
        <v>60</v>
      </c>
      <c r="G48" s="32">
        <v>86</v>
      </c>
      <c r="H48" s="32">
        <v>86</v>
      </c>
      <c r="I48" s="32">
        <v>78</v>
      </c>
      <c r="J48" s="34">
        <f t="shared" si="0"/>
        <v>60</v>
      </c>
      <c r="K48" s="34">
        <f t="shared" si="1"/>
        <v>99</v>
      </c>
      <c r="L48" s="34">
        <f t="shared" si="2"/>
        <v>78.166666666666671</v>
      </c>
    </row>
    <row r="49" spans="1:12" ht="15" x14ac:dyDescent="0.3">
      <c r="A49" s="32">
        <v>47</v>
      </c>
      <c r="B49" s="32" t="s">
        <v>211</v>
      </c>
      <c r="C49" s="33" t="s">
        <v>237</v>
      </c>
      <c r="D49" s="32">
        <v>70</v>
      </c>
      <c r="E49" s="32">
        <v>78</v>
      </c>
      <c r="F49" s="32">
        <v>67</v>
      </c>
      <c r="G49" s="32">
        <v>71</v>
      </c>
      <c r="H49" s="32">
        <v>81</v>
      </c>
      <c r="I49" s="32">
        <v>86</v>
      </c>
      <c r="J49" s="34">
        <f t="shared" si="0"/>
        <v>67</v>
      </c>
      <c r="K49" s="34">
        <f t="shared" si="1"/>
        <v>86</v>
      </c>
      <c r="L49" s="34">
        <f t="shared" si="2"/>
        <v>75.5</v>
      </c>
    </row>
    <row r="50" spans="1:12" ht="15" x14ac:dyDescent="0.3">
      <c r="A50" s="32">
        <v>48</v>
      </c>
      <c r="B50" s="32" t="s">
        <v>114</v>
      </c>
      <c r="C50" s="33" t="s">
        <v>237</v>
      </c>
      <c r="D50" s="32">
        <v>70</v>
      </c>
      <c r="E50" s="32">
        <v>87</v>
      </c>
      <c r="F50" s="32">
        <v>83</v>
      </c>
      <c r="G50" s="32">
        <v>63</v>
      </c>
      <c r="H50" s="32">
        <v>73</v>
      </c>
      <c r="I50" s="32">
        <v>75</v>
      </c>
      <c r="J50" s="34">
        <f t="shared" si="0"/>
        <v>63</v>
      </c>
      <c r="K50" s="34">
        <f t="shared" si="1"/>
        <v>87</v>
      </c>
      <c r="L50" s="34">
        <f t="shared" si="2"/>
        <v>75.166666666666671</v>
      </c>
    </row>
    <row r="51" spans="1:12" ht="15" x14ac:dyDescent="0.3">
      <c r="A51" s="32">
        <v>49</v>
      </c>
      <c r="B51" s="32" t="s">
        <v>212</v>
      </c>
      <c r="C51" s="33" t="s">
        <v>238</v>
      </c>
      <c r="D51" s="32">
        <v>71</v>
      </c>
      <c r="E51" s="32">
        <v>83</v>
      </c>
      <c r="F51" s="32">
        <v>69</v>
      </c>
      <c r="G51" s="32">
        <v>68</v>
      </c>
      <c r="H51" s="32">
        <v>77</v>
      </c>
      <c r="I51" s="32">
        <v>64</v>
      </c>
      <c r="J51" s="34">
        <f t="shared" si="0"/>
        <v>64</v>
      </c>
      <c r="K51" s="34">
        <f t="shared" si="1"/>
        <v>83</v>
      </c>
      <c r="L51" s="34">
        <f t="shared" si="2"/>
        <v>72</v>
      </c>
    </row>
    <row r="52" spans="1:12" ht="15" x14ac:dyDescent="0.3">
      <c r="A52" s="32">
        <v>50</v>
      </c>
      <c r="B52" s="32" t="s">
        <v>213</v>
      </c>
      <c r="C52" s="33" t="s">
        <v>239</v>
      </c>
      <c r="D52" s="32">
        <v>70</v>
      </c>
      <c r="E52" s="32">
        <v>85</v>
      </c>
      <c r="F52" s="32">
        <v>66</v>
      </c>
      <c r="G52" s="32">
        <v>91</v>
      </c>
      <c r="H52" s="32">
        <v>69</v>
      </c>
      <c r="I52" s="32">
        <v>75</v>
      </c>
      <c r="J52" s="34">
        <f t="shared" si="0"/>
        <v>66</v>
      </c>
      <c r="K52" s="34">
        <f t="shared" si="1"/>
        <v>91</v>
      </c>
      <c r="L52" s="34">
        <f t="shared" si="2"/>
        <v>76</v>
      </c>
    </row>
    <row r="53" spans="1:12" ht="15" x14ac:dyDescent="0.3">
      <c r="A53" s="32">
        <v>51</v>
      </c>
      <c r="B53" s="32" t="s">
        <v>214</v>
      </c>
      <c r="C53" s="33" t="s">
        <v>241</v>
      </c>
      <c r="D53" s="32">
        <v>79</v>
      </c>
      <c r="E53" s="32">
        <v>92</v>
      </c>
      <c r="F53" s="32">
        <v>88</v>
      </c>
      <c r="G53" s="32">
        <v>86</v>
      </c>
      <c r="H53" s="32">
        <v>71</v>
      </c>
      <c r="I53" s="32">
        <v>89</v>
      </c>
      <c r="J53" s="34">
        <f t="shared" si="0"/>
        <v>71</v>
      </c>
      <c r="K53" s="34">
        <f t="shared" si="1"/>
        <v>92</v>
      </c>
      <c r="L53" s="34">
        <f t="shared" si="2"/>
        <v>84.166666666666671</v>
      </c>
    </row>
    <row r="54" spans="1:12" ht="15" x14ac:dyDescent="0.3">
      <c r="A54" s="32">
        <v>52</v>
      </c>
      <c r="B54" s="32" t="s">
        <v>215</v>
      </c>
      <c r="C54" s="33" t="s">
        <v>238</v>
      </c>
      <c r="D54" s="32">
        <v>71</v>
      </c>
      <c r="E54" s="32">
        <v>84</v>
      </c>
      <c r="F54" s="32">
        <v>67</v>
      </c>
      <c r="G54" s="32">
        <v>76</v>
      </c>
      <c r="H54" s="32">
        <v>63</v>
      </c>
      <c r="I54" s="32">
        <v>62</v>
      </c>
      <c r="J54" s="34">
        <f t="shared" si="0"/>
        <v>62</v>
      </c>
      <c r="K54" s="34">
        <f t="shared" si="1"/>
        <v>84</v>
      </c>
      <c r="L54" s="34">
        <f t="shared" si="2"/>
        <v>70.5</v>
      </c>
    </row>
    <row r="55" spans="1:12" ht="15" x14ac:dyDescent="0.3">
      <c r="A55" s="32">
        <v>53</v>
      </c>
      <c r="B55" s="32" t="s">
        <v>216</v>
      </c>
      <c r="C55" s="33" t="s">
        <v>241</v>
      </c>
      <c r="D55" s="32">
        <v>72</v>
      </c>
      <c r="E55" s="32">
        <v>86</v>
      </c>
      <c r="F55" s="32">
        <v>71</v>
      </c>
      <c r="G55" s="32">
        <v>86</v>
      </c>
      <c r="H55" s="32">
        <v>75</v>
      </c>
      <c r="I55" s="32">
        <v>89</v>
      </c>
      <c r="J55" s="34">
        <f t="shared" si="0"/>
        <v>71</v>
      </c>
      <c r="K55" s="34">
        <f t="shared" si="1"/>
        <v>89</v>
      </c>
      <c r="L55" s="34">
        <f t="shared" si="2"/>
        <v>79.833333333333329</v>
      </c>
    </row>
    <row r="56" spans="1:12" ht="15" x14ac:dyDescent="0.3">
      <c r="A56" s="32">
        <v>54</v>
      </c>
      <c r="B56" s="32" t="s">
        <v>217</v>
      </c>
      <c r="C56" s="33" t="s">
        <v>238</v>
      </c>
      <c r="D56" s="32">
        <v>65</v>
      </c>
      <c r="E56" s="32">
        <v>88</v>
      </c>
      <c r="F56" s="32">
        <v>85</v>
      </c>
      <c r="G56" s="32">
        <v>74</v>
      </c>
      <c r="H56" s="32">
        <v>91</v>
      </c>
      <c r="I56" s="32">
        <v>87</v>
      </c>
      <c r="J56" s="34">
        <f t="shared" si="0"/>
        <v>65</v>
      </c>
      <c r="K56" s="34">
        <f t="shared" si="1"/>
        <v>91</v>
      </c>
      <c r="L56" s="34">
        <f t="shared" si="2"/>
        <v>81.666666666666671</v>
      </c>
    </row>
    <row r="57" spans="1:12" ht="15" x14ac:dyDescent="0.3">
      <c r="A57" s="32">
        <v>55</v>
      </c>
      <c r="B57" s="32" t="s">
        <v>218</v>
      </c>
      <c r="C57" s="33" t="s">
        <v>239</v>
      </c>
      <c r="D57" s="32">
        <v>62</v>
      </c>
      <c r="E57" s="32">
        <v>75</v>
      </c>
      <c r="F57" s="32">
        <v>70</v>
      </c>
      <c r="G57" s="32">
        <v>80</v>
      </c>
      <c r="H57" s="32">
        <v>70</v>
      </c>
      <c r="I57" s="32">
        <v>66</v>
      </c>
      <c r="J57" s="34">
        <f t="shared" si="0"/>
        <v>62</v>
      </c>
      <c r="K57" s="34">
        <f t="shared" si="1"/>
        <v>80</v>
      </c>
      <c r="L57" s="34">
        <f t="shared" si="2"/>
        <v>70.5</v>
      </c>
    </row>
    <row r="58" spans="1:12" ht="15" x14ac:dyDescent="0.3">
      <c r="A58" s="32">
        <v>56</v>
      </c>
      <c r="B58" s="32" t="s">
        <v>219</v>
      </c>
      <c r="C58" s="33" t="s">
        <v>239</v>
      </c>
      <c r="D58" s="32">
        <v>65</v>
      </c>
      <c r="E58" s="32">
        <v>85</v>
      </c>
      <c r="F58" s="32">
        <v>76</v>
      </c>
      <c r="G58" s="32">
        <v>61</v>
      </c>
      <c r="H58" s="32">
        <v>79</v>
      </c>
      <c r="I58" s="32">
        <v>84</v>
      </c>
      <c r="J58" s="34">
        <f t="shared" si="0"/>
        <v>61</v>
      </c>
      <c r="K58" s="34">
        <f t="shared" si="1"/>
        <v>85</v>
      </c>
      <c r="L58" s="34">
        <f t="shared" si="2"/>
        <v>75</v>
      </c>
    </row>
    <row r="59" spans="1:12" ht="15" x14ac:dyDescent="0.3">
      <c r="A59" s="32">
        <v>57</v>
      </c>
      <c r="B59" s="32" t="s">
        <v>220</v>
      </c>
      <c r="C59" s="33" t="s">
        <v>239</v>
      </c>
      <c r="D59" s="32">
        <v>60</v>
      </c>
      <c r="E59" s="32">
        <v>88</v>
      </c>
      <c r="F59" s="32">
        <v>84</v>
      </c>
      <c r="G59" s="32">
        <v>90</v>
      </c>
      <c r="H59" s="32">
        <v>69</v>
      </c>
      <c r="I59" s="32">
        <v>91</v>
      </c>
      <c r="J59" s="34">
        <f t="shared" si="0"/>
        <v>60</v>
      </c>
      <c r="K59" s="34">
        <f t="shared" si="1"/>
        <v>91</v>
      </c>
      <c r="L59" s="34">
        <f t="shared" si="2"/>
        <v>80.333333333333329</v>
      </c>
    </row>
    <row r="60" spans="1:12" ht="15" x14ac:dyDescent="0.3">
      <c r="A60" s="32">
        <v>58</v>
      </c>
      <c r="B60" s="32" t="s">
        <v>221</v>
      </c>
      <c r="C60" s="33" t="s">
        <v>239</v>
      </c>
      <c r="D60" s="32">
        <v>70</v>
      </c>
      <c r="E60" s="32">
        <v>86</v>
      </c>
      <c r="F60" s="32">
        <v>84</v>
      </c>
      <c r="G60" s="32">
        <v>86</v>
      </c>
      <c r="H60" s="32">
        <v>68</v>
      </c>
      <c r="I60" s="32">
        <v>66</v>
      </c>
      <c r="J60" s="34">
        <f t="shared" si="0"/>
        <v>66</v>
      </c>
      <c r="K60" s="34">
        <f t="shared" si="1"/>
        <v>86</v>
      </c>
      <c r="L60" s="34">
        <f t="shared" si="2"/>
        <v>76.666666666666671</v>
      </c>
    </row>
    <row r="61" spans="1:12" ht="15" x14ac:dyDescent="0.3">
      <c r="A61" s="32">
        <v>59</v>
      </c>
      <c r="B61" s="32" t="s">
        <v>122</v>
      </c>
      <c r="C61" s="33" t="s">
        <v>239</v>
      </c>
      <c r="D61" s="32">
        <v>68</v>
      </c>
      <c r="E61" s="32">
        <v>77</v>
      </c>
      <c r="F61" s="32">
        <v>89</v>
      </c>
      <c r="G61" s="32">
        <v>71</v>
      </c>
      <c r="H61" s="32">
        <v>65</v>
      </c>
      <c r="I61" s="32">
        <v>63</v>
      </c>
      <c r="J61" s="34">
        <f t="shared" si="0"/>
        <v>63</v>
      </c>
      <c r="K61" s="34">
        <f t="shared" si="1"/>
        <v>89</v>
      </c>
      <c r="L61" s="34">
        <f t="shared" si="2"/>
        <v>72.166666666666671</v>
      </c>
    </row>
    <row r="62" spans="1:12" ht="15" x14ac:dyDescent="0.3">
      <c r="A62" s="32">
        <v>60</v>
      </c>
      <c r="B62" s="32" t="s">
        <v>222</v>
      </c>
      <c r="C62" s="33" t="s">
        <v>240</v>
      </c>
      <c r="D62" s="32">
        <v>67</v>
      </c>
      <c r="E62" s="32">
        <v>86</v>
      </c>
      <c r="F62" s="32">
        <v>85</v>
      </c>
      <c r="G62" s="32">
        <v>68</v>
      </c>
      <c r="H62" s="32">
        <v>70</v>
      </c>
      <c r="I62" s="32">
        <v>89</v>
      </c>
      <c r="J62" s="34">
        <f t="shared" si="0"/>
        <v>67</v>
      </c>
      <c r="K62" s="34">
        <f t="shared" si="1"/>
        <v>89</v>
      </c>
      <c r="L62" s="34">
        <f t="shared" si="2"/>
        <v>77.5</v>
      </c>
    </row>
    <row r="63" spans="1:12" ht="15" x14ac:dyDescent="0.3">
      <c r="A63" s="32">
        <v>61</v>
      </c>
      <c r="B63" s="32" t="s">
        <v>223</v>
      </c>
      <c r="C63" s="33" t="s">
        <v>240</v>
      </c>
      <c r="D63" s="32">
        <v>68</v>
      </c>
      <c r="E63" s="32">
        <v>75</v>
      </c>
      <c r="F63" s="32">
        <v>83</v>
      </c>
      <c r="G63" s="32">
        <v>93</v>
      </c>
      <c r="H63" s="32">
        <v>92</v>
      </c>
      <c r="I63" s="32">
        <v>92</v>
      </c>
      <c r="J63" s="34">
        <f t="shared" si="0"/>
        <v>68</v>
      </c>
      <c r="K63" s="34">
        <f t="shared" si="1"/>
        <v>93</v>
      </c>
      <c r="L63" s="34">
        <f t="shared" si="2"/>
        <v>83.833333333333329</v>
      </c>
    </row>
    <row r="64" spans="1:12" ht="15" x14ac:dyDescent="0.3">
      <c r="A64" s="32">
        <v>62</v>
      </c>
      <c r="B64" s="32" t="s">
        <v>224</v>
      </c>
      <c r="C64" s="33" t="s">
        <v>241</v>
      </c>
      <c r="D64" s="32">
        <v>73</v>
      </c>
      <c r="E64" s="32">
        <v>76</v>
      </c>
      <c r="F64" s="32">
        <v>79</v>
      </c>
      <c r="G64" s="32">
        <v>77</v>
      </c>
      <c r="H64" s="32">
        <v>64</v>
      </c>
      <c r="I64" s="32">
        <v>61</v>
      </c>
      <c r="J64" s="34">
        <f t="shared" si="0"/>
        <v>61</v>
      </c>
      <c r="K64" s="34">
        <f t="shared" si="1"/>
        <v>79</v>
      </c>
      <c r="L64" s="34">
        <f t="shared" si="2"/>
        <v>71.666666666666671</v>
      </c>
    </row>
    <row r="65" spans="1:12" ht="15" x14ac:dyDescent="0.3">
      <c r="A65" s="32">
        <v>63</v>
      </c>
      <c r="B65" s="32" t="s">
        <v>225</v>
      </c>
      <c r="C65" s="33" t="s">
        <v>237</v>
      </c>
      <c r="D65" s="32">
        <v>79</v>
      </c>
      <c r="E65" s="32">
        <v>79</v>
      </c>
      <c r="F65" s="32">
        <v>84</v>
      </c>
      <c r="G65" s="32">
        <v>73</v>
      </c>
      <c r="H65" s="32">
        <v>93</v>
      </c>
      <c r="I65" s="32">
        <v>86</v>
      </c>
      <c r="J65" s="34">
        <f t="shared" si="0"/>
        <v>73</v>
      </c>
      <c r="K65" s="34">
        <f t="shared" si="1"/>
        <v>93</v>
      </c>
      <c r="L65" s="34">
        <f t="shared" si="2"/>
        <v>82.333333333333329</v>
      </c>
    </row>
    <row r="66" spans="1:12" ht="15" x14ac:dyDescent="0.3">
      <c r="A66" s="32">
        <v>64</v>
      </c>
      <c r="B66" s="32" t="s">
        <v>95</v>
      </c>
      <c r="C66" s="33" t="s">
        <v>237</v>
      </c>
      <c r="D66" s="32">
        <v>70</v>
      </c>
      <c r="E66" s="32">
        <v>76</v>
      </c>
      <c r="F66" s="32">
        <v>91</v>
      </c>
      <c r="G66" s="32">
        <v>63</v>
      </c>
      <c r="H66" s="32">
        <v>75</v>
      </c>
      <c r="I66" s="32">
        <v>81</v>
      </c>
      <c r="J66" s="34">
        <f t="shared" si="0"/>
        <v>63</v>
      </c>
      <c r="K66" s="34">
        <f t="shared" si="1"/>
        <v>91</v>
      </c>
      <c r="L66" s="34">
        <f t="shared" si="2"/>
        <v>76</v>
      </c>
    </row>
    <row r="67" spans="1:12" ht="15" x14ac:dyDescent="0.3">
      <c r="A67" s="32">
        <v>65</v>
      </c>
      <c r="B67" s="32" t="s">
        <v>226</v>
      </c>
      <c r="C67" s="33" t="s">
        <v>241</v>
      </c>
      <c r="D67" s="32">
        <v>78</v>
      </c>
      <c r="E67" s="32">
        <v>69</v>
      </c>
      <c r="F67" s="32">
        <v>88</v>
      </c>
      <c r="G67" s="32">
        <v>73</v>
      </c>
      <c r="H67" s="32">
        <v>72</v>
      </c>
      <c r="I67" s="32">
        <v>80</v>
      </c>
      <c r="J67" s="34">
        <f t="shared" si="0"/>
        <v>69</v>
      </c>
      <c r="K67" s="34">
        <f t="shared" si="1"/>
        <v>88</v>
      </c>
      <c r="L67" s="34">
        <f t="shared" si="2"/>
        <v>76.666666666666671</v>
      </c>
    </row>
    <row r="68" spans="1:12" ht="15" x14ac:dyDescent="0.3">
      <c r="A68" s="32">
        <v>66</v>
      </c>
      <c r="B68" s="32" t="s">
        <v>227</v>
      </c>
      <c r="C68" s="33" t="s">
        <v>237</v>
      </c>
      <c r="D68" s="32">
        <v>55</v>
      </c>
      <c r="E68" s="32">
        <v>80</v>
      </c>
      <c r="F68" s="32">
        <v>93</v>
      </c>
      <c r="G68" s="32">
        <v>91</v>
      </c>
      <c r="H68" s="32">
        <v>65</v>
      </c>
      <c r="I68" s="32">
        <v>66</v>
      </c>
      <c r="J68" s="34">
        <f t="shared" ref="J68:J102" si="3">MIN(D68:I68)</f>
        <v>55</v>
      </c>
      <c r="K68" s="34">
        <f t="shared" ref="K68:K78" si="4">MAX(D68:I68)</f>
        <v>93</v>
      </c>
      <c r="L68" s="34">
        <f t="shared" ref="L68:L102" si="5">AVERAGE(D68:I68)</f>
        <v>75</v>
      </c>
    </row>
    <row r="69" spans="1:12" ht="15" x14ac:dyDescent="0.3">
      <c r="A69" s="32">
        <v>67</v>
      </c>
      <c r="B69" s="32" t="s">
        <v>228</v>
      </c>
      <c r="C69" s="33" t="s">
        <v>237</v>
      </c>
      <c r="D69" s="32">
        <v>56</v>
      </c>
      <c r="E69" s="32">
        <v>84</v>
      </c>
      <c r="F69" s="32">
        <v>63</v>
      </c>
      <c r="G69" s="32">
        <v>64</v>
      </c>
      <c r="H69" s="32">
        <v>60</v>
      </c>
      <c r="I69" s="32">
        <v>60</v>
      </c>
      <c r="J69" s="34">
        <f t="shared" si="3"/>
        <v>56</v>
      </c>
      <c r="K69" s="34">
        <f t="shared" si="4"/>
        <v>84</v>
      </c>
      <c r="L69" s="34">
        <f t="shared" si="5"/>
        <v>64.5</v>
      </c>
    </row>
    <row r="70" spans="1:12" ht="15" x14ac:dyDescent="0.3">
      <c r="A70" s="32">
        <v>68</v>
      </c>
      <c r="B70" s="32" t="s">
        <v>229</v>
      </c>
      <c r="C70" s="33" t="s">
        <v>237</v>
      </c>
      <c r="D70" s="32">
        <v>69</v>
      </c>
      <c r="E70" s="32">
        <v>82</v>
      </c>
      <c r="F70" s="32">
        <v>89</v>
      </c>
      <c r="G70" s="32">
        <v>72</v>
      </c>
      <c r="H70" s="32">
        <v>79</v>
      </c>
      <c r="I70" s="32">
        <v>71</v>
      </c>
      <c r="J70" s="34">
        <f t="shared" si="3"/>
        <v>69</v>
      </c>
      <c r="K70" s="34">
        <f t="shared" si="4"/>
        <v>89</v>
      </c>
      <c r="L70" s="34">
        <f t="shared" si="5"/>
        <v>77</v>
      </c>
    </row>
    <row r="71" spans="1:12" ht="15" x14ac:dyDescent="0.3">
      <c r="A71" s="32">
        <v>69</v>
      </c>
      <c r="B71" s="32" t="s">
        <v>230</v>
      </c>
      <c r="C71" s="33" t="s">
        <v>237</v>
      </c>
      <c r="D71" s="32">
        <v>76</v>
      </c>
      <c r="E71" s="32">
        <v>74</v>
      </c>
      <c r="F71" s="32">
        <v>66</v>
      </c>
      <c r="G71" s="32">
        <v>80</v>
      </c>
      <c r="H71" s="32">
        <v>64</v>
      </c>
      <c r="I71" s="32">
        <v>82</v>
      </c>
      <c r="J71" s="34">
        <f t="shared" si="3"/>
        <v>64</v>
      </c>
      <c r="K71" s="34">
        <f t="shared" si="4"/>
        <v>82</v>
      </c>
      <c r="L71" s="34">
        <f t="shared" si="5"/>
        <v>73.666666666666671</v>
      </c>
    </row>
    <row r="72" spans="1:12" ht="15" x14ac:dyDescent="0.3">
      <c r="A72" s="32">
        <v>70</v>
      </c>
      <c r="B72" s="32" t="s">
        <v>231</v>
      </c>
      <c r="C72" s="33" t="s">
        <v>237</v>
      </c>
      <c r="D72" s="32">
        <v>74</v>
      </c>
      <c r="E72" s="32">
        <v>92</v>
      </c>
      <c r="F72" s="32">
        <v>67</v>
      </c>
      <c r="G72" s="32">
        <v>84</v>
      </c>
      <c r="H72" s="32">
        <v>69</v>
      </c>
      <c r="I72" s="32">
        <v>85</v>
      </c>
      <c r="J72" s="34">
        <f t="shared" si="3"/>
        <v>67</v>
      </c>
      <c r="K72" s="34">
        <f t="shared" si="4"/>
        <v>92</v>
      </c>
      <c r="L72" s="34">
        <f t="shared" si="5"/>
        <v>78.5</v>
      </c>
    </row>
    <row r="73" spans="1:12" ht="15" x14ac:dyDescent="0.3">
      <c r="A73" s="32">
        <v>71</v>
      </c>
      <c r="B73" s="32" t="s">
        <v>191</v>
      </c>
      <c r="C73" s="33" t="s">
        <v>237</v>
      </c>
      <c r="D73" s="32">
        <v>79</v>
      </c>
      <c r="E73" s="32">
        <v>75</v>
      </c>
      <c r="F73" s="32">
        <v>84</v>
      </c>
      <c r="G73" s="32">
        <v>92</v>
      </c>
      <c r="H73" s="32">
        <v>62</v>
      </c>
      <c r="I73" s="32">
        <v>90</v>
      </c>
      <c r="J73" s="34">
        <f t="shared" si="3"/>
        <v>62</v>
      </c>
      <c r="K73" s="34">
        <f t="shared" si="4"/>
        <v>92</v>
      </c>
      <c r="L73" s="34">
        <f t="shared" si="5"/>
        <v>80.333333333333329</v>
      </c>
    </row>
    <row r="74" spans="1:12" ht="15" x14ac:dyDescent="0.3">
      <c r="A74" s="32">
        <v>72</v>
      </c>
      <c r="B74" s="32" t="s">
        <v>232</v>
      </c>
      <c r="C74" s="33" t="s">
        <v>238</v>
      </c>
      <c r="D74" s="32">
        <v>88</v>
      </c>
      <c r="E74" s="32">
        <v>63</v>
      </c>
      <c r="F74" s="32">
        <v>69</v>
      </c>
      <c r="G74" s="32">
        <v>72</v>
      </c>
      <c r="H74" s="32">
        <v>72</v>
      </c>
      <c r="I74" s="32">
        <v>88</v>
      </c>
      <c r="J74" s="34">
        <f t="shared" si="3"/>
        <v>63</v>
      </c>
      <c r="K74" s="34">
        <f t="shared" si="4"/>
        <v>88</v>
      </c>
      <c r="L74" s="34">
        <f t="shared" si="5"/>
        <v>75.333333333333329</v>
      </c>
    </row>
    <row r="75" spans="1:12" ht="15" x14ac:dyDescent="0.3">
      <c r="A75" s="32">
        <v>73</v>
      </c>
      <c r="B75" s="32" t="s">
        <v>199</v>
      </c>
      <c r="C75" s="33" t="s">
        <v>241</v>
      </c>
      <c r="D75" s="32">
        <v>52</v>
      </c>
      <c r="E75" s="32">
        <v>71</v>
      </c>
      <c r="F75" s="32">
        <v>61</v>
      </c>
      <c r="G75" s="32">
        <v>86</v>
      </c>
      <c r="H75" s="32">
        <v>80</v>
      </c>
      <c r="I75" s="32">
        <v>65</v>
      </c>
      <c r="J75" s="34">
        <f t="shared" si="3"/>
        <v>52</v>
      </c>
      <c r="K75" s="34">
        <f t="shared" si="4"/>
        <v>86</v>
      </c>
      <c r="L75" s="34">
        <f t="shared" si="5"/>
        <v>69.166666666666671</v>
      </c>
    </row>
    <row r="76" spans="1:12" ht="15" x14ac:dyDescent="0.3">
      <c r="A76" s="32">
        <v>74</v>
      </c>
      <c r="B76" s="32" t="s">
        <v>231</v>
      </c>
      <c r="C76" s="33" t="s">
        <v>239</v>
      </c>
      <c r="D76" s="32">
        <v>55</v>
      </c>
      <c r="E76" s="32">
        <v>81</v>
      </c>
      <c r="F76" s="32">
        <v>70</v>
      </c>
      <c r="G76" s="32">
        <v>87</v>
      </c>
      <c r="H76" s="32">
        <v>76</v>
      </c>
      <c r="I76" s="32">
        <v>79</v>
      </c>
      <c r="J76" s="34">
        <f t="shared" si="3"/>
        <v>55</v>
      </c>
      <c r="K76" s="34">
        <f t="shared" si="4"/>
        <v>87</v>
      </c>
      <c r="L76" s="34">
        <f t="shared" si="5"/>
        <v>74.666666666666671</v>
      </c>
    </row>
    <row r="77" spans="1:12" ht="15" x14ac:dyDescent="0.3">
      <c r="A77" s="32">
        <v>75</v>
      </c>
      <c r="B77" s="32" t="s">
        <v>18</v>
      </c>
      <c r="C77" s="33" t="s">
        <v>237</v>
      </c>
      <c r="D77" s="32">
        <v>55</v>
      </c>
      <c r="E77" s="32">
        <v>65</v>
      </c>
      <c r="F77" s="32">
        <v>76</v>
      </c>
      <c r="G77" s="32">
        <v>82</v>
      </c>
      <c r="H77" s="32">
        <v>82</v>
      </c>
      <c r="I77" s="32">
        <v>71</v>
      </c>
      <c r="J77" s="34">
        <f t="shared" si="3"/>
        <v>55</v>
      </c>
      <c r="K77" s="34">
        <f t="shared" si="4"/>
        <v>82</v>
      </c>
      <c r="L77" s="34">
        <f t="shared" si="5"/>
        <v>71.833333333333329</v>
      </c>
    </row>
    <row r="78" spans="1:12" ht="15" x14ac:dyDescent="0.3">
      <c r="A78" s="32">
        <v>76</v>
      </c>
      <c r="B78" s="32" t="s">
        <v>233</v>
      </c>
      <c r="C78" s="33" t="s">
        <v>238</v>
      </c>
      <c r="D78" s="32">
        <v>69</v>
      </c>
      <c r="E78" s="32">
        <v>77</v>
      </c>
      <c r="F78" s="32">
        <v>78</v>
      </c>
      <c r="G78" s="32">
        <v>86</v>
      </c>
      <c r="H78" s="32">
        <v>74</v>
      </c>
      <c r="I78" s="32">
        <v>71</v>
      </c>
      <c r="J78" s="34">
        <f t="shared" si="3"/>
        <v>69</v>
      </c>
      <c r="K78" s="34">
        <f t="shared" si="4"/>
        <v>86</v>
      </c>
      <c r="L78" s="34">
        <f t="shared" si="5"/>
        <v>75.833333333333329</v>
      </c>
    </row>
    <row r="79" spans="1:12" ht="15" x14ac:dyDescent="0.3">
      <c r="A79" s="32">
        <v>77</v>
      </c>
      <c r="B79" s="32" t="s">
        <v>10</v>
      </c>
      <c r="C79" s="33" t="s">
        <v>239</v>
      </c>
      <c r="D79" s="32">
        <v>53</v>
      </c>
      <c r="E79" s="32">
        <v>73</v>
      </c>
      <c r="F79" s="32">
        <v>88</v>
      </c>
      <c r="G79" s="32">
        <v>78</v>
      </c>
      <c r="H79" s="32">
        <v>69</v>
      </c>
      <c r="I79" s="32">
        <v>89</v>
      </c>
      <c r="J79" s="34">
        <f t="shared" si="3"/>
        <v>53</v>
      </c>
      <c r="K79" s="34">
        <f>MAX(D79:I79)</f>
        <v>89</v>
      </c>
      <c r="L79" s="34">
        <f t="shared" si="5"/>
        <v>75</v>
      </c>
    </row>
    <row r="80" spans="1:12" ht="15" x14ac:dyDescent="0.3">
      <c r="A80" s="32">
        <v>78</v>
      </c>
      <c r="B80" s="32" t="s">
        <v>234</v>
      </c>
      <c r="C80" s="33" t="s">
        <v>241</v>
      </c>
      <c r="D80" s="32">
        <v>69</v>
      </c>
      <c r="E80" s="32">
        <v>69</v>
      </c>
      <c r="F80" s="32">
        <v>93</v>
      </c>
      <c r="G80" s="32">
        <v>68</v>
      </c>
      <c r="H80" s="32">
        <v>68</v>
      </c>
      <c r="I80" s="32">
        <v>65</v>
      </c>
      <c r="J80" s="34">
        <f t="shared" si="3"/>
        <v>65</v>
      </c>
      <c r="K80" s="34">
        <f t="shared" ref="K80:K102" si="6">MAX(D80:I80)</f>
        <v>93</v>
      </c>
      <c r="L80" s="34">
        <f t="shared" si="5"/>
        <v>72</v>
      </c>
    </row>
    <row r="81" spans="1:12" ht="15" x14ac:dyDescent="0.3">
      <c r="A81" s="32">
        <v>79</v>
      </c>
      <c r="B81" s="32" t="s">
        <v>235</v>
      </c>
      <c r="C81" s="33" t="s">
        <v>240</v>
      </c>
      <c r="D81" s="32">
        <v>89</v>
      </c>
      <c r="E81" s="32">
        <v>73</v>
      </c>
      <c r="F81" s="32">
        <v>86</v>
      </c>
      <c r="G81" s="32">
        <v>93</v>
      </c>
      <c r="H81" s="32">
        <v>72</v>
      </c>
      <c r="I81" s="32">
        <v>83</v>
      </c>
      <c r="J81" s="34">
        <f t="shared" si="3"/>
        <v>72</v>
      </c>
      <c r="K81" s="34">
        <f t="shared" si="6"/>
        <v>93</v>
      </c>
      <c r="L81" s="34">
        <f t="shared" si="5"/>
        <v>82.666666666666671</v>
      </c>
    </row>
    <row r="82" spans="1:12" ht="15" x14ac:dyDescent="0.3">
      <c r="A82" s="32">
        <v>80</v>
      </c>
      <c r="B82" s="32" t="s">
        <v>45</v>
      </c>
      <c r="C82" s="33" t="s">
        <v>240</v>
      </c>
      <c r="D82" s="32">
        <v>51</v>
      </c>
      <c r="E82" s="32">
        <v>82</v>
      </c>
      <c r="F82" s="32">
        <v>72</v>
      </c>
      <c r="G82" s="32">
        <v>70</v>
      </c>
      <c r="H82" s="32">
        <v>88</v>
      </c>
      <c r="I82" s="32">
        <v>64</v>
      </c>
      <c r="J82" s="34">
        <f t="shared" si="3"/>
        <v>51</v>
      </c>
      <c r="K82" s="34">
        <f t="shared" si="6"/>
        <v>88</v>
      </c>
      <c r="L82" s="34">
        <f t="shared" si="5"/>
        <v>71.166666666666671</v>
      </c>
    </row>
    <row r="83" spans="1:12" ht="15" x14ac:dyDescent="0.3">
      <c r="A83" s="32">
        <v>81</v>
      </c>
      <c r="B83" s="32" t="s">
        <v>46</v>
      </c>
      <c r="C83" s="33" t="s">
        <v>240</v>
      </c>
      <c r="D83" s="32">
        <v>58</v>
      </c>
      <c r="E83" s="32">
        <v>84</v>
      </c>
      <c r="F83" s="32">
        <v>90</v>
      </c>
      <c r="G83" s="32">
        <v>92</v>
      </c>
      <c r="H83" s="32">
        <v>87</v>
      </c>
      <c r="I83" s="32">
        <v>84</v>
      </c>
      <c r="J83" s="34">
        <f t="shared" si="3"/>
        <v>58</v>
      </c>
      <c r="K83" s="34">
        <f t="shared" si="6"/>
        <v>92</v>
      </c>
      <c r="L83" s="34">
        <f t="shared" si="5"/>
        <v>82.5</v>
      </c>
    </row>
    <row r="84" spans="1:12" ht="15" x14ac:dyDescent="0.3">
      <c r="A84" s="32">
        <v>82</v>
      </c>
      <c r="B84" s="32" t="s">
        <v>47</v>
      </c>
      <c r="C84" s="33" t="s">
        <v>241</v>
      </c>
      <c r="D84" s="32">
        <v>53</v>
      </c>
      <c r="E84" s="32">
        <v>72</v>
      </c>
      <c r="F84" s="32">
        <v>80</v>
      </c>
      <c r="G84" s="32">
        <v>93</v>
      </c>
      <c r="H84" s="32">
        <v>64</v>
      </c>
      <c r="I84" s="32">
        <v>74</v>
      </c>
      <c r="J84" s="34">
        <f t="shared" si="3"/>
        <v>53</v>
      </c>
      <c r="K84" s="34">
        <f t="shared" si="6"/>
        <v>93</v>
      </c>
      <c r="L84" s="34">
        <f t="shared" si="5"/>
        <v>72.666666666666671</v>
      </c>
    </row>
    <row r="85" spans="1:12" ht="15" x14ac:dyDescent="0.3">
      <c r="A85" s="32">
        <v>83</v>
      </c>
      <c r="B85" s="32" t="s">
        <v>48</v>
      </c>
      <c r="C85" s="33" t="s">
        <v>237</v>
      </c>
      <c r="D85" s="32">
        <v>83</v>
      </c>
      <c r="E85" s="32">
        <v>61</v>
      </c>
      <c r="F85" s="32">
        <v>74</v>
      </c>
      <c r="G85" s="32">
        <v>81</v>
      </c>
      <c r="H85" s="32">
        <v>63</v>
      </c>
      <c r="I85" s="32">
        <v>68</v>
      </c>
      <c r="J85" s="34">
        <f t="shared" si="3"/>
        <v>61</v>
      </c>
      <c r="K85" s="34">
        <f t="shared" si="6"/>
        <v>83</v>
      </c>
      <c r="L85" s="34">
        <f t="shared" si="5"/>
        <v>71.666666666666671</v>
      </c>
    </row>
    <row r="86" spans="1:12" ht="15" x14ac:dyDescent="0.3">
      <c r="A86" s="32">
        <v>84</v>
      </c>
      <c r="B86" s="32" t="s">
        <v>49</v>
      </c>
      <c r="C86" s="33" t="s">
        <v>238</v>
      </c>
      <c r="D86" s="32">
        <v>79</v>
      </c>
      <c r="E86" s="32">
        <v>79</v>
      </c>
      <c r="F86" s="32">
        <v>84</v>
      </c>
      <c r="G86" s="32">
        <v>65</v>
      </c>
      <c r="H86" s="32">
        <v>74</v>
      </c>
      <c r="I86" s="32">
        <v>87</v>
      </c>
      <c r="J86" s="34">
        <f t="shared" si="3"/>
        <v>65</v>
      </c>
      <c r="K86" s="34">
        <f t="shared" si="6"/>
        <v>87</v>
      </c>
      <c r="L86" s="34">
        <f t="shared" si="5"/>
        <v>78</v>
      </c>
    </row>
    <row r="87" spans="1:12" ht="15" x14ac:dyDescent="0.3">
      <c r="A87" s="32">
        <v>85</v>
      </c>
      <c r="B87" s="32" t="s">
        <v>50</v>
      </c>
      <c r="C87" s="33" t="s">
        <v>239</v>
      </c>
      <c r="D87" s="32">
        <v>87</v>
      </c>
      <c r="E87" s="32">
        <v>77</v>
      </c>
      <c r="F87" s="32">
        <v>61</v>
      </c>
      <c r="G87" s="32">
        <v>63</v>
      </c>
      <c r="H87" s="32">
        <v>68</v>
      </c>
      <c r="I87" s="32">
        <v>78</v>
      </c>
      <c r="J87" s="34">
        <f t="shared" si="3"/>
        <v>61</v>
      </c>
      <c r="K87" s="34">
        <f t="shared" si="6"/>
        <v>87</v>
      </c>
      <c r="L87" s="34">
        <f t="shared" si="5"/>
        <v>72.333333333333329</v>
      </c>
    </row>
    <row r="88" spans="1:12" ht="15" x14ac:dyDescent="0.3">
      <c r="A88" s="32">
        <v>86</v>
      </c>
      <c r="B88" s="32" t="s">
        <v>51</v>
      </c>
      <c r="C88" s="33" t="s">
        <v>239</v>
      </c>
      <c r="D88" s="32">
        <v>66</v>
      </c>
      <c r="E88" s="32">
        <v>87</v>
      </c>
      <c r="F88" s="32">
        <v>65</v>
      </c>
      <c r="G88" s="32">
        <v>92</v>
      </c>
      <c r="H88" s="32">
        <v>69</v>
      </c>
      <c r="I88" s="32">
        <v>64</v>
      </c>
      <c r="J88" s="34">
        <f t="shared" si="3"/>
        <v>64</v>
      </c>
      <c r="K88" s="34">
        <f t="shared" si="6"/>
        <v>92</v>
      </c>
      <c r="L88" s="34">
        <f t="shared" si="5"/>
        <v>73.833333333333329</v>
      </c>
    </row>
    <row r="89" spans="1:12" ht="15" x14ac:dyDescent="0.3">
      <c r="A89" s="32">
        <v>87</v>
      </c>
      <c r="B89" s="32" t="s">
        <v>52</v>
      </c>
      <c r="C89" s="33" t="s">
        <v>239</v>
      </c>
      <c r="D89" s="32">
        <v>81</v>
      </c>
      <c r="E89" s="32">
        <v>71</v>
      </c>
      <c r="F89" s="32">
        <v>77</v>
      </c>
      <c r="G89" s="32">
        <v>88</v>
      </c>
      <c r="H89" s="32">
        <v>75</v>
      </c>
      <c r="I89" s="32">
        <v>66</v>
      </c>
      <c r="J89" s="34">
        <f t="shared" si="3"/>
        <v>66</v>
      </c>
      <c r="K89" s="34">
        <f t="shared" si="6"/>
        <v>88</v>
      </c>
      <c r="L89" s="34">
        <f t="shared" si="5"/>
        <v>76.333333333333329</v>
      </c>
    </row>
    <row r="90" spans="1:12" ht="15" x14ac:dyDescent="0.3">
      <c r="A90" s="32">
        <v>88</v>
      </c>
      <c r="B90" s="32" t="s">
        <v>53</v>
      </c>
      <c r="C90" s="33" t="s">
        <v>241</v>
      </c>
      <c r="D90" s="32">
        <v>57</v>
      </c>
      <c r="E90" s="32">
        <v>92</v>
      </c>
      <c r="F90" s="32">
        <v>61</v>
      </c>
      <c r="G90" s="32">
        <v>67</v>
      </c>
      <c r="H90" s="32">
        <v>60</v>
      </c>
      <c r="I90" s="32">
        <v>92</v>
      </c>
      <c r="J90" s="34">
        <f t="shared" si="3"/>
        <v>57</v>
      </c>
      <c r="K90" s="34">
        <f t="shared" si="6"/>
        <v>92</v>
      </c>
      <c r="L90" s="34">
        <f t="shared" si="5"/>
        <v>71.5</v>
      </c>
    </row>
    <row r="91" spans="1:12" ht="15" x14ac:dyDescent="0.3">
      <c r="A91" s="32">
        <v>89</v>
      </c>
      <c r="B91" s="32" t="s">
        <v>54</v>
      </c>
      <c r="C91" s="33" t="s">
        <v>239</v>
      </c>
      <c r="D91" s="32">
        <v>82</v>
      </c>
      <c r="E91" s="32">
        <v>61</v>
      </c>
      <c r="F91" s="32">
        <v>77</v>
      </c>
      <c r="G91" s="32">
        <v>91</v>
      </c>
      <c r="H91" s="32">
        <v>91</v>
      </c>
      <c r="I91" s="32">
        <v>65</v>
      </c>
      <c r="J91" s="34">
        <f t="shared" si="3"/>
        <v>61</v>
      </c>
      <c r="K91" s="34">
        <f t="shared" si="6"/>
        <v>91</v>
      </c>
      <c r="L91" s="34">
        <f t="shared" si="5"/>
        <v>77.833333333333329</v>
      </c>
    </row>
    <row r="92" spans="1:12" ht="15" x14ac:dyDescent="0.3">
      <c r="A92" s="32">
        <v>90</v>
      </c>
      <c r="B92" s="32" t="s">
        <v>55</v>
      </c>
      <c r="C92" s="33" t="s">
        <v>241</v>
      </c>
      <c r="D92" s="32">
        <v>71</v>
      </c>
      <c r="E92" s="32">
        <v>85</v>
      </c>
      <c r="F92" s="32">
        <v>91</v>
      </c>
      <c r="G92" s="32">
        <v>69</v>
      </c>
      <c r="H92" s="32">
        <v>76</v>
      </c>
      <c r="I92" s="32">
        <v>60</v>
      </c>
      <c r="J92" s="34">
        <f t="shared" si="3"/>
        <v>60</v>
      </c>
      <c r="K92" s="34">
        <f t="shared" si="6"/>
        <v>91</v>
      </c>
      <c r="L92" s="34">
        <f t="shared" si="5"/>
        <v>75.333333333333329</v>
      </c>
    </row>
    <row r="93" spans="1:12" ht="15" x14ac:dyDescent="0.3">
      <c r="A93" s="32">
        <v>91</v>
      </c>
      <c r="B93" s="32" t="s">
        <v>56</v>
      </c>
      <c r="C93" s="33" t="s">
        <v>241</v>
      </c>
      <c r="D93" s="32">
        <v>90</v>
      </c>
      <c r="E93" s="32">
        <v>62</v>
      </c>
      <c r="F93" s="32">
        <v>66</v>
      </c>
      <c r="G93" s="32">
        <v>60</v>
      </c>
      <c r="H93" s="32">
        <v>81</v>
      </c>
      <c r="I93" s="32">
        <v>64</v>
      </c>
      <c r="J93" s="34">
        <f t="shared" si="3"/>
        <v>60</v>
      </c>
      <c r="K93" s="34">
        <f t="shared" si="6"/>
        <v>90</v>
      </c>
      <c r="L93" s="34">
        <f t="shared" si="5"/>
        <v>70.5</v>
      </c>
    </row>
    <row r="94" spans="1:12" ht="15" x14ac:dyDescent="0.3">
      <c r="A94" s="32">
        <v>92</v>
      </c>
      <c r="B94" s="32" t="s">
        <v>57</v>
      </c>
      <c r="C94" s="33" t="s">
        <v>240</v>
      </c>
      <c r="D94" s="32">
        <v>60</v>
      </c>
      <c r="E94" s="32">
        <v>86</v>
      </c>
      <c r="F94" s="32">
        <v>69</v>
      </c>
      <c r="G94" s="32">
        <v>60</v>
      </c>
      <c r="H94" s="32">
        <v>73</v>
      </c>
      <c r="I94" s="32">
        <v>92</v>
      </c>
      <c r="J94" s="34">
        <f t="shared" si="3"/>
        <v>60</v>
      </c>
      <c r="K94" s="34">
        <f>MAX(D94:I94)</f>
        <v>92</v>
      </c>
      <c r="L94" s="34">
        <f t="shared" si="5"/>
        <v>73.333333333333329</v>
      </c>
    </row>
    <row r="95" spans="1:12" ht="15" x14ac:dyDescent="0.3">
      <c r="A95" s="32">
        <v>93</v>
      </c>
      <c r="B95" s="32" t="s">
        <v>58</v>
      </c>
      <c r="C95" s="33" t="s">
        <v>240</v>
      </c>
      <c r="D95" s="32">
        <v>58</v>
      </c>
      <c r="E95" s="32">
        <v>71</v>
      </c>
      <c r="F95" s="32">
        <v>93</v>
      </c>
      <c r="G95" s="32">
        <v>78</v>
      </c>
      <c r="H95" s="32">
        <v>82</v>
      </c>
      <c r="I95" s="32">
        <v>73</v>
      </c>
      <c r="J95" s="34">
        <f t="shared" si="3"/>
        <v>58</v>
      </c>
      <c r="K95" s="34">
        <f t="shared" si="6"/>
        <v>93</v>
      </c>
      <c r="L95" s="34">
        <f t="shared" si="5"/>
        <v>75.833333333333329</v>
      </c>
    </row>
    <row r="96" spans="1:12" ht="15" x14ac:dyDescent="0.3">
      <c r="A96" s="32">
        <v>94</v>
      </c>
      <c r="B96" s="32" t="s">
        <v>59</v>
      </c>
      <c r="C96" s="33" t="s">
        <v>242</v>
      </c>
      <c r="D96" s="32">
        <v>80</v>
      </c>
      <c r="E96" s="32">
        <v>64</v>
      </c>
      <c r="F96" s="32">
        <v>61</v>
      </c>
      <c r="G96" s="32">
        <v>89</v>
      </c>
      <c r="H96" s="32">
        <v>89</v>
      </c>
      <c r="I96" s="32">
        <v>63</v>
      </c>
      <c r="J96" s="34">
        <f t="shared" si="3"/>
        <v>61</v>
      </c>
      <c r="K96" s="34">
        <f t="shared" si="6"/>
        <v>89</v>
      </c>
      <c r="L96" s="34">
        <f t="shared" si="5"/>
        <v>74.333333333333329</v>
      </c>
    </row>
    <row r="97" spans="1:12" ht="15" x14ac:dyDescent="0.3">
      <c r="A97" s="32">
        <v>95</v>
      </c>
      <c r="B97" s="32" t="s">
        <v>60</v>
      </c>
      <c r="C97" s="33" t="s">
        <v>242</v>
      </c>
      <c r="D97" s="32">
        <v>60</v>
      </c>
      <c r="E97" s="32">
        <v>76</v>
      </c>
      <c r="F97" s="32">
        <v>71</v>
      </c>
      <c r="G97" s="32">
        <v>60</v>
      </c>
      <c r="H97" s="32">
        <v>67</v>
      </c>
      <c r="I97" s="32">
        <v>70</v>
      </c>
      <c r="J97" s="34">
        <f t="shared" si="3"/>
        <v>60</v>
      </c>
      <c r="K97" s="34">
        <f t="shared" si="6"/>
        <v>76</v>
      </c>
      <c r="L97" s="34">
        <f t="shared" si="5"/>
        <v>67.333333333333329</v>
      </c>
    </row>
    <row r="98" spans="1:12" ht="15" x14ac:dyDescent="0.3">
      <c r="A98" s="32">
        <v>96</v>
      </c>
      <c r="B98" s="32" t="s">
        <v>61</v>
      </c>
      <c r="C98" s="33" t="s">
        <v>242</v>
      </c>
      <c r="D98" s="32">
        <v>61</v>
      </c>
      <c r="E98" s="32">
        <v>73</v>
      </c>
      <c r="F98" s="32">
        <v>71</v>
      </c>
      <c r="G98" s="32">
        <v>81</v>
      </c>
      <c r="H98" s="32">
        <v>75</v>
      </c>
      <c r="I98" s="32">
        <v>77</v>
      </c>
      <c r="J98" s="34">
        <f t="shared" si="3"/>
        <v>61</v>
      </c>
      <c r="K98" s="34">
        <f t="shared" si="6"/>
        <v>81</v>
      </c>
      <c r="L98" s="34">
        <f t="shared" si="5"/>
        <v>73</v>
      </c>
    </row>
    <row r="99" spans="1:12" ht="15" x14ac:dyDescent="0.3">
      <c r="A99" s="32">
        <v>97</v>
      </c>
      <c r="B99" s="32" t="s">
        <v>62</v>
      </c>
      <c r="C99" s="33" t="s">
        <v>240</v>
      </c>
      <c r="D99" s="32">
        <v>83</v>
      </c>
      <c r="E99" s="32">
        <v>81</v>
      </c>
      <c r="F99" s="32">
        <v>83</v>
      </c>
      <c r="G99" s="32">
        <v>60</v>
      </c>
      <c r="H99" s="32">
        <v>88</v>
      </c>
      <c r="I99" s="32">
        <v>89</v>
      </c>
      <c r="J99" s="34">
        <f t="shared" si="3"/>
        <v>60</v>
      </c>
      <c r="K99" s="34">
        <f t="shared" si="6"/>
        <v>89</v>
      </c>
      <c r="L99" s="34">
        <f t="shared" si="5"/>
        <v>80.666666666666671</v>
      </c>
    </row>
    <row r="100" spans="1:12" ht="15" x14ac:dyDescent="0.3">
      <c r="A100" s="32">
        <v>98</v>
      </c>
      <c r="B100" s="32" t="s">
        <v>63</v>
      </c>
      <c r="C100" s="33" t="s">
        <v>237</v>
      </c>
      <c r="D100" s="32">
        <v>87</v>
      </c>
      <c r="E100" s="32">
        <v>64</v>
      </c>
      <c r="F100" s="32">
        <v>88</v>
      </c>
      <c r="G100" s="32">
        <v>66</v>
      </c>
      <c r="H100" s="32">
        <v>82</v>
      </c>
      <c r="I100" s="32">
        <v>73</v>
      </c>
      <c r="J100" s="34">
        <f t="shared" si="3"/>
        <v>64</v>
      </c>
      <c r="K100" s="34">
        <f t="shared" si="6"/>
        <v>88</v>
      </c>
      <c r="L100" s="34">
        <f t="shared" si="5"/>
        <v>76.666666666666671</v>
      </c>
    </row>
    <row r="101" spans="1:12" ht="15" x14ac:dyDescent="0.3">
      <c r="A101" s="32">
        <v>99</v>
      </c>
      <c r="B101" s="32" t="s">
        <v>64</v>
      </c>
      <c r="C101" s="33" t="s">
        <v>240</v>
      </c>
      <c r="D101" s="32">
        <v>84</v>
      </c>
      <c r="E101" s="32">
        <v>71</v>
      </c>
      <c r="F101" s="32">
        <v>78</v>
      </c>
      <c r="G101" s="32">
        <v>65</v>
      </c>
      <c r="H101" s="32">
        <v>72</v>
      </c>
      <c r="I101" s="32">
        <v>75</v>
      </c>
      <c r="J101" s="34">
        <f t="shared" si="3"/>
        <v>65</v>
      </c>
      <c r="K101" s="34">
        <f t="shared" si="6"/>
        <v>84</v>
      </c>
      <c r="L101" s="34">
        <f t="shared" si="5"/>
        <v>74.166666666666671</v>
      </c>
    </row>
    <row r="102" spans="1:12" ht="15" x14ac:dyDescent="0.3">
      <c r="A102" s="32">
        <v>100</v>
      </c>
      <c r="B102" s="32" t="s">
        <v>236</v>
      </c>
      <c r="C102" s="33" t="s">
        <v>238</v>
      </c>
      <c r="D102" s="32">
        <v>54</v>
      </c>
      <c r="E102" s="32">
        <v>84</v>
      </c>
      <c r="F102" s="32">
        <v>70</v>
      </c>
      <c r="G102" s="32">
        <v>81</v>
      </c>
      <c r="H102" s="32">
        <v>85</v>
      </c>
      <c r="I102" s="32">
        <v>66</v>
      </c>
      <c r="J102" s="34">
        <f t="shared" si="3"/>
        <v>54</v>
      </c>
      <c r="K102" s="34">
        <f t="shared" si="6"/>
        <v>85</v>
      </c>
      <c r="L102" s="34">
        <f t="shared" si="5"/>
        <v>73.333333333333329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F5317-93E0-48C2-B51E-AAF160586EA6}">
  <dimension ref="A1:L5"/>
  <sheetViews>
    <sheetView workbookViewId="0">
      <selection sqref="A1:L5"/>
    </sheetView>
  </sheetViews>
  <sheetFormatPr defaultRowHeight="14.4" x14ac:dyDescent="0.3"/>
  <cols>
    <col min="2" max="2" width="9.88671875" bestFit="1" customWidth="1"/>
    <col min="3" max="4" width="15.6640625" bestFit="1" customWidth="1"/>
    <col min="5" max="9" width="14.44140625" bestFit="1" customWidth="1"/>
    <col min="10" max="10" width="13.88671875" bestFit="1" customWidth="1"/>
    <col min="11" max="11" width="14.33203125" bestFit="1" customWidth="1"/>
    <col min="12" max="12" width="7.77734375" bestFit="1" customWidth="1"/>
  </cols>
  <sheetData>
    <row r="1" spans="1:12" ht="16.2" x14ac:dyDescent="0.3">
      <c r="A1" s="35" t="s">
        <v>254</v>
      </c>
      <c r="B1" s="35" t="s">
        <v>68</v>
      </c>
      <c r="C1" s="35" t="s">
        <v>255</v>
      </c>
      <c r="D1" s="35" t="s">
        <v>256</v>
      </c>
      <c r="E1" s="35" t="s">
        <v>257</v>
      </c>
      <c r="F1" s="35" t="s">
        <v>258</v>
      </c>
      <c r="G1" s="35" t="s">
        <v>259</v>
      </c>
      <c r="H1" s="35" t="s">
        <v>260</v>
      </c>
      <c r="I1" s="35" t="s">
        <v>261</v>
      </c>
      <c r="J1" s="35" t="s">
        <v>262</v>
      </c>
      <c r="K1" s="35" t="s">
        <v>263</v>
      </c>
      <c r="L1" s="35" t="s">
        <v>264</v>
      </c>
    </row>
    <row r="2" spans="1:12" ht="15" x14ac:dyDescent="0.3">
      <c r="A2" s="36">
        <v>1</v>
      </c>
      <c r="B2" s="36" t="s">
        <v>265</v>
      </c>
      <c r="C2" s="36">
        <v>12</v>
      </c>
      <c r="D2" s="36">
        <v>17</v>
      </c>
      <c r="E2" s="36">
        <v>18</v>
      </c>
      <c r="F2" s="36">
        <v>19</v>
      </c>
      <c r="G2" s="36" t="str">
        <f>IF(C2&gt;15,"PASS","FAIL")</f>
        <v>FAIL</v>
      </c>
      <c r="H2" s="36" t="str">
        <f>IF(D2&gt;15,"PASS","FAIL")</f>
        <v>PASS</v>
      </c>
      <c r="I2" s="36" t="str">
        <f>IF(E2&gt;15,"PASS","FAIL")</f>
        <v>PASS</v>
      </c>
      <c r="J2" s="36" t="str">
        <f>IF(F2,"PASS","FAIL")</f>
        <v>PASS</v>
      </c>
      <c r="K2" s="36">
        <f>COUNTIF(G2:J2,"PASS")</f>
        <v>3</v>
      </c>
      <c r="L2" s="36" t="str">
        <f>IF(K2=4,"PASS","FAIL")</f>
        <v>FAIL</v>
      </c>
    </row>
    <row r="3" spans="1:12" ht="15" x14ac:dyDescent="0.3">
      <c r="A3" s="36">
        <v>2</v>
      </c>
      <c r="B3" s="36" t="s">
        <v>266</v>
      </c>
      <c r="C3" s="36">
        <v>17</v>
      </c>
      <c r="D3" s="36">
        <v>15</v>
      </c>
      <c r="E3" s="36">
        <v>18</v>
      </c>
      <c r="F3" s="36">
        <v>15</v>
      </c>
      <c r="G3" s="36" t="str">
        <f t="shared" ref="G3:I5" si="0">IF(C3&gt;15,"PASS","FAIL")</f>
        <v>PASS</v>
      </c>
      <c r="H3" s="36" t="str">
        <f t="shared" si="0"/>
        <v>FAIL</v>
      </c>
      <c r="I3" s="36" t="str">
        <f t="shared" si="0"/>
        <v>PASS</v>
      </c>
      <c r="J3" s="36" t="str">
        <f t="shared" ref="J3:J5" si="1">IF(F3,"PASS","FAIL")</f>
        <v>PASS</v>
      </c>
      <c r="K3" s="36">
        <f t="shared" ref="K3:K5" si="2">COUNTIF(G3:J3,"PASS")</f>
        <v>3</v>
      </c>
      <c r="L3" s="36" t="str">
        <f t="shared" ref="L3:L5" si="3">IF(K3=4,"PASS","FAIL")</f>
        <v>FAIL</v>
      </c>
    </row>
    <row r="4" spans="1:12" ht="15" x14ac:dyDescent="0.3">
      <c r="A4" s="36">
        <v>3</v>
      </c>
      <c r="B4" s="36" t="s">
        <v>267</v>
      </c>
      <c r="C4" s="36">
        <v>19</v>
      </c>
      <c r="D4" s="36">
        <v>18</v>
      </c>
      <c r="E4" s="36">
        <v>17</v>
      </c>
      <c r="F4" s="36">
        <v>18</v>
      </c>
      <c r="G4" s="36" t="str">
        <f t="shared" si="0"/>
        <v>PASS</v>
      </c>
      <c r="H4" s="36" t="str">
        <f t="shared" si="0"/>
        <v>PASS</v>
      </c>
      <c r="I4" s="36" t="str">
        <f t="shared" si="0"/>
        <v>PASS</v>
      </c>
      <c r="J4" s="36" t="str">
        <f t="shared" si="1"/>
        <v>PASS</v>
      </c>
      <c r="K4" s="36">
        <f t="shared" si="2"/>
        <v>4</v>
      </c>
      <c r="L4" s="36" t="str">
        <f t="shared" si="3"/>
        <v>PASS</v>
      </c>
    </row>
    <row r="5" spans="1:12" ht="15" x14ac:dyDescent="0.3">
      <c r="A5" s="36">
        <v>4</v>
      </c>
      <c r="B5" s="36" t="s">
        <v>268</v>
      </c>
      <c r="C5" s="36">
        <v>18</v>
      </c>
      <c r="D5" s="36">
        <v>17</v>
      </c>
      <c r="E5" s="36">
        <v>16</v>
      </c>
      <c r="F5" s="36">
        <v>18</v>
      </c>
      <c r="G5" s="36" t="str">
        <f t="shared" si="0"/>
        <v>PASS</v>
      </c>
      <c r="H5" s="36" t="str">
        <f t="shared" si="0"/>
        <v>PASS</v>
      </c>
      <c r="I5" s="36" t="str">
        <f t="shared" si="0"/>
        <v>PASS</v>
      </c>
      <c r="J5" s="36" t="str">
        <f t="shared" si="1"/>
        <v>PASS</v>
      </c>
      <c r="K5" s="36">
        <f t="shared" si="2"/>
        <v>4</v>
      </c>
      <c r="L5" s="36" t="str">
        <f t="shared" si="3"/>
        <v>PASS</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5184-FE76-4D97-A82F-1E38C781B773}">
  <dimension ref="A1:L101"/>
  <sheetViews>
    <sheetView workbookViewId="0">
      <selection activeCell="G26" sqref="G26"/>
    </sheetView>
  </sheetViews>
  <sheetFormatPr defaultRowHeight="15" x14ac:dyDescent="0.3"/>
  <cols>
    <col min="2" max="2" width="9.88671875" bestFit="1" customWidth="1"/>
    <col min="3" max="4" width="14" style="23" bestFit="1" customWidth="1"/>
    <col min="5" max="5" width="12.77734375" bestFit="1" customWidth="1"/>
    <col min="6" max="6" width="26.21875" bestFit="1" customWidth="1"/>
    <col min="7" max="7" width="28" bestFit="1" customWidth="1"/>
    <col min="8" max="9" width="13.109375" bestFit="1" customWidth="1"/>
    <col min="10" max="10" width="12.5546875" bestFit="1" customWidth="1"/>
    <col min="11" max="11" width="12.77734375" bestFit="1" customWidth="1"/>
  </cols>
  <sheetData>
    <row r="1" spans="1:12" ht="16.2" x14ac:dyDescent="0.3">
      <c r="A1" s="23" t="s">
        <v>80</v>
      </c>
      <c r="B1" s="23" t="s">
        <v>68</v>
      </c>
      <c r="C1" s="37" t="s">
        <v>269</v>
      </c>
      <c r="D1" s="37" t="s">
        <v>270</v>
      </c>
      <c r="E1" s="1"/>
      <c r="F1" s="1"/>
      <c r="G1" s="1"/>
      <c r="H1" s="1"/>
      <c r="I1" s="1"/>
      <c r="J1" s="1"/>
      <c r="K1" s="1"/>
      <c r="L1" s="1"/>
    </row>
    <row r="2" spans="1:12" x14ac:dyDescent="0.3">
      <c r="A2" s="23">
        <v>1</v>
      </c>
      <c r="B2" s="23" t="s">
        <v>9</v>
      </c>
      <c r="C2" s="23">
        <v>90</v>
      </c>
      <c r="D2" s="23">
        <v>95</v>
      </c>
    </row>
    <row r="3" spans="1:12" x14ac:dyDescent="0.3">
      <c r="A3" s="23">
        <v>2</v>
      </c>
      <c r="B3" s="23" t="s">
        <v>10</v>
      </c>
      <c r="C3" s="23">
        <v>92</v>
      </c>
      <c r="D3" s="23">
        <v>96</v>
      </c>
    </row>
    <row r="4" spans="1:12" x14ac:dyDescent="0.3">
      <c r="A4" s="23">
        <v>3</v>
      </c>
      <c r="B4" s="23" t="s">
        <v>189</v>
      </c>
      <c r="C4" s="23">
        <v>99</v>
      </c>
      <c r="D4" s="23">
        <v>6</v>
      </c>
    </row>
    <row r="5" spans="1:12" x14ac:dyDescent="0.3">
      <c r="A5" s="23">
        <v>4</v>
      </c>
      <c r="B5" s="23" t="s">
        <v>12</v>
      </c>
      <c r="C5" s="23">
        <v>95</v>
      </c>
      <c r="D5" s="23">
        <v>96</v>
      </c>
      <c r="F5" s="38" t="s">
        <v>271</v>
      </c>
      <c r="G5" s="38" t="s">
        <v>272</v>
      </c>
    </row>
    <row r="6" spans="1:12" x14ac:dyDescent="0.3">
      <c r="A6" s="23">
        <v>5</v>
      </c>
      <c r="B6" s="23" t="s">
        <v>115</v>
      </c>
      <c r="C6" s="23">
        <v>96</v>
      </c>
      <c r="D6" s="23">
        <v>95</v>
      </c>
      <c r="F6" s="38">
        <f>COUNTIF(C2:C101,99)</f>
        <v>16</v>
      </c>
      <c r="G6" s="38">
        <f>COUNTIF(C2:C101,100)</f>
        <v>5</v>
      </c>
    </row>
    <row r="7" spans="1:12" x14ac:dyDescent="0.3">
      <c r="A7" s="23">
        <v>6</v>
      </c>
      <c r="B7" s="23" t="s">
        <v>190</v>
      </c>
      <c r="C7" s="23">
        <v>93</v>
      </c>
      <c r="D7" s="23">
        <v>98</v>
      </c>
      <c r="F7" s="77" t="s">
        <v>273</v>
      </c>
      <c r="G7" s="77"/>
    </row>
    <row r="8" spans="1:12" x14ac:dyDescent="0.3">
      <c r="A8" s="23">
        <v>7</v>
      </c>
      <c r="B8" s="23" t="s">
        <v>191</v>
      </c>
      <c r="C8" s="23">
        <v>95</v>
      </c>
      <c r="D8" s="23">
        <v>93</v>
      </c>
      <c r="F8" s="77">
        <f>SUM(F6:G6)</f>
        <v>21</v>
      </c>
      <c r="G8" s="77"/>
    </row>
    <row r="9" spans="1:12" x14ac:dyDescent="0.3">
      <c r="A9" s="23">
        <v>8</v>
      </c>
      <c r="B9" s="23" t="s">
        <v>15</v>
      </c>
      <c r="C9" s="23">
        <v>98</v>
      </c>
      <c r="D9" s="23">
        <v>56</v>
      </c>
      <c r="F9" s="23"/>
      <c r="G9" s="23"/>
    </row>
    <row r="10" spans="1:12" x14ac:dyDescent="0.3">
      <c r="A10" s="23">
        <v>9</v>
      </c>
      <c r="B10" s="23" t="s">
        <v>192</v>
      </c>
      <c r="C10" s="23">
        <v>99</v>
      </c>
      <c r="D10" s="23">
        <v>89</v>
      </c>
      <c r="F10" s="39" t="s">
        <v>275</v>
      </c>
      <c r="G10" s="39" t="s">
        <v>274</v>
      </c>
    </row>
    <row r="11" spans="1:12" x14ac:dyDescent="0.3">
      <c r="A11" s="23">
        <v>10</v>
      </c>
      <c r="B11" s="23" t="s">
        <v>193</v>
      </c>
      <c r="C11" s="23">
        <v>96</v>
      </c>
      <c r="D11" s="23">
        <v>69</v>
      </c>
      <c r="F11" s="39">
        <f>COUNTIF(D2:D101,99)</f>
        <v>0</v>
      </c>
      <c r="G11" s="39">
        <f>COUNTIF(D2:D101,100)</f>
        <v>0</v>
      </c>
    </row>
    <row r="12" spans="1:12" x14ac:dyDescent="0.3">
      <c r="A12" s="23">
        <v>11</v>
      </c>
      <c r="B12" s="23" t="s">
        <v>101</v>
      </c>
      <c r="C12" s="23">
        <v>93</v>
      </c>
      <c r="D12" s="23">
        <v>98</v>
      </c>
      <c r="F12" s="78" t="s">
        <v>277</v>
      </c>
      <c r="G12" s="78"/>
    </row>
    <row r="13" spans="1:12" x14ac:dyDescent="0.3">
      <c r="A13" s="23">
        <v>12</v>
      </c>
      <c r="B13" s="23" t="s">
        <v>102</v>
      </c>
      <c r="C13" s="23">
        <v>91</v>
      </c>
      <c r="D13" s="23">
        <v>75</v>
      </c>
      <c r="F13" s="78">
        <f>SUM(F11:G11)</f>
        <v>0</v>
      </c>
      <c r="G13" s="78"/>
    </row>
    <row r="14" spans="1:12" x14ac:dyDescent="0.3">
      <c r="A14" s="23">
        <v>13</v>
      </c>
      <c r="B14" s="23" t="s">
        <v>16</v>
      </c>
      <c r="C14" s="23">
        <v>98</v>
      </c>
      <c r="D14" s="23">
        <v>89</v>
      </c>
      <c r="F14" s="23"/>
      <c r="G14" s="23"/>
    </row>
    <row r="15" spans="1:12" x14ac:dyDescent="0.3">
      <c r="A15" s="23">
        <v>14</v>
      </c>
      <c r="B15" s="23" t="s">
        <v>100</v>
      </c>
      <c r="C15" s="23">
        <v>95</v>
      </c>
      <c r="D15" s="23">
        <v>65</v>
      </c>
      <c r="F15" s="40" t="s">
        <v>278</v>
      </c>
      <c r="G15" s="40" t="s">
        <v>276</v>
      </c>
    </row>
    <row r="16" spans="1:12" x14ac:dyDescent="0.3">
      <c r="A16" s="23">
        <v>15</v>
      </c>
      <c r="B16" s="23" t="s">
        <v>194</v>
      </c>
      <c r="C16" s="23">
        <v>99</v>
      </c>
      <c r="D16" s="23">
        <v>98</v>
      </c>
      <c r="F16" s="40" t="str">
        <f>IF(F8&gt;1,"EASY","HARD")</f>
        <v>EASY</v>
      </c>
      <c r="G16" s="40" t="str">
        <f>IF(F13&gt;1,"EASY","HARD")</f>
        <v>HARD</v>
      </c>
    </row>
    <row r="17" spans="1:7" x14ac:dyDescent="0.3">
      <c r="A17" s="23">
        <v>16</v>
      </c>
      <c r="B17" s="23" t="s">
        <v>195</v>
      </c>
      <c r="C17" s="23">
        <v>98</v>
      </c>
      <c r="D17" s="23">
        <v>97</v>
      </c>
      <c r="F17" s="23"/>
      <c r="G17" s="23"/>
    </row>
    <row r="18" spans="1:7" x14ac:dyDescent="0.3">
      <c r="A18" s="23">
        <v>17</v>
      </c>
      <c r="B18" s="23" t="s">
        <v>196</v>
      </c>
      <c r="C18" s="23">
        <v>96</v>
      </c>
      <c r="D18" s="23">
        <v>69</v>
      </c>
    </row>
    <row r="19" spans="1:7" x14ac:dyDescent="0.3">
      <c r="A19" s="23">
        <v>18</v>
      </c>
      <c r="B19" s="23" t="s">
        <v>116</v>
      </c>
      <c r="C19" s="23">
        <v>98</v>
      </c>
      <c r="D19" s="23">
        <v>58</v>
      </c>
    </row>
    <row r="20" spans="1:7" x14ac:dyDescent="0.3">
      <c r="A20" s="23">
        <v>19</v>
      </c>
      <c r="B20" s="23" t="s">
        <v>115</v>
      </c>
      <c r="C20" s="23">
        <v>97</v>
      </c>
      <c r="D20" s="23">
        <v>96</v>
      </c>
    </row>
    <row r="21" spans="1:7" x14ac:dyDescent="0.3">
      <c r="A21" s="23">
        <v>20</v>
      </c>
      <c r="B21" s="23" t="s">
        <v>3</v>
      </c>
      <c r="C21" s="23">
        <v>100</v>
      </c>
      <c r="D21" s="23">
        <v>98</v>
      </c>
    </row>
    <row r="22" spans="1:7" x14ac:dyDescent="0.3">
      <c r="A22" s="23">
        <v>21</v>
      </c>
      <c r="B22" s="23" t="s">
        <v>5</v>
      </c>
      <c r="C22" s="23">
        <v>99</v>
      </c>
      <c r="D22" s="23">
        <v>48</v>
      </c>
    </row>
    <row r="23" spans="1:7" x14ac:dyDescent="0.3">
      <c r="A23" s="23">
        <v>22</v>
      </c>
      <c r="B23" s="23" t="s">
        <v>6</v>
      </c>
      <c r="C23" s="23">
        <v>96</v>
      </c>
      <c r="D23" s="23">
        <v>88</v>
      </c>
    </row>
    <row r="24" spans="1:7" x14ac:dyDescent="0.3">
      <c r="A24" s="23">
        <v>23</v>
      </c>
      <c r="B24" s="23" t="s">
        <v>7</v>
      </c>
      <c r="C24" s="23">
        <v>95</v>
      </c>
      <c r="D24" s="23">
        <v>55</v>
      </c>
    </row>
    <row r="25" spans="1:7" x14ac:dyDescent="0.3">
      <c r="A25" s="23">
        <v>24</v>
      </c>
      <c r="B25" s="23" t="s">
        <v>8</v>
      </c>
      <c r="C25" s="23">
        <v>98</v>
      </c>
      <c r="D25" s="23">
        <v>66</v>
      </c>
    </row>
    <row r="26" spans="1:7" x14ac:dyDescent="0.3">
      <c r="A26" s="23">
        <v>25</v>
      </c>
      <c r="B26" s="23" t="s">
        <v>197</v>
      </c>
      <c r="C26" s="23">
        <v>96</v>
      </c>
      <c r="D26" s="23">
        <v>33</v>
      </c>
    </row>
    <row r="27" spans="1:7" x14ac:dyDescent="0.3">
      <c r="A27" s="23">
        <v>26</v>
      </c>
      <c r="B27" s="23" t="s">
        <v>14</v>
      </c>
      <c r="C27" s="23">
        <v>93</v>
      </c>
      <c r="D27" s="23">
        <v>95</v>
      </c>
    </row>
    <row r="28" spans="1:7" x14ac:dyDescent="0.3">
      <c r="A28" s="23">
        <v>27</v>
      </c>
      <c r="B28" s="23" t="s">
        <v>97</v>
      </c>
      <c r="C28" s="23">
        <v>92</v>
      </c>
      <c r="D28" s="23">
        <v>98</v>
      </c>
    </row>
    <row r="29" spans="1:7" x14ac:dyDescent="0.3">
      <c r="A29" s="23">
        <v>28</v>
      </c>
      <c r="B29" s="23" t="s">
        <v>198</v>
      </c>
      <c r="C29" s="23">
        <v>91</v>
      </c>
      <c r="D29" s="23">
        <v>96</v>
      </c>
    </row>
    <row r="30" spans="1:7" x14ac:dyDescent="0.3">
      <c r="A30" s="23">
        <v>29</v>
      </c>
      <c r="B30" s="23" t="s">
        <v>199</v>
      </c>
      <c r="C30" s="23">
        <v>99</v>
      </c>
      <c r="D30" s="23">
        <v>47</v>
      </c>
    </row>
    <row r="31" spans="1:7" x14ac:dyDescent="0.3">
      <c r="A31" s="23">
        <v>30</v>
      </c>
      <c r="B31" s="23" t="s">
        <v>131</v>
      </c>
      <c r="C31" s="23">
        <v>98</v>
      </c>
      <c r="D31" s="23">
        <v>52</v>
      </c>
    </row>
    <row r="32" spans="1:7" x14ac:dyDescent="0.3">
      <c r="A32" s="23">
        <v>31</v>
      </c>
      <c r="B32" s="23" t="s">
        <v>200</v>
      </c>
      <c r="C32" s="23">
        <v>99</v>
      </c>
      <c r="D32" s="23">
        <v>66</v>
      </c>
    </row>
    <row r="33" spans="1:4" x14ac:dyDescent="0.3">
      <c r="A33" s="23">
        <v>32</v>
      </c>
      <c r="B33" s="23" t="s">
        <v>201</v>
      </c>
      <c r="C33" s="23">
        <v>98</v>
      </c>
      <c r="D33" s="23">
        <v>35</v>
      </c>
    </row>
    <row r="34" spans="1:4" x14ac:dyDescent="0.3">
      <c r="A34" s="23">
        <v>33</v>
      </c>
      <c r="B34" s="23" t="s">
        <v>20</v>
      </c>
      <c r="C34" s="23">
        <v>94</v>
      </c>
      <c r="D34" s="23">
        <v>48</v>
      </c>
    </row>
    <row r="35" spans="1:4" x14ac:dyDescent="0.3">
      <c r="A35" s="23">
        <v>34</v>
      </c>
      <c r="B35" s="23" t="s">
        <v>202</v>
      </c>
      <c r="C35" s="23">
        <v>95</v>
      </c>
      <c r="D35" s="23">
        <v>85</v>
      </c>
    </row>
    <row r="36" spans="1:4" x14ac:dyDescent="0.3">
      <c r="A36" s="23">
        <v>35</v>
      </c>
      <c r="B36" s="23" t="s">
        <v>17</v>
      </c>
      <c r="C36" s="23">
        <v>96</v>
      </c>
      <c r="D36" s="23">
        <v>868</v>
      </c>
    </row>
    <row r="37" spans="1:4" x14ac:dyDescent="0.3">
      <c r="A37" s="23">
        <v>36</v>
      </c>
      <c r="B37" s="23" t="s">
        <v>111</v>
      </c>
      <c r="C37" s="23">
        <v>97</v>
      </c>
      <c r="D37" s="23">
        <v>81</v>
      </c>
    </row>
    <row r="38" spans="1:4" x14ac:dyDescent="0.3">
      <c r="A38" s="23">
        <v>37</v>
      </c>
      <c r="B38" s="23" t="s">
        <v>203</v>
      </c>
      <c r="C38" s="23">
        <v>93</v>
      </c>
      <c r="D38" s="23">
        <v>87</v>
      </c>
    </row>
    <row r="39" spans="1:4" x14ac:dyDescent="0.3">
      <c r="A39" s="23">
        <v>38</v>
      </c>
      <c r="B39" s="23" t="s">
        <v>204</v>
      </c>
      <c r="C39" s="23">
        <v>99</v>
      </c>
      <c r="D39" s="23">
        <v>75</v>
      </c>
    </row>
    <row r="40" spans="1:4" x14ac:dyDescent="0.3">
      <c r="A40" s="23">
        <v>39</v>
      </c>
      <c r="B40" s="23" t="s">
        <v>205</v>
      </c>
      <c r="C40" s="23">
        <v>98</v>
      </c>
      <c r="D40" s="23">
        <v>76</v>
      </c>
    </row>
    <row r="41" spans="1:4" x14ac:dyDescent="0.3">
      <c r="A41" s="23">
        <v>40</v>
      </c>
      <c r="B41" s="23" t="s">
        <v>206</v>
      </c>
      <c r="C41" s="23">
        <v>93</v>
      </c>
      <c r="D41" s="23">
        <v>85</v>
      </c>
    </row>
    <row r="42" spans="1:4" x14ac:dyDescent="0.3">
      <c r="A42" s="23">
        <v>41</v>
      </c>
      <c r="B42" s="23" t="s">
        <v>207</v>
      </c>
      <c r="C42" s="23">
        <v>92</v>
      </c>
      <c r="D42" s="23">
        <v>95</v>
      </c>
    </row>
    <row r="43" spans="1:4" x14ac:dyDescent="0.3">
      <c r="A43" s="23">
        <v>42</v>
      </c>
      <c r="B43" s="23" t="s">
        <v>208</v>
      </c>
      <c r="C43" s="23">
        <v>95</v>
      </c>
      <c r="D43" s="23">
        <v>95</v>
      </c>
    </row>
    <row r="44" spans="1:4" x14ac:dyDescent="0.3">
      <c r="A44" s="23">
        <v>43</v>
      </c>
      <c r="B44" s="23" t="s">
        <v>120</v>
      </c>
      <c r="C44" s="23">
        <v>97</v>
      </c>
      <c r="D44" s="23">
        <v>59</v>
      </c>
    </row>
    <row r="45" spans="1:4" x14ac:dyDescent="0.3">
      <c r="A45" s="23">
        <v>44</v>
      </c>
      <c r="B45" s="23" t="s">
        <v>209</v>
      </c>
      <c r="C45" s="23">
        <v>98</v>
      </c>
      <c r="D45" s="23">
        <v>96</v>
      </c>
    </row>
    <row r="46" spans="1:4" x14ac:dyDescent="0.3">
      <c r="A46" s="23">
        <v>45</v>
      </c>
      <c r="B46" s="23" t="s">
        <v>13</v>
      </c>
      <c r="C46" s="23">
        <v>96</v>
      </c>
      <c r="D46" s="23">
        <v>68</v>
      </c>
    </row>
    <row r="47" spans="1:4" x14ac:dyDescent="0.3">
      <c r="A47" s="23">
        <v>46</v>
      </c>
      <c r="B47" s="23" t="s">
        <v>210</v>
      </c>
      <c r="C47" s="23">
        <v>93</v>
      </c>
      <c r="D47" s="23">
        <v>72</v>
      </c>
    </row>
    <row r="48" spans="1:4" x14ac:dyDescent="0.3">
      <c r="A48" s="23">
        <v>47</v>
      </c>
      <c r="B48" s="23" t="s">
        <v>211</v>
      </c>
      <c r="C48" s="23">
        <v>99</v>
      </c>
      <c r="D48" s="23">
        <v>73</v>
      </c>
    </row>
    <row r="49" spans="1:4" x14ac:dyDescent="0.3">
      <c r="A49" s="23">
        <v>48</v>
      </c>
      <c r="B49" s="23" t="s">
        <v>114</v>
      </c>
      <c r="C49" s="23">
        <v>98</v>
      </c>
      <c r="D49" s="23">
        <v>59</v>
      </c>
    </row>
    <row r="50" spans="1:4" x14ac:dyDescent="0.3">
      <c r="A50" s="23">
        <v>49</v>
      </c>
      <c r="B50" s="23" t="s">
        <v>212</v>
      </c>
      <c r="C50" s="23">
        <v>99</v>
      </c>
      <c r="D50" s="23">
        <v>68</v>
      </c>
    </row>
    <row r="51" spans="1:4" x14ac:dyDescent="0.3">
      <c r="A51" s="23">
        <v>50</v>
      </c>
      <c r="B51" s="23" t="s">
        <v>213</v>
      </c>
      <c r="C51" s="23">
        <v>96</v>
      </c>
      <c r="D51" s="23">
        <v>95</v>
      </c>
    </row>
    <row r="52" spans="1:4" x14ac:dyDescent="0.3">
      <c r="A52" s="23">
        <v>51</v>
      </c>
      <c r="B52" s="23" t="s">
        <v>214</v>
      </c>
      <c r="C52" s="23">
        <v>95</v>
      </c>
      <c r="D52" s="23">
        <v>96</v>
      </c>
    </row>
    <row r="53" spans="1:4" x14ac:dyDescent="0.3">
      <c r="A53" s="23">
        <v>52</v>
      </c>
      <c r="B53" s="23" t="s">
        <v>215</v>
      </c>
      <c r="C53" s="23">
        <v>85</v>
      </c>
      <c r="D53" s="23">
        <v>47</v>
      </c>
    </row>
    <row r="54" spans="1:4" x14ac:dyDescent="0.3">
      <c r="A54" s="23">
        <v>53</v>
      </c>
      <c r="B54" s="23" t="s">
        <v>216</v>
      </c>
      <c r="C54" s="23">
        <v>86</v>
      </c>
      <c r="D54" s="23">
        <v>78</v>
      </c>
    </row>
    <row r="55" spans="1:4" x14ac:dyDescent="0.3">
      <c r="A55" s="23">
        <v>54</v>
      </c>
      <c r="B55" s="23" t="s">
        <v>217</v>
      </c>
      <c r="C55" s="23">
        <v>86</v>
      </c>
      <c r="D55" s="23">
        <v>58</v>
      </c>
    </row>
    <row r="56" spans="1:4" x14ac:dyDescent="0.3">
      <c r="A56" s="23">
        <v>55</v>
      </c>
      <c r="B56" s="23" t="s">
        <v>218</v>
      </c>
      <c r="C56" s="23">
        <v>65</v>
      </c>
      <c r="D56" s="23">
        <v>93</v>
      </c>
    </row>
    <row r="57" spans="1:4" x14ac:dyDescent="0.3">
      <c r="A57" s="23">
        <v>56</v>
      </c>
      <c r="B57" s="23" t="s">
        <v>219</v>
      </c>
      <c r="C57" s="23">
        <v>84</v>
      </c>
      <c r="D57" s="23">
        <v>68</v>
      </c>
    </row>
    <row r="58" spans="1:4" x14ac:dyDescent="0.3">
      <c r="A58" s="23">
        <v>57</v>
      </c>
      <c r="B58" s="23" t="s">
        <v>220</v>
      </c>
      <c r="C58" s="23">
        <v>87</v>
      </c>
      <c r="D58" s="23">
        <v>74</v>
      </c>
    </row>
    <row r="59" spans="1:4" x14ac:dyDescent="0.3">
      <c r="A59" s="23">
        <v>58</v>
      </c>
      <c r="B59" s="23" t="s">
        <v>221</v>
      </c>
      <c r="C59" s="23">
        <v>75</v>
      </c>
      <c r="D59" s="23">
        <v>46</v>
      </c>
    </row>
    <row r="60" spans="1:4" x14ac:dyDescent="0.3">
      <c r="A60" s="23">
        <v>59</v>
      </c>
      <c r="B60" s="23" t="s">
        <v>122</v>
      </c>
      <c r="C60" s="23">
        <v>79</v>
      </c>
      <c r="D60" s="23">
        <v>51</v>
      </c>
    </row>
    <row r="61" spans="1:4" x14ac:dyDescent="0.3">
      <c r="A61" s="23">
        <v>60</v>
      </c>
      <c r="B61" s="23" t="s">
        <v>222</v>
      </c>
      <c r="C61" s="23">
        <v>73</v>
      </c>
      <c r="D61" s="23">
        <v>47</v>
      </c>
    </row>
    <row r="62" spans="1:4" x14ac:dyDescent="0.3">
      <c r="A62" s="23">
        <v>61</v>
      </c>
      <c r="B62" s="23" t="s">
        <v>223</v>
      </c>
      <c r="C62" s="23">
        <v>99</v>
      </c>
      <c r="D62" s="23">
        <v>85</v>
      </c>
    </row>
    <row r="63" spans="1:4" x14ac:dyDescent="0.3">
      <c r="A63" s="23">
        <v>62</v>
      </c>
      <c r="B63" s="23" t="s">
        <v>224</v>
      </c>
      <c r="C63" s="23">
        <v>79</v>
      </c>
      <c r="D63" s="23">
        <v>96</v>
      </c>
    </row>
    <row r="64" spans="1:4" x14ac:dyDescent="0.3">
      <c r="A64" s="23">
        <v>63</v>
      </c>
      <c r="B64" s="23" t="s">
        <v>225</v>
      </c>
      <c r="C64" s="23">
        <v>76</v>
      </c>
      <c r="D64" s="23">
        <v>47</v>
      </c>
    </row>
    <row r="65" spans="1:4" x14ac:dyDescent="0.3">
      <c r="A65" s="23">
        <v>64</v>
      </c>
      <c r="B65" s="23" t="s">
        <v>95</v>
      </c>
      <c r="C65" s="23">
        <v>73</v>
      </c>
      <c r="D65" s="23">
        <v>58</v>
      </c>
    </row>
    <row r="66" spans="1:4" x14ac:dyDescent="0.3">
      <c r="A66" s="23">
        <v>65</v>
      </c>
      <c r="B66" s="23" t="s">
        <v>226</v>
      </c>
      <c r="C66" s="23">
        <v>82</v>
      </c>
      <c r="D66" s="23">
        <v>41</v>
      </c>
    </row>
    <row r="67" spans="1:4" x14ac:dyDescent="0.3">
      <c r="A67" s="23">
        <v>66</v>
      </c>
      <c r="B67" s="23" t="s">
        <v>227</v>
      </c>
      <c r="C67" s="23">
        <v>86</v>
      </c>
      <c r="D67" s="23">
        <v>52</v>
      </c>
    </row>
    <row r="68" spans="1:4" x14ac:dyDescent="0.3">
      <c r="A68" s="23">
        <v>67</v>
      </c>
      <c r="B68" s="23" t="s">
        <v>228</v>
      </c>
      <c r="C68" s="23">
        <v>95</v>
      </c>
      <c r="D68" s="23">
        <v>64</v>
      </c>
    </row>
    <row r="69" spans="1:4" x14ac:dyDescent="0.3">
      <c r="A69" s="23">
        <v>68</v>
      </c>
      <c r="B69" s="23" t="s">
        <v>229</v>
      </c>
      <c r="C69" s="23">
        <v>99</v>
      </c>
      <c r="D69" s="23">
        <v>49</v>
      </c>
    </row>
    <row r="70" spans="1:4" x14ac:dyDescent="0.3">
      <c r="A70" s="23">
        <v>69</v>
      </c>
      <c r="B70" s="23" t="s">
        <v>230</v>
      </c>
      <c r="C70" s="23">
        <v>85</v>
      </c>
      <c r="D70" s="23">
        <v>86</v>
      </c>
    </row>
    <row r="71" spans="1:4" x14ac:dyDescent="0.3">
      <c r="A71" s="23">
        <v>70</v>
      </c>
      <c r="B71" s="23" t="s">
        <v>231</v>
      </c>
      <c r="C71" s="23">
        <v>76</v>
      </c>
      <c r="D71" s="23">
        <v>72</v>
      </c>
    </row>
    <row r="72" spans="1:4" x14ac:dyDescent="0.3">
      <c r="A72" s="23">
        <v>71</v>
      </c>
      <c r="B72" s="23" t="s">
        <v>191</v>
      </c>
      <c r="C72" s="23">
        <v>84</v>
      </c>
      <c r="D72" s="23">
        <v>81</v>
      </c>
    </row>
    <row r="73" spans="1:4" x14ac:dyDescent="0.3">
      <c r="A73" s="23">
        <v>72</v>
      </c>
      <c r="B73" s="23" t="s">
        <v>232</v>
      </c>
      <c r="C73" s="23">
        <v>75</v>
      </c>
      <c r="D73" s="23">
        <v>83</v>
      </c>
    </row>
    <row r="74" spans="1:4" x14ac:dyDescent="0.3">
      <c r="A74" s="23">
        <v>73</v>
      </c>
      <c r="B74" s="23" t="s">
        <v>199</v>
      </c>
      <c r="C74" s="23">
        <v>99</v>
      </c>
      <c r="D74" s="23">
        <v>86</v>
      </c>
    </row>
    <row r="75" spans="1:4" x14ac:dyDescent="0.3">
      <c r="A75" s="23">
        <v>74</v>
      </c>
      <c r="B75" s="23" t="s">
        <v>231</v>
      </c>
      <c r="C75" s="23">
        <v>72</v>
      </c>
      <c r="D75" s="23">
        <v>95</v>
      </c>
    </row>
    <row r="76" spans="1:4" x14ac:dyDescent="0.3">
      <c r="A76" s="23">
        <v>75</v>
      </c>
      <c r="B76" s="23" t="s">
        <v>18</v>
      </c>
      <c r="C76" s="23">
        <v>73</v>
      </c>
      <c r="D76" s="23">
        <v>46</v>
      </c>
    </row>
    <row r="77" spans="1:4" x14ac:dyDescent="0.3">
      <c r="A77" s="23">
        <v>76</v>
      </c>
      <c r="B77" s="23" t="s">
        <v>233</v>
      </c>
      <c r="C77" s="23">
        <v>100</v>
      </c>
      <c r="D77" s="23">
        <v>78</v>
      </c>
    </row>
    <row r="78" spans="1:4" x14ac:dyDescent="0.3">
      <c r="A78" s="23">
        <v>77</v>
      </c>
      <c r="B78" s="23" t="s">
        <v>10</v>
      </c>
      <c r="C78" s="23">
        <v>98</v>
      </c>
      <c r="D78" s="23">
        <v>59</v>
      </c>
    </row>
    <row r="79" spans="1:4" x14ac:dyDescent="0.3">
      <c r="A79" s="23">
        <v>78</v>
      </c>
      <c r="B79" s="23" t="s">
        <v>234</v>
      </c>
      <c r="C79" s="23">
        <v>96</v>
      </c>
      <c r="D79" s="23">
        <v>85</v>
      </c>
    </row>
    <row r="80" spans="1:4" x14ac:dyDescent="0.3">
      <c r="A80" s="23">
        <v>79</v>
      </c>
      <c r="B80" s="23" t="s">
        <v>235</v>
      </c>
      <c r="C80" s="23">
        <v>93</v>
      </c>
      <c r="D80" s="23">
        <v>63</v>
      </c>
    </row>
    <row r="81" spans="1:4" x14ac:dyDescent="0.3">
      <c r="A81" s="23">
        <v>80</v>
      </c>
      <c r="B81" s="23" t="s">
        <v>45</v>
      </c>
      <c r="C81" s="23">
        <v>94</v>
      </c>
      <c r="D81" s="23">
        <v>52</v>
      </c>
    </row>
    <row r="82" spans="1:4" x14ac:dyDescent="0.3">
      <c r="A82" s="23">
        <v>81</v>
      </c>
      <c r="B82" s="23" t="s">
        <v>46</v>
      </c>
      <c r="C82" s="23">
        <v>99</v>
      </c>
      <c r="D82" s="23">
        <v>55</v>
      </c>
    </row>
    <row r="83" spans="1:4" x14ac:dyDescent="0.3">
      <c r="A83" s="23">
        <v>82</v>
      </c>
      <c r="B83" s="23" t="s">
        <v>47</v>
      </c>
      <c r="C83" s="23">
        <v>96</v>
      </c>
      <c r="D83" s="23">
        <v>96</v>
      </c>
    </row>
    <row r="84" spans="1:4" x14ac:dyDescent="0.3">
      <c r="A84" s="23">
        <v>83</v>
      </c>
      <c r="B84" s="23" t="s">
        <v>48</v>
      </c>
      <c r="C84" s="23">
        <v>98</v>
      </c>
      <c r="D84" s="23">
        <v>85</v>
      </c>
    </row>
    <row r="85" spans="1:4" x14ac:dyDescent="0.3">
      <c r="A85" s="23">
        <v>84</v>
      </c>
      <c r="B85" s="23" t="s">
        <v>49</v>
      </c>
      <c r="C85" s="23">
        <v>96</v>
      </c>
      <c r="D85" s="23">
        <v>69</v>
      </c>
    </row>
    <row r="86" spans="1:4" x14ac:dyDescent="0.3">
      <c r="A86" s="23">
        <v>85</v>
      </c>
      <c r="B86" s="23" t="s">
        <v>50</v>
      </c>
      <c r="C86" s="23">
        <v>95</v>
      </c>
      <c r="D86" s="23">
        <v>47</v>
      </c>
    </row>
    <row r="87" spans="1:4" x14ac:dyDescent="0.3">
      <c r="A87" s="23">
        <v>86</v>
      </c>
      <c r="B87" s="23" t="s">
        <v>51</v>
      </c>
      <c r="C87" s="23">
        <v>98</v>
      </c>
      <c r="D87" s="23">
        <v>78</v>
      </c>
    </row>
    <row r="88" spans="1:4" x14ac:dyDescent="0.3">
      <c r="A88" s="23">
        <v>87</v>
      </c>
      <c r="B88" s="23" t="s">
        <v>52</v>
      </c>
      <c r="C88" s="23">
        <v>95</v>
      </c>
      <c r="D88" s="23">
        <v>89</v>
      </c>
    </row>
    <row r="89" spans="1:4" x14ac:dyDescent="0.3">
      <c r="A89" s="23">
        <v>88</v>
      </c>
      <c r="B89" s="23" t="s">
        <v>53</v>
      </c>
      <c r="C89" s="23">
        <v>99</v>
      </c>
      <c r="D89" s="23">
        <v>96</v>
      </c>
    </row>
    <row r="90" spans="1:4" x14ac:dyDescent="0.3">
      <c r="A90" s="23">
        <v>89</v>
      </c>
      <c r="B90" s="23" t="s">
        <v>54</v>
      </c>
      <c r="C90" s="23">
        <v>89</v>
      </c>
      <c r="D90" s="23">
        <v>58</v>
      </c>
    </row>
    <row r="91" spans="1:4" x14ac:dyDescent="0.3">
      <c r="A91" s="23">
        <v>90</v>
      </c>
      <c r="B91" s="23" t="s">
        <v>55</v>
      </c>
      <c r="C91" s="23">
        <v>99</v>
      </c>
      <c r="D91" s="23">
        <v>47</v>
      </c>
    </row>
    <row r="92" spans="1:4" x14ac:dyDescent="0.3">
      <c r="A92" s="23">
        <v>91</v>
      </c>
      <c r="B92" s="23" t="s">
        <v>56</v>
      </c>
      <c r="C92" s="23">
        <v>100</v>
      </c>
      <c r="D92" s="23">
        <v>89</v>
      </c>
    </row>
    <row r="93" spans="1:4" x14ac:dyDescent="0.3">
      <c r="A93" s="23">
        <v>92</v>
      </c>
      <c r="B93" s="23" t="s">
        <v>57</v>
      </c>
      <c r="C93" s="23">
        <v>55</v>
      </c>
      <c r="D93" s="23">
        <v>65</v>
      </c>
    </row>
    <row r="94" spans="1:4" x14ac:dyDescent="0.3">
      <c r="A94" s="23">
        <v>93</v>
      </c>
      <c r="B94" s="23" t="s">
        <v>58</v>
      </c>
      <c r="C94" s="23">
        <v>100</v>
      </c>
      <c r="D94" s="23">
        <v>47</v>
      </c>
    </row>
    <row r="95" spans="1:4" x14ac:dyDescent="0.3">
      <c r="A95" s="23">
        <v>94</v>
      </c>
      <c r="B95" s="23" t="s">
        <v>59</v>
      </c>
      <c r="C95" s="23">
        <v>84</v>
      </c>
      <c r="D95" s="23">
        <v>58</v>
      </c>
    </row>
    <row r="96" spans="1:4" x14ac:dyDescent="0.3">
      <c r="A96" s="23">
        <v>95</v>
      </c>
      <c r="B96" s="23" t="s">
        <v>60</v>
      </c>
      <c r="C96" s="23">
        <v>100</v>
      </c>
      <c r="D96" s="23">
        <v>96</v>
      </c>
    </row>
    <row r="97" spans="1:4" x14ac:dyDescent="0.3">
      <c r="A97" s="23">
        <v>96</v>
      </c>
      <c r="B97" s="23" t="s">
        <v>61</v>
      </c>
      <c r="C97" s="23">
        <v>98</v>
      </c>
      <c r="D97" s="23">
        <v>35</v>
      </c>
    </row>
    <row r="98" spans="1:4" x14ac:dyDescent="0.3">
      <c r="A98" s="23">
        <v>97</v>
      </c>
      <c r="B98" s="23" t="s">
        <v>62</v>
      </c>
      <c r="C98" s="23">
        <v>99</v>
      </c>
      <c r="D98" s="23">
        <v>48</v>
      </c>
    </row>
    <row r="99" spans="1:4" x14ac:dyDescent="0.3">
      <c r="A99" s="23">
        <v>98</v>
      </c>
      <c r="B99" s="23" t="s">
        <v>63</v>
      </c>
      <c r="C99" s="23">
        <v>96</v>
      </c>
      <c r="D99" s="23">
        <v>53</v>
      </c>
    </row>
    <row r="100" spans="1:4" x14ac:dyDescent="0.3">
      <c r="A100" s="23">
        <v>99</v>
      </c>
      <c r="B100" s="23" t="s">
        <v>64</v>
      </c>
      <c r="C100" s="23">
        <v>93</v>
      </c>
      <c r="D100" s="23">
        <v>62</v>
      </c>
    </row>
    <row r="101" spans="1:4" x14ac:dyDescent="0.3">
      <c r="A101" s="23">
        <v>100</v>
      </c>
      <c r="B101" s="23" t="s">
        <v>236</v>
      </c>
      <c r="C101" s="23">
        <v>92</v>
      </c>
      <c r="D101" s="23">
        <v>67</v>
      </c>
    </row>
  </sheetData>
  <mergeCells count="4">
    <mergeCell ref="F7:G7"/>
    <mergeCell ref="F8:G8"/>
    <mergeCell ref="F12:G12"/>
    <mergeCell ref="F13:G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4CD44-094B-4829-BAE5-82B2B767CAB4}">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E5E3C-A4E3-4D43-A3A0-9EDBBA35EC92}">
  <dimension ref="A1:H35"/>
  <sheetViews>
    <sheetView topLeftCell="A20" workbookViewId="0">
      <selection activeCell="F35" sqref="F35"/>
    </sheetView>
  </sheetViews>
  <sheetFormatPr defaultRowHeight="14.4" x14ac:dyDescent="0.3"/>
  <cols>
    <col min="2" max="2" width="11.21875" bestFit="1" customWidth="1"/>
    <col min="4" max="4" width="67.88671875" customWidth="1"/>
    <col min="5" max="5" width="17.33203125" bestFit="1" customWidth="1"/>
    <col min="6" max="6" width="10.21875" bestFit="1" customWidth="1"/>
    <col min="7" max="7" width="21.5546875" bestFit="1" customWidth="1"/>
    <col min="8" max="8" width="12.33203125" bestFit="1" customWidth="1"/>
  </cols>
  <sheetData>
    <row r="1" spans="1:8" ht="15" x14ac:dyDescent="0.3">
      <c r="A1" s="79" t="s">
        <v>279</v>
      </c>
      <c r="B1" s="80"/>
      <c r="C1" s="79"/>
      <c r="D1" s="79"/>
      <c r="E1" s="41"/>
      <c r="F1" s="41"/>
      <c r="G1" s="42" t="s">
        <v>280</v>
      </c>
      <c r="H1" s="52">
        <v>44334</v>
      </c>
    </row>
    <row r="2" spans="1:8" ht="15" x14ac:dyDescent="0.3">
      <c r="A2" s="79"/>
      <c r="B2" s="80"/>
      <c r="C2" s="79"/>
      <c r="D2" s="79"/>
      <c r="E2" s="42" t="s">
        <v>281</v>
      </c>
      <c r="F2" s="53">
        <v>42500</v>
      </c>
      <c r="G2" s="42" t="s">
        <v>282</v>
      </c>
      <c r="H2" s="43">
        <v>0</v>
      </c>
    </row>
    <row r="3" spans="1:8" ht="15" x14ac:dyDescent="0.3">
      <c r="A3" s="79"/>
      <c r="B3" s="80"/>
      <c r="C3" s="79"/>
      <c r="D3" s="79"/>
      <c r="E3" s="42" t="s">
        <v>283</v>
      </c>
      <c r="F3" s="54">
        <v>21200</v>
      </c>
      <c r="G3" s="42" t="s">
        <v>284</v>
      </c>
      <c r="H3" s="43">
        <v>0</v>
      </c>
    </row>
    <row r="4" spans="1:8" ht="15.6" thickBot="1" x14ac:dyDescent="0.35">
      <c r="A4" s="79"/>
      <c r="B4" s="80"/>
      <c r="C4" s="79"/>
      <c r="D4" s="79"/>
      <c r="E4" s="42" t="s">
        <v>285</v>
      </c>
      <c r="F4" s="54">
        <v>21300</v>
      </c>
      <c r="G4" s="42" t="s">
        <v>285</v>
      </c>
      <c r="H4" s="43">
        <v>0</v>
      </c>
    </row>
    <row r="5" spans="1:8" ht="16.2" thickTop="1" x14ac:dyDescent="0.3">
      <c r="A5" s="44" t="s">
        <v>286</v>
      </c>
      <c r="B5" s="45" t="s">
        <v>287</v>
      </c>
      <c r="C5" s="46" t="s">
        <v>288</v>
      </c>
      <c r="D5" s="46" t="s">
        <v>289</v>
      </c>
      <c r="E5" s="46" t="s">
        <v>290</v>
      </c>
      <c r="F5" s="46" t="s">
        <v>285</v>
      </c>
      <c r="G5" s="46" t="s">
        <v>284</v>
      </c>
      <c r="H5" s="47" t="s">
        <v>291</v>
      </c>
    </row>
    <row r="6" spans="1:8" x14ac:dyDescent="0.3">
      <c r="A6" s="48">
        <v>1</v>
      </c>
      <c r="B6" s="49">
        <v>44317</v>
      </c>
      <c r="C6" s="50" t="s">
        <v>292</v>
      </c>
      <c r="D6" s="50">
        <v>8000</v>
      </c>
      <c r="E6" s="50">
        <v>6000</v>
      </c>
      <c r="F6" s="50">
        <v>2000</v>
      </c>
      <c r="G6" s="50"/>
      <c r="H6" s="51"/>
    </row>
    <row r="7" spans="1:8" x14ac:dyDescent="0.3">
      <c r="A7" s="48">
        <v>2</v>
      </c>
      <c r="B7" s="49">
        <v>44318</v>
      </c>
      <c r="C7" s="50" t="s">
        <v>293</v>
      </c>
      <c r="D7" s="50">
        <v>6500</v>
      </c>
      <c r="E7" s="50">
        <v>1800</v>
      </c>
      <c r="F7" s="50">
        <v>4700</v>
      </c>
      <c r="G7" s="50"/>
      <c r="H7" s="51"/>
    </row>
    <row r="8" spans="1:8" x14ac:dyDescent="0.3">
      <c r="A8" s="48">
        <v>3</v>
      </c>
      <c r="B8" s="49">
        <v>44319</v>
      </c>
      <c r="C8" s="50" t="s">
        <v>294</v>
      </c>
      <c r="D8" s="50">
        <v>5000</v>
      </c>
      <c r="E8" s="50">
        <v>4500</v>
      </c>
      <c r="F8" s="50">
        <v>500</v>
      </c>
      <c r="G8" s="50"/>
      <c r="H8" s="51"/>
    </row>
    <row r="9" spans="1:8" x14ac:dyDescent="0.3">
      <c r="A9" s="48">
        <v>4</v>
      </c>
      <c r="B9" s="49">
        <v>44320</v>
      </c>
      <c r="C9" s="50" t="s">
        <v>295</v>
      </c>
      <c r="D9" s="50">
        <v>8000</v>
      </c>
      <c r="E9" s="50">
        <v>520</v>
      </c>
      <c r="F9" s="50">
        <v>7480</v>
      </c>
      <c r="G9" s="50"/>
      <c r="H9" s="51"/>
    </row>
    <row r="10" spans="1:8" x14ac:dyDescent="0.3">
      <c r="A10" s="48">
        <v>5</v>
      </c>
      <c r="B10" s="49">
        <v>44321</v>
      </c>
      <c r="C10" s="50"/>
      <c r="D10" s="50">
        <v>2000</v>
      </c>
      <c r="E10" s="50">
        <v>780</v>
      </c>
      <c r="F10" s="50">
        <v>1220</v>
      </c>
      <c r="G10" s="50"/>
      <c r="H10" s="51"/>
    </row>
    <row r="11" spans="1:8" x14ac:dyDescent="0.3">
      <c r="A11" s="48">
        <v>6</v>
      </c>
      <c r="B11" s="49">
        <v>44322</v>
      </c>
      <c r="C11" s="50"/>
      <c r="D11" s="50">
        <v>4000</v>
      </c>
      <c r="E11" s="50">
        <v>3500</v>
      </c>
      <c r="F11" s="50">
        <v>500</v>
      </c>
      <c r="G11" s="50"/>
      <c r="H11" s="51"/>
    </row>
    <row r="12" spans="1:8" x14ac:dyDescent="0.3">
      <c r="A12" s="48">
        <v>7</v>
      </c>
      <c r="B12" s="49">
        <v>44323</v>
      </c>
      <c r="C12" s="50"/>
      <c r="D12" s="50">
        <v>5000</v>
      </c>
      <c r="E12" s="50">
        <v>2600</v>
      </c>
      <c r="F12" s="50">
        <v>2400</v>
      </c>
      <c r="G12" s="50"/>
      <c r="H12" s="51"/>
    </row>
    <row r="13" spans="1:8" x14ac:dyDescent="0.3">
      <c r="A13" s="48">
        <v>8</v>
      </c>
      <c r="B13" s="49">
        <v>44324</v>
      </c>
      <c r="C13" s="50"/>
      <c r="D13" s="50">
        <v>4000</v>
      </c>
      <c r="E13" s="50">
        <v>1500</v>
      </c>
      <c r="F13" s="50">
        <v>2500</v>
      </c>
      <c r="G13" s="50"/>
      <c r="H13" s="51"/>
    </row>
    <row r="14" spans="1:8" x14ac:dyDescent="0.3">
      <c r="A14" s="48">
        <v>9</v>
      </c>
      <c r="B14" s="49">
        <v>44325</v>
      </c>
      <c r="C14" s="50"/>
      <c r="D14" s="50"/>
      <c r="E14" s="50"/>
      <c r="F14" s="50">
        <v>0</v>
      </c>
      <c r="G14" s="50"/>
      <c r="H14" s="51"/>
    </row>
    <row r="15" spans="1:8" x14ac:dyDescent="0.3">
      <c r="A15" s="48">
        <v>10</v>
      </c>
      <c r="B15" s="55">
        <v>44326</v>
      </c>
      <c r="C15" s="50"/>
      <c r="D15" s="50"/>
      <c r="E15" s="50"/>
      <c r="F15" s="50">
        <v>0</v>
      </c>
      <c r="G15" s="50"/>
      <c r="H15" s="51"/>
    </row>
    <row r="16" spans="1:8" x14ac:dyDescent="0.3">
      <c r="A16" s="48">
        <v>11</v>
      </c>
      <c r="B16" s="55">
        <v>44327</v>
      </c>
      <c r="C16" s="50"/>
      <c r="D16" s="50"/>
      <c r="E16" s="50"/>
      <c r="F16" s="50">
        <v>0</v>
      </c>
      <c r="G16" s="50"/>
      <c r="H16" s="51"/>
    </row>
    <row r="17" spans="1:8" x14ac:dyDescent="0.3">
      <c r="A17" s="48">
        <v>12</v>
      </c>
      <c r="B17" s="55">
        <v>44328</v>
      </c>
      <c r="C17" s="50"/>
      <c r="D17" s="50"/>
      <c r="E17" s="50"/>
      <c r="F17" s="50">
        <v>0</v>
      </c>
      <c r="G17" s="50"/>
      <c r="H17" s="51"/>
    </row>
    <row r="18" spans="1:8" x14ac:dyDescent="0.3">
      <c r="A18" s="48">
        <v>13</v>
      </c>
      <c r="B18" s="55">
        <v>44329</v>
      </c>
      <c r="C18" s="50"/>
      <c r="D18" s="50"/>
      <c r="E18" s="50"/>
      <c r="F18" s="50">
        <v>0</v>
      </c>
      <c r="G18" s="50"/>
      <c r="H18" s="51"/>
    </row>
    <row r="19" spans="1:8" x14ac:dyDescent="0.3">
      <c r="A19" s="48">
        <v>14</v>
      </c>
      <c r="B19" s="55">
        <v>44330</v>
      </c>
      <c r="C19" s="50"/>
      <c r="D19" s="50"/>
      <c r="E19" s="50"/>
      <c r="F19" s="50">
        <v>0</v>
      </c>
      <c r="G19" s="50"/>
      <c r="H19" s="51"/>
    </row>
    <row r="20" spans="1:8" x14ac:dyDescent="0.3">
      <c r="A20" s="48">
        <v>15</v>
      </c>
      <c r="B20" s="55">
        <v>44331</v>
      </c>
      <c r="C20" s="50"/>
      <c r="D20" s="50"/>
      <c r="E20" s="50"/>
      <c r="F20" s="50">
        <v>0</v>
      </c>
      <c r="G20" s="50"/>
      <c r="H20" s="51"/>
    </row>
    <row r="21" spans="1:8" x14ac:dyDescent="0.3">
      <c r="A21" s="48">
        <v>18</v>
      </c>
      <c r="B21" s="55">
        <v>44332</v>
      </c>
      <c r="C21" s="50"/>
      <c r="D21" s="50"/>
      <c r="E21" s="50"/>
      <c r="F21" s="50">
        <v>0</v>
      </c>
      <c r="G21" s="50"/>
      <c r="H21" s="51"/>
    </row>
    <row r="22" spans="1:8" x14ac:dyDescent="0.3">
      <c r="A22" s="48">
        <v>19</v>
      </c>
      <c r="B22" s="55">
        <v>44333</v>
      </c>
      <c r="C22" s="50"/>
      <c r="D22" s="50"/>
      <c r="E22" s="50"/>
      <c r="F22" s="50">
        <v>0</v>
      </c>
      <c r="G22" s="50"/>
      <c r="H22" s="51"/>
    </row>
    <row r="23" spans="1:8" x14ac:dyDescent="0.3">
      <c r="A23" s="48">
        <v>20</v>
      </c>
      <c r="B23" s="55">
        <v>44334</v>
      </c>
      <c r="C23" s="50"/>
      <c r="D23" s="50"/>
      <c r="E23" s="50"/>
      <c r="F23" s="50">
        <v>0</v>
      </c>
      <c r="G23" s="50"/>
      <c r="H23" s="51"/>
    </row>
    <row r="24" spans="1:8" x14ac:dyDescent="0.3">
      <c r="A24" s="48">
        <v>21</v>
      </c>
      <c r="B24" s="49"/>
      <c r="C24" s="50"/>
      <c r="D24" s="50"/>
      <c r="E24" s="50"/>
      <c r="F24" s="50">
        <v>0</v>
      </c>
      <c r="G24" s="50"/>
      <c r="H24" s="51"/>
    </row>
    <row r="25" spans="1:8" x14ac:dyDescent="0.3">
      <c r="A25" s="48">
        <v>22</v>
      </c>
      <c r="B25" s="49"/>
      <c r="C25" s="50"/>
      <c r="D25" s="50"/>
      <c r="E25" s="50"/>
      <c r="F25" s="50">
        <v>0</v>
      </c>
      <c r="G25" s="50"/>
      <c r="H25" s="51"/>
    </row>
    <row r="26" spans="1:8" x14ac:dyDescent="0.3">
      <c r="A26" s="48">
        <v>23</v>
      </c>
      <c r="B26" s="49"/>
      <c r="C26" s="50"/>
      <c r="D26" s="50"/>
      <c r="E26" s="50"/>
      <c r="F26" s="50">
        <v>0</v>
      </c>
      <c r="G26" s="50"/>
      <c r="H26" s="51"/>
    </row>
    <row r="27" spans="1:8" x14ac:dyDescent="0.3">
      <c r="A27" s="48">
        <v>24</v>
      </c>
      <c r="B27" s="49"/>
      <c r="C27" s="50"/>
      <c r="D27" s="50"/>
      <c r="E27" s="50"/>
      <c r="F27" s="50">
        <v>0</v>
      </c>
      <c r="G27" s="50"/>
      <c r="H27" s="51"/>
    </row>
    <row r="28" spans="1:8" x14ac:dyDescent="0.3">
      <c r="A28" s="48">
        <v>25</v>
      </c>
      <c r="B28" s="49"/>
      <c r="C28" s="50"/>
      <c r="D28" s="50"/>
      <c r="E28" s="50"/>
      <c r="F28" s="50">
        <v>0</v>
      </c>
      <c r="G28" s="50"/>
      <c r="H28" s="51"/>
    </row>
    <row r="29" spans="1:8" x14ac:dyDescent="0.3">
      <c r="A29" s="48">
        <v>26</v>
      </c>
      <c r="B29" s="49"/>
      <c r="C29" s="50"/>
      <c r="D29" s="50"/>
      <c r="E29" s="50"/>
      <c r="F29" s="50">
        <v>0</v>
      </c>
      <c r="G29" s="50"/>
      <c r="H29" s="51"/>
    </row>
    <row r="30" spans="1:8" x14ac:dyDescent="0.3">
      <c r="A30" s="48">
        <v>27</v>
      </c>
      <c r="B30" s="49"/>
      <c r="C30" s="50"/>
      <c r="D30" s="50"/>
      <c r="E30" s="50"/>
      <c r="F30" s="50">
        <v>0</v>
      </c>
      <c r="G30" s="50"/>
      <c r="H30" s="51"/>
    </row>
    <row r="31" spans="1:8" x14ac:dyDescent="0.3">
      <c r="A31" s="48">
        <v>28</v>
      </c>
      <c r="B31" s="49"/>
      <c r="C31" s="50"/>
      <c r="D31" s="50"/>
      <c r="E31" s="50"/>
      <c r="F31" s="50">
        <v>0</v>
      </c>
      <c r="G31" s="50"/>
      <c r="H31" s="51"/>
    </row>
    <row r="32" spans="1:8" x14ac:dyDescent="0.3">
      <c r="A32" s="48">
        <v>29</v>
      </c>
      <c r="B32" s="49"/>
      <c r="C32" s="50"/>
      <c r="D32" s="50"/>
      <c r="E32" s="50"/>
      <c r="F32" s="50">
        <v>0</v>
      </c>
      <c r="G32" s="50"/>
      <c r="H32" s="51"/>
    </row>
    <row r="33" spans="1:8" x14ac:dyDescent="0.3">
      <c r="A33" s="48">
        <v>30</v>
      </c>
      <c r="B33" s="49"/>
      <c r="C33" s="50"/>
      <c r="D33" s="50"/>
      <c r="E33" s="50"/>
      <c r="F33" s="50">
        <v>0</v>
      </c>
      <c r="G33" s="50"/>
      <c r="H33" s="51"/>
    </row>
    <row r="35" spans="1:8" x14ac:dyDescent="0.3">
      <c r="F35">
        <f>SUM(F6:F33)</f>
        <v>21300</v>
      </c>
    </row>
  </sheetData>
  <mergeCells count="1">
    <mergeCell ref="A1:D4"/>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F149-FE72-4A40-8E7A-7D658F5C0256}">
  <dimension ref="A1:D19"/>
  <sheetViews>
    <sheetView workbookViewId="0">
      <selection activeCell="D10" sqref="D10"/>
    </sheetView>
  </sheetViews>
  <sheetFormatPr defaultRowHeight="14.4" x14ac:dyDescent="0.3"/>
  <cols>
    <col min="3" max="3" width="24.88671875" customWidth="1"/>
    <col min="4" max="4" width="10.5546875" bestFit="1" customWidth="1"/>
  </cols>
  <sheetData>
    <row r="1" spans="1:4" x14ac:dyDescent="0.3">
      <c r="A1" s="82" t="s">
        <v>296</v>
      </c>
      <c r="B1" s="71"/>
      <c r="C1" s="71"/>
      <c r="D1" s="71"/>
    </row>
    <row r="2" spans="1:4" x14ac:dyDescent="0.3">
      <c r="A2" s="83" t="s">
        <v>297</v>
      </c>
      <c r="B2" s="83"/>
      <c r="C2" s="83"/>
      <c r="D2" s="56" t="s">
        <v>298</v>
      </c>
    </row>
    <row r="3" spans="1:4" ht="14.4" customHeight="1" x14ac:dyDescent="0.3">
      <c r="A3" s="81" t="s">
        <v>299</v>
      </c>
      <c r="B3" s="81"/>
      <c r="C3" s="81"/>
      <c r="D3" s="57">
        <v>500</v>
      </c>
    </row>
    <row r="4" spans="1:4" ht="14.4" customHeight="1" x14ac:dyDescent="0.3">
      <c r="A4" s="81" t="s">
        <v>300</v>
      </c>
      <c r="B4" s="81"/>
      <c r="C4" s="81"/>
      <c r="D4" s="57">
        <v>100</v>
      </c>
    </row>
    <row r="5" spans="1:4" ht="14.4" customHeight="1" x14ac:dyDescent="0.3">
      <c r="A5" s="81" t="s">
        <v>301</v>
      </c>
      <c r="B5" s="81"/>
      <c r="C5" s="81"/>
      <c r="D5" s="57">
        <v>200</v>
      </c>
    </row>
    <row r="6" spans="1:4" ht="14.4" customHeight="1" x14ac:dyDescent="0.3">
      <c r="A6" s="81" t="s">
        <v>302</v>
      </c>
      <c r="B6" s="81"/>
      <c r="C6" s="81"/>
      <c r="D6" s="57">
        <v>55000</v>
      </c>
    </row>
    <row r="7" spans="1:4" ht="14.4" customHeight="1" x14ac:dyDescent="0.3">
      <c r="A7" s="81" t="s">
        <v>303</v>
      </c>
      <c r="B7" s="81"/>
      <c r="C7" s="81"/>
      <c r="D7" s="57">
        <v>1000</v>
      </c>
    </row>
    <row r="8" spans="1:4" ht="14.4" customHeight="1" x14ac:dyDescent="0.3">
      <c r="A8" s="81" t="s">
        <v>304</v>
      </c>
      <c r="B8" s="81"/>
      <c r="C8" s="81"/>
      <c r="D8" s="57">
        <v>11200</v>
      </c>
    </row>
    <row r="9" spans="1:4" ht="14.4" customHeight="1" x14ac:dyDescent="0.3">
      <c r="A9" s="81" t="s">
        <v>305</v>
      </c>
      <c r="B9" s="81"/>
      <c r="C9" s="81"/>
      <c r="D9" s="57">
        <v>50000</v>
      </c>
    </row>
    <row r="10" spans="1:4" ht="14.4" customHeight="1" x14ac:dyDescent="0.3">
      <c r="A10" s="81" t="s">
        <v>306</v>
      </c>
      <c r="B10" s="81"/>
      <c r="C10" s="81"/>
      <c r="D10" s="57">
        <v>12000</v>
      </c>
    </row>
    <row r="11" spans="1:4" ht="14.4" customHeight="1" x14ac:dyDescent="0.3">
      <c r="A11" s="81" t="s">
        <v>307</v>
      </c>
      <c r="B11" s="81"/>
      <c r="C11" s="81"/>
      <c r="D11" s="57">
        <v>2000</v>
      </c>
    </row>
    <row r="12" spans="1:4" ht="14.4" customHeight="1" x14ac:dyDescent="0.3">
      <c r="A12" s="81" t="s">
        <v>308</v>
      </c>
      <c r="B12" s="81"/>
      <c r="C12" s="81"/>
      <c r="D12" s="57">
        <v>112220</v>
      </c>
    </row>
    <row r="13" spans="1:4" ht="14.4" customHeight="1" x14ac:dyDescent="0.3">
      <c r="A13" s="81" t="s">
        <v>309</v>
      </c>
      <c r="B13" s="81"/>
      <c r="C13" s="81"/>
      <c r="D13" s="57">
        <v>11552</v>
      </c>
    </row>
    <row r="14" spans="1:4" ht="14.4" customHeight="1" x14ac:dyDescent="0.3">
      <c r="A14" s="81" t="s">
        <v>310</v>
      </c>
      <c r="B14" s="81"/>
      <c r="C14" s="81"/>
      <c r="D14" s="57">
        <v>152521</v>
      </c>
    </row>
    <row r="15" spans="1:4" x14ac:dyDescent="0.3">
      <c r="A15" s="81" t="s">
        <v>311</v>
      </c>
      <c r="B15" s="81"/>
      <c r="C15" s="81"/>
      <c r="D15" s="57">
        <v>2561111</v>
      </c>
    </row>
    <row r="16" spans="1:4" ht="14.4" customHeight="1" x14ac:dyDescent="0.3">
      <c r="A16" s="81" t="s">
        <v>312</v>
      </c>
      <c r="B16" s="81"/>
      <c r="C16" s="81"/>
      <c r="D16" s="57">
        <v>2000000</v>
      </c>
    </row>
    <row r="17" spans="1:4" ht="14.4" customHeight="1" x14ac:dyDescent="0.3">
      <c r="A17" s="81" t="s">
        <v>313</v>
      </c>
      <c r="B17" s="81"/>
      <c r="C17" s="81"/>
      <c r="D17" s="57">
        <v>65000</v>
      </c>
    </row>
    <row r="18" spans="1:4" x14ac:dyDescent="0.3">
      <c r="A18" s="81" t="s">
        <v>314</v>
      </c>
      <c r="B18" s="81"/>
      <c r="C18" s="81"/>
      <c r="D18" s="57">
        <v>5000</v>
      </c>
    </row>
    <row r="19" spans="1:4" x14ac:dyDescent="0.3">
      <c r="A19" s="71" t="s">
        <v>315</v>
      </c>
      <c r="B19" s="71"/>
      <c r="C19" s="71"/>
      <c r="D19" s="58">
        <f>SUM(D3:D18)</f>
        <v>5039404</v>
      </c>
    </row>
  </sheetData>
  <mergeCells count="19">
    <mergeCell ref="A12:C12"/>
    <mergeCell ref="A1:D1"/>
    <mergeCell ref="A2:C2"/>
    <mergeCell ref="A3:C3"/>
    <mergeCell ref="A4:C4"/>
    <mergeCell ref="A5:C5"/>
    <mergeCell ref="A6:C6"/>
    <mergeCell ref="A7:C7"/>
    <mergeCell ref="A8:C8"/>
    <mergeCell ref="A9:C9"/>
    <mergeCell ref="A10:C10"/>
    <mergeCell ref="A11:C11"/>
    <mergeCell ref="A19:C19"/>
    <mergeCell ref="A13:C13"/>
    <mergeCell ref="A14:C14"/>
    <mergeCell ref="A15:C15"/>
    <mergeCell ref="A16:C16"/>
    <mergeCell ref="A17:C17"/>
    <mergeCell ref="A18:C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18E0-7D11-4F4F-A7C3-06EDBAE11717}">
  <dimension ref="A1:Q55"/>
  <sheetViews>
    <sheetView workbookViewId="0">
      <selection activeCell="C3" sqref="C3"/>
    </sheetView>
  </sheetViews>
  <sheetFormatPr defaultRowHeight="14.4" x14ac:dyDescent="0.3"/>
  <cols>
    <col min="3" max="3" width="14.21875" bestFit="1" customWidth="1"/>
    <col min="14" max="14" width="12.5546875" bestFit="1" customWidth="1"/>
    <col min="15" max="15" width="13.88671875" bestFit="1" customWidth="1"/>
    <col min="17" max="17" width="14.21875" bestFit="1" customWidth="1"/>
  </cols>
  <sheetData>
    <row r="1" spans="1:14" ht="15" x14ac:dyDescent="0.3">
      <c r="A1" s="59" t="s">
        <v>254</v>
      </c>
      <c r="B1" s="59" t="s">
        <v>68</v>
      </c>
      <c r="C1" s="59" t="s">
        <v>316</v>
      </c>
    </row>
    <row r="2" spans="1:14" ht="15" x14ac:dyDescent="0.3">
      <c r="A2" s="23">
        <v>1</v>
      </c>
      <c r="B2" s="23" t="s">
        <v>317</v>
      </c>
      <c r="C2" s="23" t="s">
        <v>354</v>
      </c>
    </row>
    <row r="3" spans="1:14" ht="15" x14ac:dyDescent="0.3">
      <c r="A3" s="23">
        <v>2</v>
      </c>
      <c r="B3" s="23" t="s">
        <v>318</v>
      </c>
      <c r="C3" s="23" t="s">
        <v>355</v>
      </c>
    </row>
    <row r="4" spans="1:14" ht="15" x14ac:dyDescent="0.3">
      <c r="A4" s="23">
        <v>3</v>
      </c>
      <c r="B4" s="23" t="s">
        <v>319</v>
      </c>
      <c r="C4" s="23" t="s">
        <v>356</v>
      </c>
    </row>
    <row r="5" spans="1:14" ht="15" x14ac:dyDescent="0.3">
      <c r="A5" s="23">
        <v>4</v>
      </c>
      <c r="B5" s="23" t="s">
        <v>320</v>
      </c>
      <c r="C5" s="23" t="s">
        <v>357</v>
      </c>
    </row>
    <row r="6" spans="1:14" ht="15" x14ac:dyDescent="0.3">
      <c r="A6" s="23">
        <v>5</v>
      </c>
      <c r="B6" s="23" t="s">
        <v>321</v>
      </c>
      <c r="C6" s="23" t="s">
        <v>354</v>
      </c>
    </row>
    <row r="7" spans="1:14" ht="15" x14ac:dyDescent="0.3">
      <c r="A7" s="23">
        <v>6</v>
      </c>
      <c r="B7" s="23" t="s">
        <v>322</v>
      </c>
      <c r="C7" s="23" t="s">
        <v>358</v>
      </c>
    </row>
    <row r="8" spans="1:14" ht="15" x14ac:dyDescent="0.3">
      <c r="A8" s="23">
        <v>7</v>
      </c>
      <c r="B8" s="23" t="s">
        <v>323</v>
      </c>
      <c r="C8" s="23" t="s">
        <v>354</v>
      </c>
    </row>
    <row r="9" spans="1:14" ht="15" x14ac:dyDescent="0.3">
      <c r="A9" s="23">
        <v>8</v>
      </c>
      <c r="B9" s="23" t="s">
        <v>324</v>
      </c>
      <c r="C9" s="23" t="s">
        <v>355</v>
      </c>
    </row>
    <row r="10" spans="1:14" ht="15" x14ac:dyDescent="0.3">
      <c r="A10" s="23">
        <v>9</v>
      </c>
      <c r="B10" s="23" t="s">
        <v>267</v>
      </c>
      <c r="C10" s="23" t="s">
        <v>356</v>
      </c>
    </row>
    <row r="11" spans="1:14" ht="15" x14ac:dyDescent="0.3">
      <c r="A11" s="23">
        <v>10</v>
      </c>
      <c r="B11" s="23" t="s">
        <v>325</v>
      </c>
      <c r="C11" s="23" t="s">
        <v>359</v>
      </c>
    </row>
    <row r="12" spans="1:14" ht="15" x14ac:dyDescent="0.3">
      <c r="A12" s="23">
        <v>11</v>
      </c>
      <c r="B12" s="23" t="s">
        <v>49</v>
      </c>
      <c r="C12" s="23" t="s">
        <v>360</v>
      </c>
    </row>
    <row r="13" spans="1:14" ht="15" x14ac:dyDescent="0.3">
      <c r="A13" s="23">
        <v>12</v>
      </c>
      <c r="B13" s="23" t="s">
        <v>326</v>
      </c>
      <c r="C13" s="23" t="s">
        <v>361</v>
      </c>
    </row>
    <row r="14" spans="1:14" ht="15" x14ac:dyDescent="0.3">
      <c r="A14" s="23">
        <v>13</v>
      </c>
      <c r="B14" s="23" t="s">
        <v>327</v>
      </c>
      <c r="C14" s="23" t="s">
        <v>355</v>
      </c>
      <c r="N14" s="60" t="s">
        <v>373</v>
      </c>
    </row>
    <row r="15" spans="1:14" ht="15" x14ac:dyDescent="0.3">
      <c r="A15" s="23">
        <v>14</v>
      </c>
      <c r="B15" s="23" t="s">
        <v>328</v>
      </c>
      <c r="C15" s="23" t="s">
        <v>354</v>
      </c>
      <c r="N15" s="61" t="s">
        <v>338</v>
      </c>
    </row>
    <row r="16" spans="1:14" ht="15" x14ac:dyDescent="0.3">
      <c r="A16" s="23">
        <v>15</v>
      </c>
      <c r="B16" s="23" t="s">
        <v>329</v>
      </c>
      <c r="C16" s="23" t="s">
        <v>360</v>
      </c>
      <c r="N16" s="61" t="s">
        <v>319</v>
      </c>
    </row>
    <row r="17" spans="1:17" ht="15" x14ac:dyDescent="0.3">
      <c r="A17" s="23">
        <v>16</v>
      </c>
      <c r="B17" s="23" t="s">
        <v>266</v>
      </c>
      <c r="C17" s="23" t="s">
        <v>361</v>
      </c>
      <c r="N17" s="61" t="s">
        <v>342</v>
      </c>
    </row>
    <row r="18" spans="1:17" ht="15" x14ac:dyDescent="0.3">
      <c r="A18" s="23">
        <v>17</v>
      </c>
      <c r="B18" s="23" t="s">
        <v>330</v>
      </c>
      <c r="C18" s="23" t="s">
        <v>356</v>
      </c>
      <c r="N18" s="61" t="s">
        <v>345</v>
      </c>
    </row>
    <row r="19" spans="1:17" ht="15" x14ac:dyDescent="0.3">
      <c r="A19" s="23">
        <v>18</v>
      </c>
      <c r="B19" s="23" t="s">
        <v>331</v>
      </c>
      <c r="C19" s="23" t="s">
        <v>358</v>
      </c>
      <c r="N19" s="61" t="s">
        <v>325</v>
      </c>
    </row>
    <row r="20" spans="1:17" ht="15" x14ac:dyDescent="0.3">
      <c r="A20" s="23">
        <v>19</v>
      </c>
      <c r="B20" s="23" t="s">
        <v>332</v>
      </c>
      <c r="C20" s="23" t="s">
        <v>362</v>
      </c>
      <c r="N20" s="61" t="s">
        <v>334</v>
      </c>
    </row>
    <row r="21" spans="1:17" ht="15" x14ac:dyDescent="0.3">
      <c r="A21" s="23">
        <v>20</v>
      </c>
      <c r="B21" s="23" t="s">
        <v>333</v>
      </c>
      <c r="C21" s="23" t="s">
        <v>363</v>
      </c>
      <c r="N21" s="61" t="s">
        <v>333</v>
      </c>
    </row>
    <row r="22" spans="1:17" ht="15" x14ac:dyDescent="0.3">
      <c r="A22" s="23">
        <v>21</v>
      </c>
      <c r="B22" s="23" t="s">
        <v>334</v>
      </c>
      <c r="C22" s="23" t="s">
        <v>356</v>
      </c>
      <c r="N22" s="61" t="s">
        <v>321</v>
      </c>
    </row>
    <row r="23" spans="1:17" ht="15" x14ac:dyDescent="0.3">
      <c r="A23" s="23">
        <v>22</v>
      </c>
      <c r="B23" s="23" t="s">
        <v>335</v>
      </c>
      <c r="C23" s="23" t="s">
        <v>358</v>
      </c>
      <c r="N23" s="61" t="s">
        <v>346</v>
      </c>
    </row>
    <row r="24" spans="1:17" ht="15" x14ac:dyDescent="0.3">
      <c r="A24" s="23">
        <v>23</v>
      </c>
      <c r="B24" s="23" t="s">
        <v>336</v>
      </c>
      <c r="C24" s="23" t="s">
        <v>354</v>
      </c>
      <c r="N24" s="61" t="s">
        <v>347</v>
      </c>
    </row>
    <row r="25" spans="1:17" ht="15" x14ac:dyDescent="0.3">
      <c r="A25" s="23">
        <v>24</v>
      </c>
      <c r="B25" s="23" t="s">
        <v>337</v>
      </c>
      <c r="C25" s="23" t="s">
        <v>355</v>
      </c>
      <c r="N25" s="61" t="s">
        <v>351</v>
      </c>
      <c r="Q25" s="60" t="s">
        <v>373</v>
      </c>
    </row>
    <row r="26" spans="1:17" ht="15" x14ac:dyDescent="0.3">
      <c r="A26" s="23">
        <v>25</v>
      </c>
      <c r="B26" s="23" t="s">
        <v>338</v>
      </c>
      <c r="C26" s="23" t="s">
        <v>364</v>
      </c>
      <c r="N26" s="61" t="s">
        <v>348</v>
      </c>
      <c r="Q26" s="61" t="s">
        <v>360</v>
      </c>
    </row>
    <row r="27" spans="1:17" ht="15" x14ac:dyDescent="0.3">
      <c r="A27" s="23">
        <v>26</v>
      </c>
      <c r="B27" s="23" t="s">
        <v>339</v>
      </c>
      <c r="C27" s="23" t="s">
        <v>365</v>
      </c>
      <c r="N27" s="61" t="s">
        <v>266</v>
      </c>
      <c r="Q27" s="61" t="s">
        <v>361</v>
      </c>
    </row>
    <row r="28" spans="1:17" ht="15" x14ac:dyDescent="0.3">
      <c r="A28" s="23">
        <v>27</v>
      </c>
      <c r="B28" s="23" t="s">
        <v>340</v>
      </c>
      <c r="C28" s="23" t="s">
        <v>366</v>
      </c>
      <c r="N28" s="61" t="s">
        <v>322</v>
      </c>
      <c r="Q28" s="61" t="s">
        <v>362</v>
      </c>
    </row>
    <row r="29" spans="1:17" ht="15" x14ac:dyDescent="0.3">
      <c r="A29" s="23">
        <v>28</v>
      </c>
      <c r="B29" s="23" t="s">
        <v>341</v>
      </c>
      <c r="C29" s="23" t="s">
        <v>354</v>
      </c>
      <c r="N29" s="61" t="s">
        <v>340</v>
      </c>
      <c r="Q29" s="61" t="s">
        <v>356</v>
      </c>
    </row>
    <row r="30" spans="1:17" ht="15" x14ac:dyDescent="0.3">
      <c r="A30" s="23">
        <v>29</v>
      </c>
      <c r="B30" s="23" t="s">
        <v>342</v>
      </c>
      <c r="C30" s="23" t="s">
        <v>367</v>
      </c>
      <c r="N30" s="61" t="s">
        <v>353</v>
      </c>
      <c r="Q30" s="61" t="s">
        <v>359</v>
      </c>
    </row>
    <row r="31" spans="1:17" ht="15" x14ac:dyDescent="0.3">
      <c r="A31" s="23">
        <v>30</v>
      </c>
      <c r="B31" s="23" t="s">
        <v>343</v>
      </c>
      <c r="C31" s="23" t="s">
        <v>368</v>
      </c>
      <c r="N31" s="61" t="s">
        <v>352</v>
      </c>
      <c r="Q31" s="61" t="s">
        <v>365</v>
      </c>
    </row>
    <row r="32" spans="1:17" ht="15" x14ac:dyDescent="0.3">
      <c r="A32" s="23">
        <v>31</v>
      </c>
      <c r="B32" s="23" t="s">
        <v>344</v>
      </c>
      <c r="C32" s="23" t="s">
        <v>362</v>
      </c>
      <c r="N32" s="61" t="s">
        <v>49</v>
      </c>
      <c r="Q32" s="61" t="s">
        <v>369</v>
      </c>
    </row>
    <row r="33" spans="1:17" ht="15" x14ac:dyDescent="0.3">
      <c r="A33" s="23">
        <v>32</v>
      </c>
      <c r="B33" s="23" t="s">
        <v>345</v>
      </c>
      <c r="C33" s="23" t="s">
        <v>365</v>
      </c>
      <c r="N33" s="61" t="s">
        <v>336</v>
      </c>
      <c r="Q33" s="61" t="s">
        <v>357</v>
      </c>
    </row>
    <row r="34" spans="1:17" ht="15" x14ac:dyDescent="0.3">
      <c r="A34" s="23">
        <v>33</v>
      </c>
      <c r="B34" s="23" t="s">
        <v>346</v>
      </c>
      <c r="C34" s="23" t="s">
        <v>369</v>
      </c>
      <c r="N34" s="61" t="s">
        <v>317</v>
      </c>
      <c r="Q34" s="61" t="s">
        <v>372</v>
      </c>
    </row>
    <row r="35" spans="1:17" ht="15" x14ac:dyDescent="0.3">
      <c r="A35" s="23">
        <v>34</v>
      </c>
      <c r="B35" s="23" t="s">
        <v>347</v>
      </c>
      <c r="C35" s="23" t="s">
        <v>370</v>
      </c>
      <c r="N35" s="61" t="s">
        <v>329</v>
      </c>
      <c r="Q35" s="61" t="s">
        <v>370</v>
      </c>
    </row>
    <row r="36" spans="1:17" ht="15" x14ac:dyDescent="0.3">
      <c r="A36" s="23">
        <v>35</v>
      </c>
      <c r="B36" s="23" t="s">
        <v>348</v>
      </c>
      <c r="C36" s="23" t="s">
        <v>371</v>
      </c>
      <c r="N36" s="61" t="s">
        <v>324</v>
      </c>
      <c r="Q36" s="61" t="s">
        <v>358</v>
      </c>
    </row>
    <row r="37" spans="1:17" ht="15" x14ac:dyDescent="0.3">
      <c r="A37" s="23">
        <v>36</v>
      </c>
      <c r="B37" s="23" t="s">
        <v>349</v>
      </c>
      <c r="C37" s="23" t="s">
        <v>372</v>
      </c>
      <c r="N37" s="61" t="s">
        <v>343</v>
      </c>
      <c r="Q37" s="61" t="s">
        <v>371</v>
      </c>
    </row>
    <row r="38" spans="1:17" ht="15" x14ac:dyDescent="0.3">
      <c r="A38" s="23">
        <v>37</v>
      </c>
      <c r="B38" s="23" t="s">
        <v>350</v>
      </c>
      <c r="C38" s="23" t="s">
        <v>370</v>
      </c>
      <c r="N38" s="61" t="s">
        <v>331</v>
      </c>
      <c r="Q38" s="61" t="s">
        <v>354</v>
      </c>
    </row>
    <row r="39" spans="1:17" ht="15" x14ac:dyDescent="0.3">
      <c r="A39" s="23">
        <v>38</v>
      </c>
      <c r="B39" s="23" t="s">
        <v>351</v>
      </c>
      <c r="C39" s="23" t="s">
        <v>371</v>
      </c>
      <c r="N39" s="61" t="s">
        <v>328</v>
      </c>
      <c r="Q39" s="61" t="s">
        <v>363</v>
      </c>
    </row>
    <row r="40" spans="1:17" ht="15" x14ac:dyDescent="0.3">
      <c r="A40" s="23">
        <v>39</v>
      </c>
      <c r="B40" s="23" t="s">
        <v>352</v>
      </c>
      <c r="C40" s="23" t="s">
        <v>369</v>
      </c>
      <c r="N40" s="61" t="s">
        <v>332</v>
      </c>
      <c r="Q40" s="61" t="s">
        <v>367</v>
      </c>
    </row>
    <row r="41" spans="1:17" ht="15" x14ac:dyDescent="0.3">
      <c r="A41" s="23">
        <v>40</v>
      </c>
      <c r="B41" s="23" t="s">
        <v>353</v>
      </c>
      <c r="C41" s="23" t="s">
        <v>371</v>
      </c>
      <c r="N41" s="61" t="s">
        <v>344</v>
      </c>
      <c r="Q41" s="61" t="s">
        <v>368</v>
      </c>
    </row>
    <row r="42" spans="1:17" ht="15" x14ac:dyDescent="0.3">
      <c r="A42" s="23"/>
      <c r="B42" s="23"/>
      <c r="C42" s="23"/>
      <c r="N42" s="61" t="s">
        <v>335</v>
      </c>
      <c r="Q42" s="61" t="s">
        <v>364</v>
      </c>
    </row>
    <row r="43" spans="1:17" ht="15" x14ac:dyDescent="0.3">
      <c r="A43" s="23"/>
      <c r="B43" s="23"/>
      <c r="C43" s="23"/>
      <c r="N43" s="61" t="s">
        <v>267</v>
      </c>
      <c r="Q43" s="61" t="s">
        <v>366</v>
      </c>
    </row>
    <row r="44" spans="1:17" x14ac:dyDescent="0.3">
      <c r="N44" s="61" t="s">
        <v>326</v>
      </c>
      <c r="Q44" s="61" t="s">
        <v>355</v>
      </c>
    </row>
    <row r="45" spans="1:17" x14ac:dyDescent="0.3">
      <c r="N45" s="61" t="s">
        <v>323</v>
      </c>
      <c r="Q45" s="61" t="s">
        <v>374</v>
      </c>
    </row>
    <row r="46" spans="1:17" x14ac:dyDescent="0.3">
      <c r="N46" s="61" t="s">
        <v>330</v>
      </c>
    </row>
    <row r="47" spans="1:17" x14ac:dyDescent="0.3">
      <c r="N47" s="61" t="s">
        <v>318</v>
      </c>
    </row>
    <row r="48" spans="1:17" x14ac:dyDescent="0.3">
      <c r="N48" s="61" t="s">
        <v>337</v>
      </c>
    </row>
    <row r="49" spans="14:14" x14ac:dyDescent="0.3">
      <c r="N49" s="61" t="s">
        <v>327</v>
      </c>
    </row>
    <row r="50" spans="14:14" x14ac:dyDescent="0.3">
      <c r="N50" s="61" t="s">
        <v>320</v>
      </c>
    </row>
    <row r="51" spans="14:14" x14ac:dyDescent="0.3">
      <c r="N51" s="61" t="s">
        <v>341</v>
      </c>
    </row>
    <row r="52" spans="14:14" x14ac:dyDescent="0.3">
      <c r="N52" s="61" t="s">
        <v>339</v>
      </c>
    </row>
    <row r="53" spans="14:14" x14ac:dyDescent="0.3">
      <c r="N53" s="61" t="s">
        <v>350</v>
      </c>
    </row>
    <row r="54" spans="14:14" x14ac:dyDescent="0.3">
      <c r="N54" s="61" t="s">
        <v>349</v>
      </c>
    </row>
    <row r="55" spans="14:14" x14ac:dyDescent="0.3">
      <c r="N55" s="61" t="s">
        <v>374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CBE15-021A-4E0E-BAAB-C1DBC762985C}">
  <dimension ref="A2:R102"/>
  <sheetViews>
    <sheetView workbookViewId="0">
      <selection sqref="A1:H19"/>
    </sheetView>
  </sheetViews>
  <sheetFormatPr defaultRowHeight="15" x14ac:dyDescent="0.3"/>
  <cols>
    <col min="1" max="3" width="8.88671875" style="23"/>
    <col min="4" max="4" width="10.6640625" style="23" bestFit="1" customWidth="1"/>
    <col min="5" max="7" width="8.88671875" style="23"/>
    <col min="8" max="8" width="10.77734375" style="23" bestFit="1" customWidth="1"/>
    <col min="9" max="12" width="8.88671875" style="23"/>
    <col min="13" max="13" width="10.77734375" style="23" bestFit="1" customWidth="1"/>
    <col min="14" max="16" width="8.88671875" style="23"/>
    <col min="17" max="17" width="11.21875" style="23" customWidth="1"/>
    <col min="18" max="16384" width="8.88671875" style="23"/>
  </cols>
  <sheetData>
    <row r="2" spans="1:18" x14ac:dyDescent="0.3">
      <c r="A2" s="23" t="s">
        <v>80</v>
      </c>
      <c r="B2" s="23" t="s">
        <v>68</v>
      </c>
      <c r="C2" s="23" t="s">
        <v>376</v>
      </c>
      <c r="D2" s="23" t="s">
        <v>377</v>
      </c>
      <c r="E2" s="23" t="s">
        <v>378</v>
      </c>
      <c r="F2" s="23" t="s">
        <v>379</v>
      </c>
      <c r="G2" s="23" t="s">
        <v>380</v>
      </c>
      <c r="H2" s="23" t="s">
        <v>381</v>
      </c>
    </row>
    <row r="3" spans="1:18" x14ac:dyDescent="0.3">
      <c r="A3" s="23">
        <v>1</v>
      </c>
      <c r="B3" s="23" t="s">
        <v>9</v>
      </c>
      <c r="C3" s="23">
        <v>86</v>
      </c>
      <c r="D3" s="23">
        <v>65</v>
      </c>
      <c r="E3" s="23">
        <v>93</v>
      </c>
      <c r="F3" s="23">
        <v>67</v>
      </c>
      <c r="G3" s="23">
        <v>65</v>
      </c>
      <c r="H3" s="23">
        <v>91</v>
      </c>
    </row>
    <row r="4" spans="1:18" x14ac:dyDescent="0.3">
      <c r="A4" s="23">
        <v>2</v>
      </c>
      <c r="B4" s="23" t="s">
        <v>10</v>
      </c>
      <c r="C4" s="23">
        <v>90</v>
      </c>
      <c r="D4" s="23">
        <v>86</v>
      </c>
      <c r="E4" s="23">
        <v>68</v>
      </c>
      <c r="F4" s="23">
        <v>69</v>
      </c>
      <c r="G4" s="23">
        <v>89</v>
      </c>
      <c r="H4" s="23">
        <v>83</v>
      </c>
      <c r="M4" s="84" t="s">
        <v>375</v>
      </c>
      <c r="N4" s="84"/>
      <c r="Q4" s="84" t="s">
        <v>382</v>
      </c>
      <c r="R4" s="84"/>
    </row>
    <row r="5" spans="1:18" x14ac:dyDescent="0.3">
      <c r="A5" s="23">
        <v>3</v>
      </c>
      <c r="B5" s="23" t="s">
        <v>189</v>
      </c>
      <c r="C5" s="23">
        <v>77</v>
      </c>
      <c r="D5" s="23">
        <v>85</v>
      </c>
      <c r="E5" s="23">
        <v>78</v>
      </c>
      <c r="F5" s="23">
        <v>87</v>
      </c>
      <c r="G5" s="23">
        <v>55</v>
      </c>
      <c r="H5" s="23">
        <v>89</v>
      </c>
      <c r="M5" s="23" t="s">
        <v>376</v>
      </c>
      <c r="N5" s="23">
        <f>SUMIF(C2:H2,M5,C3:H3)</f>
        <v>86</v>
      </c>
      <c r="Q5" s="23" t="s">
        <v>376</v>
      </c>
      <c r="R5" s="23">
        <f>SUMIF(C2:H2,Q5,C6:H6)</f>
        <v>75</v>
      </c>
    </row>
    <row r="6" spans="1:18" x14ac:dyDescent="0.3">
      <c r="A6" s="23">
        <v>4</v>
      </c>
      <c r="B6" s="23" t="s">
        <v>12</v>
      </c>
      <c r="C6" s="23">
        <v>75</v>
      </c>
      <c r="D6" s="23">
        <v>67</v>
      </c>
      <c r="E6" s="23">
        <v>79</v>
      </c>
      <c r="F6" s="23">
        <v>90</v>
      </c>
      <c r="G6" s="23">
        <v>36</v>
      </c>
      <c r="H6" s="23">
        <v>65</v>
      </c>
      <c r="M6" s="23" t="s">
        <v>378</v>
      </c>
      <c r="N6" s="23">
        <f>SUMIF(C2:H2,M6,C3:H3)</f>
        <v>93</v>
      </c>
      <c r="Q6" s="23" t="s">
        <v>378</v>
      </c>
      <c r="R6" s="23">
        <f>SUMIF(C2:H2,Q6,C6:H6)</f>
        <v>79</v>
      </c>
    </row>
    <row r="7" spans="1:18" x14ac:dyDescent="0.3">
      <c r="A7" s="23">
        <v>5</v>
      </c>
      <c r="B7" s="23" t="s">
        <v>115</v>
      </c>
      <c r="C7" s="23">
        <v>71</v>
      </c>
      <c r="D7" s="23">
        <v>68</v>
      </c>
      <c r="E7" s="23">
        <v>86</v>
      </c>
      <c r="F7" s="23">
        <v>67</v>
      </c>
      <c r="G7" s="23">
        <v>88</v>
      </c>
      <c r="H7" s="23">
        <v>78</v>
      </c>
      <c r="M7" s="23" t="s">
        <v>377</v>
      </c>
      <c r="N7" s="23">
        <f>SUMIF(C2:H2,M7,C3:H3)</f>
        <v>65</v>
      </c>
      <c r="Q7" s="23" t="s">
        <v>377</v>
      </c>
      <c r="R7" s="23">
        <f>SUMIF(C2:H2,Q7,C6:H6)</f>
        <v>67</v>
      </c>
    </row>
    <row r="8" spans="1:18" x14ac:dyDescent="0.3">
      <c r="A8" s="23">
        <v>6</v>
      </c>
      <c r="B8" s="23" t="s">
        <v>190</v>
      </c>
      <c r="C8" s="23">
        <v>88</v>
      </c>
      <c r="D8" s="23">
        <v>88</v>
      </c>
      <c r="E8" s="23">
        <v>93</v>
      </c>
      <c r="F8" s="23">
        <v>88</v>
      </c>
      <c r="G8" s="23">
        <v>68</v>
      </c>
      <c r="H8" s="23">
        <v>69</v>
      </c>
      <c r="M8" s="23" t="s">
        <v>379</v>
      </c>
      <c r="N8" s="23">
        <f>SUMIF(C2:H2,M8,C3:H3)</f>
        <v>67</v>
      </c>
      <c r="Q8" s="23" t="s">
        <v>379</v>
      </c>
      <c r="R8" s="23">
        <f>SUMIF(C2:H2,Q8,C6:H6)</f>
        <v>90</v>
      </c>
    </row>
    <row r="9" spans="1:18" x14ac:dyDescent="0.3">
      <c r="A9" s="23">
        <v>7</v>
      </c>
      <c r="B9" s="23" t="s">
        <v>191</v>
      </c>
      <c r="C9" s="23">
        <v>90</v>
      </c>
      <c r="D9" s="23">
        <v>65</v>
      </c>
      <c r="E9" s="23">
        <v>77</v>
      </c>
      <c r="F9" s="23">
        <v>64</v>
      </c>
      <c r="G9" s="23">
        <v>69</v>
      </c>
      <c r="H9" s="23">
        <v>63</v>
      </c>
      <c r="M9" s="23" t="s">
        <v>380</v>
      </c>
      <c r="N9" s="23">
        <f>SUMIF(C2:H2,M9,C3:H3)</f>
        <v>65</v>
      </c>
      <c r="Q9" s="23" t="s">
        <v>380</v>
      </c>
      <c r="R9" s="23">
        <f>SUMIF(C2:H2,Q9,C6:H6)</f>
        <v>36</v>
      </c>
    </row>
    <row r="10" spans="1:18" x14ac:dyDescent="0.3">
      <c r="A10" s="23">
        <v>8</v>
      </c>
      <c r="B10" s="23" t="s">
        <v>15</v>
      </c>
      <c r="C10" s="23">
        <v>68</v>
      </c>
      <c r="D10" s="23">
        <v>66</v>
      </c>
      <c r="E10" s="23">
        <v>76</v>
      </c>
      <c r="F10" s="23">
        <v>88</v>
      </c>
      <c r="G10" s="23">
        <v>89</v>
      </c>
      <c r="H10" s="23">
        <v>69</v>
      </c>
      <c r="M10" s="23" t="s">
        <v>381</v>
      </c>
      <c r="N10" s="23">
        <f>SUMIF(C2:H2,M10,C3:H3)</f>
        <v>91</v>
      </c>
      <c r="Q10" s="23" t="s">
        <v>381</v>
      </c>
      <c r="R10" s="23">
        <f>SUMIF(C2:H2,Q10,C6:H6)</f>
        <v>65</v>
      </c>
    </row>
    <row r="11" spans="1:18" x14ac:dyDescent="0.3">
      <c r="A11" s="23">
        <v>9</v>
      </c>
      <c r="B11" s="23" t="s">
        <v>192</v>
      </c>
      <c r="C11" s="23">
        <v>68</v>
      </c>
      <c r="D11" s="23">
        <v>60</v>
      </c>
      <c r="E11" s="23">
        <v>69</v>
      </c>
      <c r="F11" s="23">
        <v>66</v>
      </c>
      <c r="G11" s="23">
        <v>64</v>
      </c>
      <c r="H11" s="23">
        <v>84</v>
      </c>
    </row>
    <row r="12" spans="1:18" x14ac:dyDescent="0.3">
      <c r="A12" s="23">
        <v>10</v>
      </c>
      <c r="B12" s="23" t="s">
        <v>193</v>
      </c>
      <c r="C12" s="23">
        <v>70</v>
      </c>
      <c r="D12" s="23">
        <v>91</v>
      </c>
      <c r="E12" s="23">
        <v>73</v>
      </c>
      <c r="F12" s="23">
        <v>93</v>
      </c>
      <c r="G12" s="23">
        <v>78</v>
      </c>
      <c r="H12" s="23">
        <v>63</v>
      </c>
    </row>
    <row r="13" spans="1:18" x14ac:dyDescent="0.3">
      <c r="A13" s="23">
        <v>11</v>
      </c>
      <c r="B13" s="23" t="s">
        <v>101</v>
      </c>
      <c r="C13" s="23">
        <v>79</v>
      </c>
      <c r="D13" s="23">
        <v>83</v>
      </c>
      <c r="E13" s="23">
        <v>61</v>
      </c>
      <c r="F13" s="23">
        <v>70</v>
      </c>
      <c r="G13" s="23">
        <v>94</v>
      </c>
      <c r="H13" s="23">
        <v>66</v>
      </c>
    </row>
    <row r="14" spans="1:18" x14ac:dyDescent="0.3">
      <c r="A14" s="23">
        <v>12</v>
      </c>
      <c r="B14" s="23" t="s">
        <v>102</v>
      </c>
      <c r="C14" s="23">
        <v>71</v>
      </c>
      <c r="D14" s="23">
        <v>71</v>
      </c>
      <c r="E14" s="23">
        <v>64</v>
      </c>
      <c r="F14" s="23">
        <v>63</v>
      </c>
      <c r="G14" s="23">
        <v>36</v>
      </c>
      <c r="H14" s="23">
        <v>87</v>
      </c>
    </row>
    <row r="15" spans="1:18" x14ac:dyDescent="0.3">
      <c r="A15" s="23">
        <v>13</v>
      </c>
      <c r="B15" s="23" t="s">
        <v>16</v>
      </c>
      <c r="C15" s="23">
        <v>72</v>
      </c>
      <c r="D15" s="23">
        <v>88</v>
      </c>
      <c r="E15" s="23">
        <v>65</v>
      </c>
      <c r="F15" s="23">
        <v>92</v>
      </c>
      <c r="G15" s="23">
        <v>48</v>
      </c>
      <c r="H15" s="23">
        <v>65</v>
      </c>
      <c r="M15" s="84" t="s">
        <v>383</v>
      </c>
      <c r="N15" s="84"/>
      <c r="Q15" s="84" t="s">
        <v>384</v>
      </c>
      <c r="R15" s="84"/>
    </row>
    <row r="16" spans="1:18" x14ac:dyDescent="0.3">
      <c r="A16" s="23">
        <v>14</v>
      </c>
      <c r="B16" s="23" t="s">
        <v>100</v>
      </c>
      <c r="C16" s="23">
        <v>65</v>
      </c>
      <c r="D16" s="23">
        <v>81</v>
      </c>
      <c r="E16" s="23">
        <v>85</v>
      </c>
      <c r="F16" s="23">
        <v>64</v>
      </c>
      <c r="G16" s="23">
        <v>78</v>
      </c>
      <c r="H16" s="23">
        <v>72</v>
      </c>
      <c r="M16" s="23" t="s">
        <v>376</v>
      </c>
      <c r="N16" s="23">
        <f>SUMIF(C2:H2,M16,C10:H10)</f>
        <v>68</v>
      </c>
      <c r="Q16" s="23" t="s">
        <v>376</v>
      </c>
      <c r="R16" s="23">
        <f>SUMIF(C2:H2,Q16,C8:H8)</f>
        <v>88</v>
      </c>
    </row>
    <row r="17" spans="1:18" x14ac:dyDescent="0.3">
      <c r="A17" s="23">
        <v>15</v>
      </c>
      <c r="B17" s="23" t="s">
        <v>194</v>
      </c>
      <c r="C17" s="23">
        <v>79</v>
      </c>
      <c r="D17" s="23">
        <v>69</v>
      </c>
      <c r="E17" s="23">
        <v>75</v>
      </c>
      <c r="F17" s="23">
        <v>62</v>
      </c>
      <c r="G17" s="23">
        <v>96</v>
      </c>
      <c r="H17" s="23">
        <v>67</v>
      </c>
      <c r="M17" s="23" t="s">
        <v>378</v>
      </c>
      <c r="N17" s="23">
        <f>SUMIF(C2:H2,M17,C10:H10)</f>
        <v>76</v>
      </c>
      <c r="Q17" s="23" t="s">
        <v>378</v>
      </c>
      <c r="R17" s="23">
        <f>SUMIF(C2:H2,Q17,C8:H8)</f>
        <v>93</v>
      </c>
    </row>
    <row r="18" spans="1:18" x14ac:dyDescent="0.3">
      <c r="A18" s="23">
        <v>16</v>
      </c>
      <c r="B18" s="23" t="s">
        <v>195</v>
      </c>
      <c r="C18" s="23">
        <v>67</v>
      </c>
      <c r="D18" s="23">
        <v>65</v>
      </c>
      <c r="E18" s="23">
        <v>93</v>
      </c>
      <c r="F18" s="23">
        <v>91</v>
      </c>
      <c r="G18" s="23">
        <v>59</v>
      </c>
      <c r="H18" s="23">
        <v>67</v>
      </c>
      <c r="M18" s="23" t="s">
        <v>377</v>
      </c>
      <c r="N18" s="23">
        <f>SUMIF(C2:H2,M18,C10:H10)</f>
        <v>66</v>
      </c>
      <c r="Q18" s="23" t="s">
        <v>377</v>
      </c>
      <c r="R18" s="23">
        <f>SUMIF(C2:H2,Q18,C8:H8)</f>
        <v>88</v>
      </c>
    </row>
    <row r="19" spans="1:18" x14ac:dyDescent="0.3">
      <c r="A19" s="23">
        <v>17</v>
      </c>
      <c r="B19" s="23" t="s">
        <v>196</v>
      </c>
      <c r="C19" s="23">
        <v>71</v>
      </c>
      <c r="D19" s="23">
        <v>75</v>
      </c>
      <c r="E19" s="23">
        <v>90</v>
      </c>
      <c r="F19" s="23">
        <v>78</v>
      </c>
      <c r="G19" s="23">
        <v>65</v>
      </c>
      <c r="H19" s="23">
        <v>86</v>
      </c>
      <c r="M19" s="23" t="s">
        <v>379</v>
      </c>
      <c r="N19" s="23">
        <f>SUMIF(C2:H2,M19,C10:H10)</f>
        <v>88</v>
      </c>
      <c r="Q19" s="23" t="s">
        <v>379</v>
      </c>
      <c r="R19" s="23">
        <f>SUMIF(C2:H2,Q19,C8:H8)</f>
        <v>88</v>
      </c>
    </row>
    <row r="20" spans="1:18" x14ac:dyDescent="0.3">
      <c r="A20" s="23">
        <v>18</v>
      </c>
      <c r="B20" s="23" t="s">
        <v>116</v>
      </c>
      <c r="C20" s="23">
        <v>70</v>
      </c>
      <c r="D20" s="23">
        <v>89</v>
      </c>
      <c r="E20" s="23">
        <v>62</v>
      </c>
      <c r="F20" s="23">
        <v>71</v>
      </c>
      <c r="G20" s="23">
        <v>85</v>
      </c>
      <c r="H20" s="23">
        <v>62</v>
      </c>
      <c r="M20" s="23" t="s">
        <v>380</v>
      </c>
      <c r="N20" s="23">
        <f>SUMIF(C2:H2,M20,C10:H10)</f>
        <v>89</v>
      </c>
      <c r="Q20" s="23" t="s">
        <v>380</v>
      </c>
      <c r="R20" s="23">
        <f>SUMIF(C2:H2,Q20,C8:H8)</f>
        <v>68</v>
      </c>
    </row>
    <row r="21" spans="1:18" x14ac:dyDescent="0.3">
      <c r="A21" s="23">
        <v>19</v>
      </c>
      <c r="B21" s="23" t="s">
        <v>115</v>
      </c>
      <c r="C21" s="23">
        <v>66</v>
      </c>
      <c r="D21" s="23">
        <v>61</v>
      </c>
      <c r="E21" s="23">
        <v>81</v>
      </c>
      <c r="F21" s="23">
        <v>63</v>
      </c>
      <c r="G21" s="23">
        <v>89</v>
      </c>
      <c r="H21" s="23">
        <v>74</v>
      </c>
      <c r="M21" s="23" t="s">
        <v>381</v>
      </c>
      <c r="N21" s="23">
        <f>SUMIF(C2:H2,M21,C10:H10)</f>
        <v>69</v>
      </c>
      <c r="Q21" s="23" t="s">
        <v>381</v>
      </c>
      <c r="R21" s="23">
        <f>SUMIF(C2:H2,Q21,C8:H8)</f>
        <v>69</v>
      </c>
    </row>
    <row r="22" spans="1:18" x14ac:dyDescent="0.3">
      <c r="A22" s="23">
        <v>20</v>
      </c>
      <c r="B22" s="23" t="s">
        <v>3</v>
      </c>
      <c r="C22" s="23">
        <v>55</v>
      </c>
      <c r="D22" s="23">
        <v>61</v>
      </c>
      <c r="E22" s="23">
        <v>66</v>
      </c>
      <c r="F22" s="23">
        <v>77</v>
      </c>
      <c r="G22" s="23">
        <v>96</v>
      </c>
      <c r="H22" s="23">
        <v>69</v>
      </c>
    </row>
    <row r="23" spans="1:18" x14ac:dyDescent="0.3">
      <c r="A23" s="23">
        <v>21</v>
      </c>
      <c r="B23" s="23" t="s">
        <v>5</v>
      </c>
      <c r="C23" s="23">
        <v>69</v>
      </c>
      <c r="D23" s="23">
        <v>83</v>
      </c>
      <c r="E23" s="23">
        <v>85</v>
      </c>
      <c r="F23" s="23">
        <v>62</v>
      </c>
      <c r="G23" s="23">
        <v>69</v>
      </c>
      <c r="H23" s="23">
        <v>83</v>
      </c>
    </row>
    <row r="24" spans="1:18" x14ac:dyDescent="0.3">
      <c r="A24" s="23">
        <v>22</v>
      </c>
      <c r="B24" s="23" t="s">
        <v>6</v>
      </c>
      <c r="C24" s="23">
        <v>65</v>
      </c>
      <c r="D24" s="23">
        <v>92</v>
      </c>
      <c r="E24" s="23">
        <v>65</v>
      </c>
      <c r="F24" s="23">
        <v>61</v>
      </c>
      <c r="G24" s="23">
        <v>47</v>
      </c>
      <c r="H24" s="23">
        <v>70</v>
      </c>
    </row>
    <row r="25" spans="1:18" x14ac:dyDescent="0.3">
      <c r="A25" s="23">
        <v>23</v>
      </c>
      <c r="B25" s="23" t="s">
        <v>7</v>
      </c>
      <c r="C25" s="23">
        <v>90</v>
      </c>
      <c r="D25" s="23">
        <v>64</v>
      </c>
      <c r="E25" s="23">
        <v>84</v>
      </c>
      <c r="F25" s="23">
        <v>92</v>
      </c>
      <c r="G25" s="23">
        <v>68</v>
      </c>
      <c r="H25" s="23">
        <v>75</v>
      </c>
    </row>
    <row r="26" spans="1:18" x14ac:dyDescent="0.3">
      <c r="A26" s="23">
        <v>24</v>
      </c>
      <c r="B26" s="23" t="s">
        <v>8</v>
      </c>
      <c r="C26" s="23">
        <v>60</v>
      </c>
      <c r="D26" s="23">
        <v>90</v>
      </c>
      <c r="E26" s="23">
        <v>88</v>
      </c>
      <c r="F26" s="23">
        <v>81</v>
      </c>
      <c r="G26" s="23">
        <v>59</v>
      </c>
      <c r="H26" s="23">
        <v>80</v>
      </c>
    </row>
    <row r="27" spans="1:18" x14ac:dyDescent="0.3">
      <c r="A27" s="23">
        <v>25</v>
      </c>
      <c r="B27" s="23" t="s">
        <v>197</v>
      </c>
      <c r="C27" s="23">
        <v>62</v>
      </c>
      <c r="D27" s="23">
        <v>79</v>
      </c>
      <c r="E27" s="23">
        <v>64</v>
      </c>
      <c r="F27" s="23">
        <v>90</v>
      </c>
      <c r="G27" s="23">
        <v>69</v>
      </c>
      <c r="H27" s="23">
        <v>74</v>
      </c>
    </row>
    <row r="28" spans="1:18" x14ac:dyDescent="0.3">
      <c r="A28" s="23">
        <v>26</v>
      </c>
      <c r="B28" s="23" t="s">
        <v>14</v>
      </c>
      <c r="C28" s="23">
        <v>72</v>
      </c>
      <c r="D28" s="23">
        <v>68</v>
      </c>
      <c r="E28" s="23">
        <v>88</v>
      </c>
      <c r="F28" s="23">
        <v>72</v>
      </c>
      <c r="G28" s="23">
        <v>68</v>
      </c>
      <c r="H28" s="23">
        <v>63</v>
      </c>
    </row>
    <row r="29" spans="1:18" x14ac:dyDescent="0.3">
      <c r="A29" s="23">
        <v>27</v>
      </c>
      <c r="B29" s="23" t="s">
        <v>97</v>
      </c>
      <c r="C29" s="23">
        <v>78</v>
      </c>
      <c r="D29" s="23">
        <v>64</v>
      </c>
      <c r="E29" s="23">
        <v>92</v>
      </c>
      <c r="F29" s="23">
        <v>67</v>
      </c>
      <c r="G29" s="23">
        <v>63</v>
      </c>
      <c r="H29" s="23">
        <v>78</v>
      </c>
    </row>
    <row r="30" spans="1:18" x14ac:dyDescent="0.3">
      <c r="A30" s="23">
        <v>28</v>
      </c>
      <c r="B30" s="23" t="s">
        <v>198</v>
      </c>
      <c r="C30" s="23">
        <v>85</v>
      </c>
      <c r="D30" s="23">
        <v>80</v>
      </c>
      <c r="E30" s="23">
        <v>91</v>
      </c>
      <c r="F30" s="23">
        <v>82</v>
      </c>
      <c r="G30" s="23">
        <v>64</v>
      </c>
      <c r="H30" s="23">
        <v>77</v>
      </c>
    </row>
    <row r="31" spans="1:18" x14ac:dyDescent="0.3">
      <c r="A31" s="23">
        <v>29</v>
      </c>
      <c r="B31" s="23" t="s">
        <v>199</v>
      </c>
      <c r="C31" s="23">
        <v>66</v>
      </c>
      <c r="D31" s="23">
        <v>82</v>
      </c>
      <c r="E31" s="23">
        <v>81</v>
      </c>
      <c r="F31" s="23">
        <v>90</v>
      </c>
      <c r="G31" s="23">
        <v>58</v>
      </c>
      <c r="H31" s="23">
        <v>62</v>
      </c>
    </row>
    <row r="32" spans="1:18" x14ac:dyDescent="0.3">
      <c r="A32" s="23">
        <v>30</v>
      </c>
      <c r="B32" s="23" t="s">
        <v>131</v>
      </c>
      <c r="C32" s="23">
        <v>70</v>
      </c>
      <c r="D32" s="23">
        <v>76</v>
      </c>
      <c r="E32" s="23">
        <v>80</v>
      </c>
      <c r="F32" s="23">
        <v>64</v>
      </c>
      <c r="G32" s="23">
        <v>70</v>
      </c>
      <c r="H32" s="23">
        <v>68</v>
      </c>
    </row>
    <row r="33" spans="1:8" x14ac:dyDescent="0.3">
      <c r="A33" s="23">
        <v>31</v>
      </c>
      <c r="B33" s="23" t="s">
        <v>200</v>
      </c>
      <c r="C33" s="23">
        <v>75</v>
      </c>
      <c r="D33" s="23">
        <v>87</v>
      </c>
      <c r="E33" s="23">
        <v>84</v>
      </c>
      <c r="F33" s="23">
        <v>74</v>
      </c>
      <c r="G33" s="23">
        <v>71</v>
      </c>
      <c r="H33" s="23">
        <v>80</v>
      </c>
    </row>
    <row r="34" spans="1:8" x14ac:dyDescent="0.3">
      <c r="A34" s="23">
        <v>32</v>
      </c>
      <c r="B34" s="23" t="s">
        <v>201</v>
      </c>
      <c r="C34" s="23">
        <v>71</v>
      </c>
      <c r="D34" s="23">
        <v>93</v>
      </c>
      <c r="E34" s="23">
        <v>68</v>
      </c>
      <c r="F34" s="23">
        <v>75</v>
      </c>
      <c r="G34" s="23">
        <v>90</v>
      </c>
      <c r="H34" s="23">
        <v>61</v>
      </c>
    </row>
    <row r="35" spans="1:8" x14ac:dyDescent="0.3">
      <c r="A35" s="23">
        <v>33</v>
      </c>
      <c r="B35" s="23" t="s">
        <v>20</v>
      </c>
      <c r="C35" s="23">
        <v>98</v>
      </c>
      <c r="D35" s="23">
        <v>86</v>
      </c>
      <c r="E35" s="23">
        <v>65</v>
      </c>
      <c r="F35" s="23">
        <v>89</v>
      </c>
      <c r="G35" s="23">
        <v>65</v>
      </c>
      <c r="H35" s="23">
        <v>69</v>
      </c>
    </row>
    <row r="36" spans="1:8" x14ac:dyDescent="0.3">
      <c r="A36" s="23">
        <v>34</v>
      </c>
      <c r="B36" s="23" t="s">
        <v>202</v>
      </c>
      <c r="C36" s="23">
        <v>96</v>
      </c>
      <c r="D36" s="23">
        <v>81</v>
      </c>
      <c r="E36" s="23">
        <v>75</v>
      </c>
      <c r="F36" s="23">
        <v>64</v>
      </c>
      <c r="G36" s="23">
        <v>68</v>
      </c>
      <c r="H36" s="23">
        <v>76</v>
      </c>
    </row>
    <row r="37" spans="1:8" x14ac:dyDescent="0.3">
      <c r="A37" s="23">
        <v>35</v>
      </c>
      <c r="B37" s="23" t="s">
        <v>17</v>
      </c>
      <c r="C37" s="23">
        <v>59</v>
      </c>
      <c r="D37" s="23">
        <v>77</v>
      </c>
      <c r="E37" s="23">
        <v>61</v>
      </c>
      <c r="F37" s="23">
        <v>62</v>
      </c>
      <c r="G37" s="23">
        <v>76</v>
      </c>
      <c r="H37" s="23">
        <v>71</v>
      </c>
    </row>
    <row r="38" spans="1:8" x14ac:dyDescent="0.3">
      <c r="A38" s="23">
        <v>36</v>
      </c>
      <c r="B38" s="23" t="s">
        <v>111</v>
      </c>
      <c r="C38" s="23">
        <v>96</v>
      </c>
      <c r="D38" s="23">
        <v>86</v>
      </c>
      <c r="E38" s="23">
        <v>87</v>
      </c>
      <c r="F38" s="23">
        <v>89</v>
      </c>
      <c r="G38" s="23">
        <v>70</v>
      </c>
      <c r="H38" s="23">
        <v>79</v>
      </c>
    </row>
    <row r="39" spans="1:8" x14ac:dyDescent="0.3">
      <c r="A39" s="23">
        <v>37</v>
      </c>
      <c r="B39" s="23" t="s">
        <v>203</v>
      </c>
      <c r="C39" s="23">
        <v>58</v>
      </c>
      <c r="D39" s="23">
        <v>84</v>
      </c>
      <c r="E39" s="23">
        <v>83</v>
      </c>
      <c r="F39" s="23">
        <v>80</v>
      </c>
      <c r="G39" s="23">
        <v>73</v>
      </c>
      <c r="H39" s="23">
        <v>65</v>
      </c>
    </row>
    <row r="40" spans="1:8" x14ac:dyDescent="0.3">
      <c r="A40" s="23">
        <v>38</v>
      </c>
      <c r="B40" s="23" t="s">
        <v>204</v>
      </c>
      <c r="C40" s="23">
        <v>69</v>
      </c>
      <c r="D40" s="23">
        <v>67</v>
      </c>
      <c r="E40" s="23">
        <v>84</v>
      </c>
      <c r="F40" s="23">
        <v>88</v>
      </c>
      <c r="G40" s="23">
        <v>68</v>
      </c>
      <c r="H40" s="23">
        <v>88</v>
      </c>
    </row>
    <row r="41" spans="1:8" x14ac:dyDescent="0.3">
      <c r="A41" s="23">
        <v>39</v>
      </c>
      <c r="B41" s="23" t="s">
        <v>205</v>
      </c>
      <c r="C41" s="23">
        <v>85</v>
      </c>
      <c r="D41" s="23">
        <v>68</v>
      </c>
      <c r="E41" s="23">
        <v>60</v>
      </c>
      <c r="F41" s="23">
        <v>79</v>
      </c>
      <c r="G41" s="23">
        <v>66</v>
      </c>
      <c r="H41" s="23">
        <v>71</v>
      </c>
    </row>
    <row r="42" spans="1:8" x14ac:dyDescent="0.3">
      <c r="A42" s="23">
        <v>40</v>
      </c>
      <c r="B42" s="23" t="s">
        <v>206</v>
      </c>
      <c r="C42" s="23">
        <v>36</v>
      </c>
      <c r="D42" s="23">
        <v>81</v>
      </c>
      <c r="E42" s="23">
        <v>63</v>
      </c>
      <c r="F42" s="23">
        <v>83</v>
      </c>
      <c r="G42" s="23">
        <v>76</v>
      </c>
      <c r="H42" s="23">
        <v>76</v>
      </c>
    </row>
    <row r="43" spans="1:8" x14ac:dyDescent="0.3">
      <c r="A43" s="23">
        <v>41</v>
      </c>
      <c r="B43" s="23" t="s">
        <v>207</v>
      </c>
      <c r="C43" s="23">
        <v>26</v>
      </c>
      <c r="D43" s="23">
        <v>73</v>
      </c>
      <c r="E43" s="23">
        <v>85</v>
      </c>
      <c r="F43" s="23">
        <v>87</v>
      </c>
      <c r="G43" s="23">
        <v>72</v>
      </c>
      <c r="H43" s="23">
        <v>71</v>
      </c>
    </row>
    <row r="44" spans="1:8" x14ac:dyDescent="0.3">
      <c r="A44" s="23">
        <v>42</v>
      </c>
      <c r="B44" s="23" t="s">
        <v>208</v>
      </c>
      <c r="C44" s="23">
        <v>48</v>
      </c>
      <c r="D44" s="23">
        <v>66</v>
      </c>
      <c r="E44" s="23">
        <v>78</v>
      </c>
      <c r="F44" s="23">
        <v>68</v>
      </c>
      <c r="G44" s="23">
        <v>78</v>
      </c>
      <c r="H44" s="23">
        <v>91</v>
      </c>
    </row>
    <row r="45" spans="1:8" x14ac:dyDescent="0.3">
      <c r="A45" s="23">
        <v>43</v>
      </c>
      <c r="B45" s="23" t="s">
        <v>120</v>
      </c>
      <c r="C45" s="23">
        <v>59</v>
      </c>
      <c r="D45" s="23">
        <v>75</v>
      </c>
      <c r="E45" s="23">
        <v>66</v>
      </c>
      <c r="F45" s="23">
        <v>89</v>
      </c>
      <c r="G45" s="23">
        <v>92</v>
      </c>
      <c r="H45" s="23">
        <v>75</v>
      </c>
    </row>
    <row r="46" spans="1:8" x14ac:dyDescent="0.3">
      <c r="A46" s="23">
        <v>44</v>
      </c>
      <c r="B46" s="23" t="s">
        <v>209</v>
      </c>
      <c r="C46" s="23">
        <v>69</v>
      </c>
      <c r="D46" s="23">
        <v>91</v>
      </c>
      <c r="E46" s="23">
        <v>81</v>
      </c>
      <c r="F46" s="23">
        <v>84</v>
      </c>
      <c r="G46" s="23">
        <v>78</v>
      </c>
      <c r="H46" s="23">
        <v>82</v>
      </c>
    </row>
    <row r="47" spans="1:8" x14ac:dyDescent="0.3">
      <c r="A47" s="23">
        <v>45</v>
      </c>
      <c r="B47" s="23" t="s">
        <v>13</v>
      </c>
      <c r="C47" s="23">
        <v>58</v>
      </c>
      <c r="D47" s="23">
        <v>80</v>
      </c>
      <c r="E47" s="23">
        <v>68</v>
      </c>
      <c r="F47" s="23">
        <v>93</v>
      </c>
      <c r="G47" s="23">
        <v>70</v>
      </c>
      <c r="H47" s="23">
        <v>63</v>
      </c>
    </row>
    <row r="48" spans="1:8" x14ac:dyDescent="0.3">
      <c r="A48" s="23">
        <v>46</v>
      </c>
      <c r="B48" s="23" t="s">
        <v>210</v>
      </c>
      <c r="C48" s="23">
        <v>99</v>
      </c>
      <c r="D48" s="23">
        <v>60</v>
      </c>
      <c r="E48" s="23">
        <v>60</v>
      </c>
      <c r="F48" s="23">
        <v>86</v>
      </c>
      <c r="G48" s="23">
        <v>86</v>
      </c>
      <c r="H48" s="23">
        <v>78</v>
      </c>
    </row>
    <row r="49" spans="1:8" x14ac:dyDescent="0.3">
      <c r="A49" s="23">
        <v>47</v>
      </c>
      <c r="B49" s="23" t="s">
        <v>211</v>
      </c>
      <c r="C49" s="23">
        <v>70</v>
      </c>
      <c r="D49" s="23">
        <v>78</v>
      </c>
      <c r="E49" s="23">
        <v>67</v>
      </c>
      <c r="F49" s="23">
        <v>71</v>
      </c>
      <c r="G49" s="23">
        <v>81</v>
      </c>
      <c r="H49" s="23">
        <v>86</v>
      </c>
    </row>
    <row r="50" spans="1:8" x14ac:dyDescent="0.3">
      <c r="A50" s="23">
        <v>48</v>
      </c>
      <c r="B50" s="23" t="s">
        <v>114</v>
      </c>
      <c r="C50" s="23">
        <v>70</v>
      </c>
      <c r="D50" s="23">
        <v>87</v>
      </c>
      <c r="E50" s="23">
        <v>83</v>
      </c>
      <c r="F50" s="23">
        <v>63</v>
      </c>
      <c r="G50" s="23">
        <v>73</v>
      </c>
      <c r="H50" s="23">
        <v>75</v>
      </c>
    </row>
    <row r="51" spans="1:8" x14ac:dyDescent="0.3">
      <c r="A51" s="23">
        <v>49</v>
      </c>
      <c r="B51" s="23" t="s">
        <v>212</v>
      </c>
      <c r="C51" s="23">
        <v>71</v>
      </c>
      <c r="D51" s="23">
        <v>83</v>
      </c>
      <c r="E51" s="23">
        <v>69</v>
      </c>
      <c r="F51" s="23">
        <v>68</v>
      </c>
      <c r="G51" s="23">
        <v>77</v>
      </c>
      <c r="H51" s="23">
        <v>64</v>
      </c>
    </row>
    <row r="52" spans="1:8" x14ac:dyDescent="0.3">
      <c r="A52" s="23">
        <v>50</v>
      </c>
      <c r="B52" s="23" t="s">
        <v>213</v>
      </c>
      <c r="C52" s="23">
        <v>70</v>
      </c>
      <c r="D52" s="23">
        <v>85</v>
      </c>
      <c r="E52" s="23">
        <v>66</v>
      </c>
      <c r="F52" s="23">
        <v>91</v>
      </c>
      <c r="G52" s="23">
        <v>69</v>
      </c>
      <c r="H52" s="23">
        <v>75</v>
      </c>
    </row>
    <row r="53" spans="1:8" x14ac:dyDescent="0.3">
      <c r="A53" s="23">
        <v>51</v>
      </c>
      <c r="B53" s="23" t="s">
        <v>214</v>
      </c>
      <c r="C53" s="23">
        <v>79</v>
      </c>
      <c r="D53" s="23">
        <v>92</v>
      </c>
      <c r="E53" s="23">
        <v>88</v>
      </c>
      <c r="F53" s="23">
        <v>86</v>
      </c>
      <c r="G53" s="23">
        <v>71</v>
      </c>
      <c r="H53" s="23">
        <v>89</v>
      </c>
    </row>
    <row r="54" spans="1:8" x14ac:dyDescent="0.3">
      <c r="A54" s="23">
        <v>52</v>
      </c>
      <c r="B54" s="23" t="s">
        <v>215</v>
      </c>
      <c r="C54" s="23">
        <v>71</v>
      </c>
      <c r="D54" s="23">
        <v>84</v>
      </c>
      <c r="E54" s="23">
        <v>67</v>
      </c>
      <c r="F54" s="23">
        <v>76</v>
      </c>
      <c r="G54" s="23">
        <v>63</v>
      </c>
      <c r="H54" s="23">
        <v>62</v>
      </c>
    </row>
    <row r="55" spans="1:8" x14ac:dyDescent="0.3">
      <c r="A55" s="23">
        <v>53</v>
      </c>
      <c r="B55" s="23" t="s">
        <v>216</v>
      </c>
      <c r="C55" s="23">
        <v>72</v>
      </c>
      <c r="D55" s="23">
        <v>86</v>
      </c>
      <c r="E55" s="23">
        <v>71</v>
      </c>
      <c r="F55" s="23">
        <v>86</v>
      </c>
      <c r="G55" s="23">
        <v>75</v>
      </c>
      <c r="H55" s="23">
        <v>89</v>
      </c>
    </row>
    <row r="56" spans="1:8" x14ac:dyDescent="0.3">
      <c r="A56" s="23">
        <v>54</v>
      </c>
      <c r="B56" s="23" t="s">
        <v>217</v>
      </c>
      <c r="C56" s="23">
        <v>65</v>
      </c>
      <c r="D56" s="23">
        <v>88</v>
      </c>
      <c r="E56" s="23">
        <v>85</v>
      </c>
      <c r="F56" s="23">
        <v>74</v>
      </c>
      <c r="G56" s="23">
        <v>91</v>
      </c>
      <c r="H56" s="23">
        <v>87</v>
      </c>
    </row>
    <row r="57" spans="1:8" x14ac:dyDescent="0.3">
      <c r="A57" s="23">
        <v>55</v>
      </c>
      <c r="B57" s="23" t="s">
        <v>218</v>
      </c>
      <c r="C57" s="23">
        <v>62</v>
      </c>
      <c r="D57" s="23">
        <v>75</v>
      </c>
      <c r="E57" s="23">
        <v>70</v>
      </c>
      <c r="F57" s="23">
        <v>80</v>
      </c>
      <c r="G57" s="23">
        <v>70</v>
      </c>
      <c r="H57" s="23">
        <v>66</v>
      </c>
    </row>
    <row r="58" spans="1:8" x14ac:dyDescent="0.3">
      <c r="A58" s="23">
        <v>56</v>
      </c>
      <c r="B58" s="23" t="s">
        <v>219</v>
      </c>
      <c r="C58" s="23">
        <v>65</v>
      </c>
      <c r="D58" s="23">
        <v>85</v>
      </c>
      <c r="E58" s="23">
        <v>76</v>
      </c>
      <c r="F58" s="23">
        <v>61</v>
      </c>
      <c r="G58" s="23">
        <v>79</v>
      </c>
      <c r="H58" s="23">
        <v>84</v>
      </c>
    </row>
    <row r="59" spans="1:8" x14ac:dyDescent="0.3">
      <c r="A59" s="23">
        <v>57</v>
      </c>
      <c r="B59" s="23" t="s">
        <v>220</v>
      </c>
      <c r="C59" s="23">
        <v>60</v>
      </c>
      <c r="D59" s="23">
        <v>88</v>
      </c>
      <c r="E59" s="23">
        <v>84</v>
      </c>
      <c r="F59" s="23">
        <v>90</v>
      </c>
      <c r="G59" s="23">
        <v>69</v>
      </c>
      <c r="H59" s="23">
        <v>91</v>
      </c>
    </row>
    <row r="60" spans="1:8" x14ac:dyDescent="0.3">
      <c r="A60" s="23">
        <v>58</v>
      </c>
      <c r="B60" s="23" t="s">
        <v>221</v>
      </c>
      <c r="C60" s="23">
        <v>70</v>
      </c>
      <c r="D60" s="23">
        <v>86</v>
      </c>
      <c r="E60" s="23">
        <v>84</v>
      </c>
      <c r="F60" s="23">
        <v>86</v>
      </c>
      <c r="G60" s="23">
        <v>68</v>
      </c>
      <c r="H60" s="23">
        <v>66</v>
      </c>
    </row>
    <row r="61" spans="1:8" x14ac:dyDescent="0.3">
      <c r="A61" s="23">
        <v>59</v>
      </c>
      <c r="B61" s="23" t="s">
        <v>122</v>
      </c>
      <c r="C61" s="23">
        <v>68</v>
      </c>
      <c r="D61" s="23">
        <v>77</v>
      </c>
      <c r="E61" s="23">
        <v>89</v>
      </c>
      <c r="F61" s="23">
        <v>71</v>
      </c>
      <c r="G61" s="23">
        <v>65</v>
      </c>
      <c r="H61" s="23">
        <v>63</v>
      </c>
    </row>
    <row r="62" spans="1:8" x14ac:dyDescent="0.3">
      <c r="A62" s="23">
        <v>60</v>
      </c>
      <c r="B62" s="23" t="s">
        <v>222</v>
      </c>
      <c r="C62" s="23">
        <v>67</v>
      </c>
      <c r="D62" s="23">
        <v>86</v>
      </c>
      <c r="E62" s="23">
        <v>85</v>
      </c>
      <c r="F62" s="23">
        <v>68</v>
      </c>
      <c r="G62" s="23">
        <v>70</v>
      </c>
      <c r="H62" s="23">
        <v>89</v>
      </c>
    </row>
    <row r="63" spans="1:8" x14ac:dyDescent="0.3">
      <c r="A63" s="23">
        <v>61</v>
      </c>
      <c r="B63" s="23" t="s">
        <v>223</v>
      </c>
      <c r="C63" s="23">
        <v>68</v>
      </c>
      <c r="D63" s="23">
        <v>75</v>
      </c>
      <c r="E63" s="23">
        <v>83</v>
      </c>
      <c r="F63" s="23">
        <v>93</v>
      </c>
      <c r="G63" s="23">
        <v>92</v>
      </c>
      <c r="H63" s="23">
        <v>92</v>
      </c>
    </row>
    <row r="64" spans="1:8" x14ac:dyDescent="0.3">
      <c r="A64" s="23">
        <v>62</v>
      </c>
      <c r="B64" s="23" t="s">
        <v>224</v>
      </c>
      <c r="C64" s="23">
        <v>73</v>
      </c>
      <c r="D64" s="23">
        <v>76</v>
      </c>
      <c r="E64" s="23">
        <v>79</v>
      </c>
      <c r="F64" s="23">
        <v>77</v>
      </c>
      <c r="G64" s="23">
        <v>64</v>
      </c>
      <c r="H64" s="23">
        <v>61</v>
      </c>
    </row>
    <row r="65" spans="1:8" x14ac:dyDescent="0.3">
      <c r="A65" s="23">
        <v>63</v>
      </c>
      <c r="B65" s="23" t="s">
        <v>225</v>
      </c>
      <c r="C65" s="23">
        <v>79</v>
      </c>
      <c r="D65" s="23">
        <v>79</v>
      </c>
      <c r="E65" s="23">
        <v>84</v>
      </c>
      <c r="F65" s="23">
        <v>73</v>
      </c>
      <c r="G65" s="23">
        <v>93</v>
      </c>
      <c r="H65" s="23">
        <v>86</v>
      </c>
    </row>
    <row r="66" spans="1:8" x14ac:dyDescent="0.3">
      <c r="A66" s="23">
        <v>64</v>
      </c>
      <c r="B66" s="23" t="s">
        <v>95</v>
      </c>
      <c r="C66" s="23">
        <v>70</v>
      </c>
      <c r="D66" s="23">
        <v>76</v>
      </c>
      <c r="E66" s="23">
        <v>91</v>
      </c>
      <c r="F66" s="23">
        <v>63</v>
      </c>
      <c r="G66" s="23">
        <v>75</v>
      </c>
      <c r="H66" s="23">
        <v>81</v>
      </c>
    </row>
    <row r="67" spans="1:8" x14ac:dyDescent="0.3">
      <c r="A67" s="23">
        <v>65</v>
      </c>
      <c r="B67" s="23" t="s">
        <v>226</v>
      </c>
      <c r="C67" s="23">
        <v>78</v>
      </c>
      <c r="D67" s="23">
        <v>69</v>
      </c>
      <c r="E67" s="23">
        <v>88</v>
      </c>
      <c r="F67" s="23">
        <v>73</v>
      </c>
      <c r="G67" s="23">
        <v>72</v>
      </c>
      <c r="H67" s="23">
        <v>80</v>
      </c>
    </row>
    <row r="68" spans="1:8" x14ac:dyDescent="0.3">
      <c r="A68" s="23">
        <v>66</v>
      </c>
      <c r="B68" s="23" t="s">
        <v>227</v>
      </c>
      <c r="C68" s="23">
        <v>55</v>
      </c>
      <c r="D68" s="23">
        <v>80</v>
      </c>
      <c r="E68" s="23">
        <v>93</v>
      </c>
      <c r="F68" s="23">
        <v>91</v>
      </c>
      <c r="G68" s="23">
        <v>65</v>
      </c>
      <c r="H68" s="23">
        <v>66</v>
      </c>
    </row>
    <row r="69" spans="1:8" x14ac:dyDescent="0.3">
      <c r="A69" s="23">
        <v>67</v>
      </c>
      <c r="B69" s="23" t="s">
        <v>228</v>
      </c>
      <c r="C69" s="23">
        <v>56</v>
      </c>
      <c r="D69" s="23">
        <v>84</v>
      </c>
      <c r="E69" s="23">
        <v>63</v>
      </c>
      <c r="F69" s="23">
        <v>64</v>
      </c>
      <c r="G69" s="23">
        <v>60</v>
      </c>
      <c r="H69" s="23">
        <v>60</v>
      </c>
    </row>
    <row r="70" spans="1:8" x14ac:dyDescent="0.3">
      <c r="A70" s="23">
        <v>68</v>
      </c>
      <c r="B70" s="23" t="s">
        <v>229</v>
      </c>
      <c r="C70" s="23">
        <v>69</v>
      </c>
      <c r="D70" s="23">
        <v>82</v>
      </c>
      <c r="E70" s="23">
        <v>89</v>
      </c>
      <c r="F70" s="23">
        <v>72</v>
      </c>
      <c r="G70" s="23">
        <v>79</v>
      </c>
      <c r="H70" s="23">
        <v>71</v>
      </c>
    </row>
    <row r="71" spans="1:8" x14ac:dyDescent="0.3">
      <c r="A71" s="23">
        <v>69</v>
      </c>
      <c r="B71" s="23" t="s">
        <v>230</v>
      </c>
      <c r="C71" s="23">
        <v>76</v>
      </c>
      <c r="D71" s="23">
        <v>74</v>
      </c>
      <c r="E71" s="23">
        <v>66</v>
      </c>
      <c r="F71" s="23">
        <v>80</v>
      </c>
      <c r="G71" s="23">
        <v>64</v>
      </c>
      <c r="H71" s="23">
        <v>82</v>
      </c>
    </row>
    <row r="72" spans="1:8" x14ac:dyDescent="0.3">
      <c r="A72" s="23">
        <v>70</v>
      </c>
      <c r="B72" s="23" t="s">
        <v>231</v>
      </c>
      <c r="C72" s="23">
        <v>74</v>
      </c>
      <c r="D72" s="23">
        <v>92</v>
      </c>
      <c r="E72" s="23">
        <v>67</v>
      </c>
      <c r="F72" s="23">
        <v>84</v>
      </c>
      <c r="G72" s="23">
        <v>69</v>
      </c>
      <c r="H72" s="23">
        <v>85</v>
      </c>
    </row>
    <row r="73" spans="1:8" x14ac:dyDescent="0.3">
      <c r="A73" s="23">
        <v>71</v>
      </c>
      <c r="B73" s="23" t="s">
        <v>191</v>
      </c>
      <c r="C73" s="23">
        <v>79</v>
      </c>
      <c r="D73" s="23">
        <v>75</v>
      </c>
      <c r="E73" s="23">
        <v>84</v>
      </c>
      <c r="F73" s="23">
        <v>92</v>
      </c>
      <c r="G73" s="23">
        <v>62</v>
      </c>
      <c r="H73" s="23">
        <v>90</v>
      </c>
    </row>
    <row r="74" spans="1:8" x14ac:dyDescent="0.3">
      <c r="A74" s="23">
        <v>72</v>
      </c>
      <c r="B74" s="23" t="s">
        <v>232</v>
      </c>
      <c r="C74" s="23">
        <v>88</v>
      </c>
      <c r="D74" s="23">
        <v>63</v>
      </c>
      <c r="E74" s="23">
        <v>69</v>
      </c>
      <c r="F74" s="23">
        <v>72</v>
      </c>
      <c r="G74" s="23">
        <v>72</v>
      </c>
      <c r="H74" s="23">
        <v>88</v>
      </c>
    </row>
    <row r="75" spans="1:8" x14ac:dyDescent="0.3">
      <c r="A75" s="23">
        <v>73</v>
      </c>
      <c r="B75" s="23" t="s">
        <v>199</v>
      </c>
      <c r="C75" s="23">
        <v>52</v>
      </c>
      <c r="D75" s="23">
        <v>71</v>
      </c>
      <c r="E75" s="23">
        <v>61</v>
      </c>
      <c r="F75" s="23">
        <v>86</v>
      </c>
      <c r="G75" s="23">
        <v>80</v>
      </c>
      <c r="H75" s="23">
        <v>65</v>
      </c>
    </row>
    <row r="76" spans="1:8" x14ac:dyDescent="0.3">
      <c r="A76" s="23">
        <v>74</v>
      </c>
      <c r="B76" s="23" t="s">
        <v>231</v>
      </c>
      <c r="C76" s="23">
        <v>55</v>
      </c>
      <c r="D76" s="23">
        <v>81</v>
      </c>
      <c r="E76" s="23">
        <v>70</v>
      </c>
      <c r="F76" s="23">
        <v>87</v>
      </c>
      <c r="G76" s="23">
        <v>76</v>
      </c>
      <c r="H76" s="23">
        <v>79</v>
      </c>
    </row>
    <row r="77" spans="1:8" x14ac:dyDescent="0.3">
      <c r="A77" s="23">
        <v>75</v>
      </c>
      <c r="B77" s="23" t="s">
        <v>18</v>
      </c>
      <c r="C77" s="23">
        <v>55</v>
      </c>
      <c r="D77" s="23">
        <v>65</v>
      </c>
      <c r="E77" s="23">
        <v>76</v>
      </c>
      <c r="F77" s="23">
        <v>82</v>
      </c>
      <c r="G77" s="23">
        <v>82</v>
      </c>
      <c r="H77" s="23">
        <v>71</v>
      </c>
    </row>
    <row r="78" spans="1:8" x14ac:dyDescent="0.3">
      <c r="A78" s="23">
        <v>76</v>
      </c>
      <c r="B78" s="23" t="s">
        <v>233</v>
      </c>
      <c r="C78" s="23">
        <v>69</v>
      </c>
      <c r="D78" s="23">
        <v>77</v>
      </c>
      <c r="E78" s="23">
        <v>78</v>
      </c>
      <c r="F78" s="23">
        <v>86</v>
      </c>
      <c r="G78" s="23">
        <v>74</v>
      </c>
      <c r="H78" s="23">
        <v>71</v>
      </c>
    </row>
    <row r="79" spans="1:8" x14ac:dyDescent="0.3">
      <c r="A79" s="23">
        <v>77</v>
      </c>
      <c r="B79" s="23" t="s">
        <v>10</v>
      </c>
      <c r="C79" s="23">
        <v>53</v>
      </c>
      <c r="D79" s="23">
        <v>73</v>
      </c>
      <c r="E79" s="23">
        <v>88</v>
      </c>
      <c r="F79" s="23">
        <v>78</v>
      </c>
      <c r="G79" s="23">
        <v>69</v>
      </c>
      <c r="H79" s="23">
        <v>89</v>
      </c>
    </row>
    <row r="80" spans="1:8" x14ac:dyDescent="0.3">
      <c r="A80" s="23">
        <v>78</v>
      </c>
      <c r="B80" s="23" t="s">
        <v>234</v>
      </c>
      <c r="C80" s="23">
        <v>69</v>
      </c>
      <c r="D80" s="23">
        <v>69</v>
      </c>
      <c r="E80" s="23">
        <v>93</v>
      </c>
      <c r="F80" s="23">
        <v>68</v>
      </c>
      <c r="G80" s="23">
        <v>68</v>
      </c>
      <c r="H80" s="23">
        <v>65</v>
      </c>
    </row>
    <row r="81" spans="1:8" x14ac:dyDescent="0.3">
      <c r="A81" s="23">
        <v>79</v>
      </c>
      <c r="B81" s="23" t="s">
        <v>235</v>
      </c>
      <c r="C81" s="23">
        <v>89</v>
      </c>
      <c r="D81" s="23">
        <v>73</v>
      </c>
      <c r="E81" s="23">
        <v>86</v>
      </c>
      <c r="F81" s="23">
        <v>93</v>
      </c>
      <c r="G81" s="23">
        <v>72</v>
      </c>
      <c r="H81" s="23">
        <v>83</v>
      </c>
    </row>
    <row r="82" spans="1:8" x14ac:dyDescent="0.3">
      <c r="A82" s="23">
        <v>80</v>
      </c>
      <c r="B82" s="23" t="s">
        <v>45</v>
      </c>
      <c r="C82" s="23">
        <v>51</v>
      </c>
      <c r="D82" s="23">
        <v>82</v>
      </c>
      <c r="E82" s="23">
        <v>72</v>
      </c>
      <c r="F82" s="23">
        <v>70</v>
      </c>
      <c r="G82" s="23">
        <v>88</v>
      </c>
      <c r="H82" s="23">
        <v>64</v>
      </c>
    </row>
    <row r="83" spans="1:8" x14ac:dyDescent="0.3">
      <c r="A83" s="23">
        <v>81</v>
      </c>
      <c r="B83" s="23" t="s">
        <v>46</v>
      </c>
      <c r="C83" s="23">
        <v>58</v>
      </c>
      <c r="D83" s="23">
        <v>84</v>
      </c>
      <c r="E83" s="23">
        <v>90</v>
      </c>
      <c r="F83" s="23">
        <v>92</v>
      </c>
      <c r="G83" s="23">
        <v>87</v>
      </c>
      <c r="H83" s="23">
        <v>84</v>
      </c>
    </row>
    <row r="84" spans="1:8" x14ac:dyDescent="0.3">
      <c r="A84" s="23">
        <v>82</v>
      </c>
      <c r="B84" s="23" t="s">
        <v>47</v>
      </c>
      <c r="C84" s="23">
        <v>53</v>
      </c>
      <c r="D84" s="23">
        <v>72</v>
      </c>
      <c r="E84" s="23">
        <v>80</v>
      </c>
      <c r="F84" s="23">
        <v>93</v>
      </c>
      <c r="G84" s="23">
        <v>64</v>
      </c>
      <c r="H84" s="23">
        <v>74</v>
      </c>
    </row>
    <row r="85" spans="1:8" x14ac:dyDescent="0.3">
      <c r="A85" s="23">
        <v>83</v>
      </c>
      <c r="B85" s="23" t="s">
        <v>48</v>
      </c>
      <c r="C85" s="23">
        <v>83</v>
      </c>
      <c r="D85" s="23">
        <v>61</v>
      </c>
      <c r="E85" s="23">
        <v>74</v>
      </c>
      <c r="F85" s="23">
        <v>81</v>
      </c>
      <c r="G85" s="23">
        <v>63</v>
      </c>
      <c r="H85" s="23">
        <v>68</v>
      </c>
    </row>
    <row r="86" spans="1:8" x14ac:dyDescent="0.3">
      <c r="A86" s="23">
        <v>84</v>
      </c>
      <c r="B86" s="23" t="s">
        <v>49</v>
      </c>
      <c r="C86" s="23">
        <v>79</v>
      </c>
      <c r="D86" s="23">
        <v>79</v>
      </c>
      <c r="E86" s="23">
        <v>84</v>
      </c>
      <c r="F86" s="23">
        <v>65</v>
      </c>
      <c r="G86" s="23">
        <v>74</v>
      </c>
      <c r="H86" s="23">
        <v>87</v>
      </c>
    </row>
    <row r="87" spans="1:8" x14ac:dyDescent="0.3">
      <c r="A87" s="23">
        <v>85</v>
      </c>
      <c r="B87" s="23" t="s">
        <v>50</v>
      </c>
      <c r="C87" s="23">
        <v>87</v>
      </c>
      <c r="D87" s="23">
        <v>77</v>
      </c>
      <c r="E87" s="23">
        <v>61</v>
      </c>
      <c r="F87" s="23">
        <v>63</v>
      </c>
      <c r="G87" s="23">
        <v>68</v>
      </c>
      <c r="H87" s="23">
        <v>78</v>
      </c>
    </row>
    <row r="88" spans="1:8" x14ac:dyDescent="0.3">
      <c r="A88" s="23">
        <v>86</v>
      </c>
      <c r="B88" s="23" t="s">
        <v>51</v>
      </c>
      <c r="C88" s="23">
        <v>66</v>
      </c>
      <c r="D88" s="23">
        <v>87</v>
      </c>
      <c r="E88" s="23">
        <v>65</v>
      </c>
      <c r="F88" s="23">
        <v>92</v>
      </c>
      <c r="G88" s="23">
        <v>69</v>
      </c>
      <c r="H88" s="23">
        <v>64</v>
      </c>
    </row>
    <row r="89" spans="1:8" x14ac:dyDescent="0.3">
      <c r="A89" s="23">
        <v>87</v>
      </c>
      <c r="B89" s="23" t="s">
        <v>52</v>
      </c>
      <c r="C89" s="23">
        <v>81</v>
      </c>
      <c r="D89" s="23">
        <v>71</v>
      </c>
      <c r="E89" s="23">
        <v>77</v>
      </c>
      <c r="F89" s="23">
        <v>88</v>
      </c>
      <c r="G89" s="23">
        <v>75</v>
      </c>
      <c r="H89" s="23">
        <v>66</v>
      </c>
    </row>
    <row r="90" spans="1:8" x14ac:dyDescent="0.3">
      <c r="A90" s="23">
        <v>88</v>
      </c>
      <c r="B90" s="23" t="s">
        <v>53</v>
      </c>
      <c r="C90" s="23">
        <v>57</v>
      </c>
      <c r="D90" s="23">
        <v>92</v>
      </c>
      <c r="E90" s="23">
        <v>61</v>
      </c>
      <c r="F90" s="23">
        <v>67</v>
      </c>
      <c r="G90" s="23">
        <v>60</v>
      </c>
      <c r="H90" s="23">
        <v>92</v>
      </c>
    </row>
    <row r="91" spans="1:8" x14ac:dyDescent="0.3">
      <c r="A91" s="23">
        <v>89</v>
      </c>
      <c r="B91" s="23" t="s">
        <v>54</v>
      </c>
      <c r="C91" s="23">
        <v>82</v>
      </c>
      <c r="D91" s="23">
        <v>61</v>
      </c>
      <c r="E91" s="23">
        <v>77</v>
      </c>
      <c r="F91" s="23">
        <v>91</v>
      </c>
      <c r="G91" s="23">
        <v>91</v>
      </c>
      <c r="H91" s="23">
        <v>65</v>
      </c>
    </row>
    <row r="92" spans="1:8" x14ac:dyDescent="0.3">
      <c r="A92" s="23">
        <v>90</v>
      </c>
      <c r="B92" s="23" t="s">
        <v>55</v>
      </c>
      <c r="C92" s="23">
        <v>71</v>
      </c>
      <c r="D92" s="23">
        <v>85</v>
      </c>
      <c r="E92" s="23">
        <v>91</v>
      </c>
      <c r="F92" s="23">
        <v>69</v>
      </c>
      <c r="G92" s="23">
        <v>76</v>
      </c>
      <c r="H92" s="23">
        <v>60</v>
      </c>
    </row>
    <row r="93" spans="1:8" x14ac:dyDescent="0.3">
      <c r="A93" s="23">
        <v>91</v>
      </c>
      <c r="B93" s="23" t="s">
        <v>56</v>
      </c>
      <c r="C93" s="23">
        <v>90</v>
      </c>
      <c r="D93" s="23">
        <v>62</v>
      </c>
      <c r="E93" s="23">
        <v>66</v>
      </c>
      <c r="F93" s="23">
        <v>60</v>
      </c>
      <c r="G93" s="23">
        <v>81</v>
      </c>
      <c r="H93" s="23">
        <v>64</v>
      </c>
    </row>
    <row r="94" spans="1:8" x14ac:dyDescent="0.3">
      <c r="A94" s="23">
        <v>92</v>
      </c>
      <c r="B94" s="23" t="s">
        <v>57</v>
      </c>
      <c r="C94" s="23">
        <v>60</v>
      </c>
      <c r="D94" s="23">
        <v>86</v>
      </c>
      <c r="E94" s="23">
        <v>69</v>
      </c>
      <c r="F94" s="23">
        <v>60</v>
      </c>
      <c r="G94" s="23">
        <v>73</v>
      </c>
      <c r="H94" s="23">
        <v>92</v>
      </c>
    </row>
    <row r="95" spans="1:8" x14ac:dyDescent="0.3">
      <c r="A95" s="23">
        <v>93</v>
      </c>
      <c r="B95" s="23" t="s">
        <v>58</v>
      </c>
      <c r="C95" s="23">
        <v>58</v>
      </c>
      <c r="D95" s="23">
        <v>71</v>
      </c>
      <c r="E95" s="23">
        <v>93</v>
      </c>
      <c r="F95" s="23">
        <v>78</v>
      </c>
      <c r="G95" s="23">
        <v>82</v>
      </c>
      <c r="H95" s="23">
        <v>73</v>
      </c>
    </row>
    <row r="96" spans="1:8" x14ac:dyDescent="0.3">
      <c r="A96" s="23">
        <v>94</v>
      </c>
      <c r="B96" s="23" t="s">
        <v>59</v>
      </c>
      <c r="C96" s="23">
        <v>80</v>
      </c>
      <c r="D96" s="23">
        <v>64</v>
      </c>
      <c r="E96" s="23">
        <v>61</v>
      </c>
      <c r="F96" s="23">
        <v>89</v>
      </c>
      <c r="G96" s="23">
        <v>89</v>
      </c>
      <c r="H96" s="23">
        <v>63</v>
      </c>
    </row>
    <row r="97" spans="1:8" x14ac:dyDescent="0.3">
      <c r="A97" s="23">
        <v>95</v>
      </c>
      <c r="B97" s="23" t="s">
        <v>60</v>
      </c>
      <c r="C97" s="23">
        <v>60</v>
      </c>
      <c r="D97" s="23">
        <v>76</v>
      </c>
      <c r="E97" s="23">
        <v>71</v>
      </c>
      <c r="F97" s="23">
        <v>60</v>
      </c>
      <c r="G97" s="23">
        <v>67</v>
      </c>
      <c r="H97" s="23">
        <v>70</v>
      </c>
    </row>
    <row r="98" spans="1:8" x14ac:dyDescent="0.3">
      <c r="A98" s="23">
        <v>96</v>
      </c>
      <c r="B98" s="23" t="s">
        <v>61</v>
      </c>
      <c r="C98" s="23">
        <v>61</v>
      </c>
      <c r="D98" s="23">
        <v>73</v>
      </c>
      <c r="E98" s="23">
        <v>71</v>
      </c>
      <c r="F98" s="23">
        <v>81</v>
      </c>
      <c r="G98" s="23">
        <v>75</v>
      </c>
      <c r="H98" s="23">
        <v>77</v>
      </c>
    </row>
    <row r="99" spans="1:8" x14ac:dyDescent="0.3">
      <c r="A99" s="23">
        <v>97</v>
      </c>
      <c r="B99" s="23" t="s">
        <v>62</v>
      </c>
      <c r="C99" s="23">
        <v>83</v>
      </c>
      <c r="D99" s="23">
        <v>81</v>
      </c>
      <c r="E99" s="23">
        <v>83</v>
      </c>
      <c r="F99" s="23">
        <v>60</v>
      </c>
      <c r="G99" s="23">
        <v>88</v>
      </c>
      <c r="H99" s="23">
        <v>89</v>
      </c>
    </row>
    <row r="100" spans="1:8" x14ac:dyDescent="0.3">
      <c r="A100" s="23">
        <v>98</v>
      </c>
      <c r="B100" s="23" t="s">
        <v>63</v>
      </c>
      <c r="C100" s="23">
        <v>87</v>
      </c>
      <c r="D100" s="23">
        <v>64</v>
      </c>
      <c r="E100" s="23">
        <v>88</v>
      </c>
      <c r="F100" s="23">
        <v>66</v>
      </c>
      <c r="G100" s="23">
        <v>82</v>
      </c>
      <c r="H100" s="23">
        <v>73</v>
      </c>
    </row>
    <row r="101" spans="1:8" x14ac:dyDescent="0.3">
      <c r="A101" s="23">
        <v>99</v>
      </c>
      <c r="B101" s="23" t="s">
        <v>64</v>
      </c>
      <c r="C101" s="23">
        <v>84</v>
      </c>
      <c r="D101" s="23">
        <v>71</v>
      </c>
      <c r="E101" s="23">
        <v>78</v>
      </c>
      <c r="F101" s="23">
        <v>65</v>
      </c>
      <c r="G101" s="23">
        <v>72</v>
      </c>
      <c r="H101" s="23">
        <v>75</v>
      </c>
    </row>
    <row r="102" spans="1:8" x14ac:dyDescent="0.3">
      <c r="A102" s="23">
        <v>100</v>
      </c>
      <c r="B102" s="23" t="s">
        <v>236</v>
      </c>
      <c r="C102" s="23">
        <v>54</v>
      </c>
      <c r="D102" s="23">
        <v>84</v>
      </c>
      <c r="E102" s="23">
        <v>70</v>
      </c>
      <c r="F102" s="23">
        <v>81</v>
      </c>
      <c r="G102" s="23">
        <v>85</v>
      </c>
      <c r="H102" s="23">
        <v>66</v>
      </c>
    </row>
  </sheetData>
  <mergeCells count="4">
    <mergeCell ref="M4:N4"/>
    <mergeCell ref="Q4:R4"/>
    <mergeCell ref="M15:N15"/>
    <mergeCell ref="Q15:R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B15B-ADCF-448A-8546-72904E1A41A5}">
  <dimension ref="A2:M102"/>
  <sheetViews>
    <sheetView workbookViewId="0">
      <selection activeCell="L31" sqref="L31:N103"/>
    </sheetView>
  </sheetViews>
  <sheetFormatPr defaultRowHeight="15" x14ac:dyDescent="0.3"/>
  <cols>
    <col min="1" max="3" width="8.88671875" style="23"/>
    <col min="4" max="4" width="10.6640625" style="23" bestFit="1" customWidth="1"/>
    <col min="5" max="7" width="8.88671875" style="23"/>
    <col min="8" max="8" width="10.77734375" style="23" bestFit="1" customWidth="1"/>
    <col min="9" max="9" width="10.33203125" style="23" bestFit="1" customWidth="1"/>
    <col min="10" max="11" width="8.88671875" style="23"/>
    <col min="12" max="12" width="11.5546875" style="23" bestFit="1" customWidth="1"/>
    <col min="13" max="13" width="10.33203125" style="23" bestFit="1" customWidth="1"/>
    <col min="14" max="16384" width="8.88671875" style="23"/>
  </cols>
  <sheetData>
    <row r="2" spans="1:13" x14ac:dyDescent="0.3">
      <c r="A2" s="23" t="s">
        <v>80</v>
      </c>
      <c r="B2" s="23" t="s">
        <v>68</v>
      </c>
      <c r="C2" s="23" t="s">
        <v>376</v>
      </c>
      <c r="D2" s="23" t="s">
        <v>377</v>
      </c>
      <c r="E2" s="23" t="s">
        <v>378</v>
      </c>
      <c r="F2" s="23" t="s">
        <v>379</v>
      </c>
      <c r="G2" s="23" t="s">
        <v>380</v>
      </c>
      <c r="H2" s="23" t="s">
        <v>381</v>
      </c>
      <c r="I2" s="23" t="s">
        <v>21</v>
      </c>
    </row>
    <row r="3" spans="1:13" x14ac:dyDescent="0.3">
      <c r="A3" s="23">
        <v>1</v>
      </c>
      <c r="B3" s="23" t="s">
        <v>9</v>
      </c>
      <c r="C3" s="23">
        <v>86</v>
      </c>
      <c r="D3" s="23">
        <v>65</v>
      </c>
      <c r="E3" s="23">
        <v>93</v>
      </c>
      <c r="F3" s="23">
        <v>67</v>
      </c>
      <c r="G3" s="23">
        <v>65</v>
      </c>
      <c r="H3" s="23">
        <v>91</v>
      </c>
      <c r="I3" s="23">
        <f>AVERAGE(C3:H3)</f>
        <v>77.833333333333329</v>
      </c>
      <c r="L3" s="23" t="s">
        <v>68</v>
      </c>
      <c r="M3" s="23" t="s">
        <v>21</v>
      </c>
    </row>
    <row r="4" spans="1:13" x14ac:dyDescent="0.3">
      <c r="A4" s="23">
        <v>2</v>
      </c>
      <c r="B4" s="23" t="s">
        <v>10</v>
      </c>
      <c r="C4" s="23">
        <v>90</v>
      </c>
      <c r="D4" s="23">
        <v>86</v>
      </c>
      <c r="E4" s="23">
        <v>68</v>
      </c>
      <c r="F4" s="23">
        <v>69</v>
      </c>
      <c r="G4" s="23">
        <v>89</v>
      </c>
      <c r="H4" s="23">
        <v>83</v>
      </c>
      <c r="I4" s="23">
        <f t="shared" ref="I4:I67" si="0">AVERAGE(C4:H4)</f>
        <v>80.833333333333329</v>
      </c>
      <c r="L4" s="23" t="s">
        <v>9</v>
      </c>
      <c r="M4" s="23">
        <f>SUMIF(C2:I2,M3,C3:I3)</f>
        <v>77.833333333333329</v>
      </c>
    </row>
    <row r="5" spans="1:13" x14ac:dyDescent="0.3">
      <c r="A5" s="23">
        <v>3</v>
      </c>
      <c r="B5" s="23" t="s">
        <v>189</v>
      </c>
      <c r="C5" s="23">
        <v>77</v>
      </c>
      <c r="D5" s="23">
        <v>85</v>
      </c>
      <c r="E5" s="23">
        <v>78</v>
      </c>
      <c r="F5" s="23">
        <v>87</v>
      </c>
      <c r="G5" s="23">
        <v>55</v>
      </c>
      <c r="H5" s="23">
        <v>89</v>
      </c>
      <c r="I5" s="23">
        <f t="shared" si="0"/>
        <v>78.5</v>
      </c>
      <c r="L5" s="23" t="s">
        <v>10</v>
      </c>
      <c r="M5" s="23">
        <f t="shared" ref="M5:M12" si="1">SUMIF(C3:I3,M4,C4:I4)</f>
        <v>80.833333333333329</v>
      </c>
    </row>
    <row r="6" spans="1:13" x14ac:dyDescent="0.3">
      <c r="A6" s="23">
        <v>4</v>
      </c>
      <c r="B6" s="23" t="s">
        <v>12</v>
      </c>
      <c r="C6" s="23">
        <v>75</v>
      </c>
      <c r="D6" s="23">
        <v>67</v>
      </c>
      <c r="E6" s="23">
        <v>79</v>
      </c>
      <c r="F6" s="23">
        <v>90</v>
      </c>
      <c r="G6" s="23">
        <v>36</v>
      </c>
      <c r="H6" s="23">
        <v>65</v>
      </c>
      <c r="I6" s="23">
        <f t="shared" si="0"/>
        <v>68.666666666666671</v>
      </c>
      <c r="L6" s="23" t="s">
        <v>189</v>
      </c>
      <c r="M6" s="23">
        <f t="shared" si="1"/>
        <v>78.5</v>
      </c>
    </row>
    <row r="7" spans="1:13" x14ac:dyDescent="0.3">
      <c r="A7" s="23">
        <v>5</v>
      </c>
      <c r="B7" s="23" t="s">
        <v>115</v>
      </c>
      <c r="C7" s="23">
        <v>71</v>
      </c>
      <c r="D7" s="23">
        <v>68</v>
      </c>
      <c r="E7" s="23">
        <v>86</v>
      </c>
      <c r="F7" s="23">
        <v>67</v>
      </c>
      <c r="G7" s="23">
        <v>88</v>
      </c>
      <c r="H7" s="23">
        <v>78</v>
      </c>
      <c r="I7" s="23">
        <f t="shared" si="0"/>
        <v>76.333333333333329</v>
      </c>
      <c r="L7" s="23" t="s">
        <v>12</v>
      </c>
      <c r="M7" s="23">
        <f t="shared" si="1"/>
        <v>68.666666666666671</v>
      </c>
    </row>
    <row r="8" spans="1:13" x14ac:dyDescent="0.3">
      <c r="A8" s="23">
        <v>6</v>
      </c>
      <c r="B8" s="23" t="s">
        <v>190</v>
      </c>
      <c r="C8" s="23">
        <v>88</v>
      </c>
      <c r="D8" s="23">
        <v>88</v>
      </c>
      <c r="E8" s="23">
        <v>93</v>
      </c>
      <c r="F8" s="23">
        <v>88</v>
      </c>
      <c r="G8" s="23">
        <v>68</v>
      </c>
      <c r="H8" s="23">
        <v>69</v>
      </c>
      <c r="I8" s="23">
        <f t="shared" si="0"/>
        <v>82.333333333333329</v>
      </c>
      <c r="L8" s="23" t="s">
        <v>115</v>
      </c>
      <c r="M8" s="23">
        <f t="shared" si="1"/>
        <v>76.333333333333329</v>
      </c>
    </row>
    <row r="9" spans="1:13" x14ac:dyDescent="0.3">
      <c r="A9" s="23">
        <v>7</v>
      </c>
      <c r="B9" s="23" t="s">
        <v>191</v>
      </c>
      <c r="C9" s="23">
        <v>90</v>
      </c>
      <c r="D9" s="23">
        <v>65</v>
      </c>
      <c r="E9" s="23">
        <v>77</v>
      </c>
      <c r="F9" s="23">
        <v>64</v>
      </c>
      <c r="G9" s="23">
        <v>69</v>
      </c>
      <c r="H9" s="23">
        <v>63</v>
      </c>
      <c r="I9" s="23">
        <f t="shared" si="0"/>
        <v>71.333333333333329</v>
      </c>
      <c r="L9" s="23" t="s">
        <v>190</v>
      </c>
      <c r="M9" s="23">
        <f t="shared" si="1"/>
        <v>82.333333333333329</v>
      </c>
    </row>
    <row r="10" spans="1:13" x14ac:dyDescent="0.3">
      <c r="A10" s="23">
        <v>8</v>
      </c>
      <c r="B10" s="23" t="s">
        <v>15</v>
      </c>
      <c r="C10" s="23">
        <v>68</v>
      </c>
      <c r="D10" s="23">
        <v>66</v>
      </c>
      <c r="E10" s="23">
        <v>76</v>
      </c>
      <c r="F10" s="23">
        <v>88</v>
      </c>
      <c r="G10" s="23">
        <v>89</v>
      </c>
      <c r="H10" s="23">
        <v>69</v>
      </c>
      <c r="I10" s="23">
        <f t="shared" si="0"/>
        <v>76</v>
      </c>
      <c r="L10" s="23" t="s">
        <v>191</v>
      </c>
      <c r="M10" s="23">
        <f t="shared" si="1"/>
        <v>71.333333333333329</v>
      </c>
    </row>
    <row r="11" spans="1:13" x14ac:dyDescent="0.3">
      <c r="A11" s="23">
        <v>9</v>
      </c>
      <c r="B11" s="23" t="s">
        <v>192</v>
      </c>
      <c r="C11" s="23">
        <v>68</v>
      </c>
      <c r="D11" s="23">
        <v>60</v>
      </c>
      <c r="E11" s="23">
        <v>69</v>
      </c>
      <c r="F11" s="23">
        <v>66</v>
      </c>
      <c r="G11" s="23">
        <v>64</v>
      </c>
      <c r="H11" s="23">
        <v>84</v>
      </c>
      <c r="I11" s="23">
        <f t="shared" si="0"/>
        <v>68.5</v>
      </c>
      <c r="L11" s="23" t="s">
        <v>15</v>
      </c>
      <c r="M11" s="23">
        <f t="shared" si="1"/>
        <v>76</v>
      </c>
    </row>
    <row r="12" spans="1:13" x14ac:dyDescent="0.3">
      <c r="A12" s="23">
        <v>10</v>
      </c>
      <c r="B12" s="23" t="s">
        <v>193</v>
      </c>
      <c r="C12" s="23">
        <v>70</v>
      </c>
      <c r="D12" s="23">
        <v>91</v>
      </c>
      <c r="E12" s="23">
        <v>73</v>
      </c>
      <c r="F12" s="23">
        <v>93</v>
      </c>
      <c r="G12" s="23">
        <v>78</v>
      </c>
      <c r="H12" s="23">
        <v>63</v>
      </c>
      <c r="I12" s="23">
        <f t="shared" si="0"/>
        <v>78</v>
      </c>
      <c r="L12" s="23" t="s">
        <v>192</v>
      </c>
      <c r="M12" s="23">
        <f t="shared" si="1"/>
        <v>137.5</v>
      </c>
    </row>
    <row r="13" spans="1:13" x14ac:dyDescent="0.3">
      <c r="A13" s="23">
        <v>11</v>
      </c>
      <c r="B13" s="23" t="s">
        <v>101</v>
      </c>
      <c r="C13" s="23">
        <v>79</v>
      </c>
      <c r="D13" s="23">
        <v>83</v>
      </c>
      <c r="E13" s="23">
        <v>61</v>
      </c>
      <c r="F13" s="23">
        <v>70</v>
      </c>
      <c r="G13" s="23">
        <v>94</v>
      </c>
      <c r="H13" s="23">
        <v>66</v>
      </c>
      <c r="I13" s="23">
        <f t="shared" si="0"/>
        <v>75.5</v>
      </c>
      <c r="L13" s="23" t="s">
        <v>193</v>
      </c>
      <c r="M13" s="23">
        <f>SUMIF(C2:I2,M3,C13:I13)</f>
        <v>75.5</v>
      </c>
    </row>
    <row r="14" spans="1:13" x14ac:dyDescent="0.3">
      <c r="A14" s="23">
        <v>12</v>
      </c>
      <c r="B14" s="23" t="s">
        <v>102</v>
      </c>
      <c r="C14" s="23">
        <v>71</v>
      </c>
      <c r="D14" s="23">
        <v>71</v>
      </c>
      <c r="E14" s="23">
        <v>64</v>
      </c>
      <c r="F14" s="23">
        <v>63</v>
      </c>
      <c r="G14" s="23">
        <v>36</v>
      </c>
      <c r="H14" s="23">
        <v>87</v>
      </c>
      <c r="I14" s="23">
        <f t="shared" si="0"/>
        <v>65.333333333333329</v>
      </c>
      <c r="L14" s="23" t="s">
        <v>101</v>
      </c>
      <c r="M14" s="23">
        <f t="shared" ref="M14:M21" si="2">SUMIF(C3:I3,M4,C14:I14)</f>
        <v>65.333333333333329</v>
      </c>
    </row>
    <row r="15" spans="1:13" x14ac:dyDescent="0.3">
      <c r="A15" s="23">
        <v>13</v>
      </c>
      <c r="B15" s="23" t="s">
        <v>16</v>
      </c>
      <c r="C15" s="23">
        <v>72</v>
      </c>
      <c r="D15" s="23">
        <v>88</v>
      </c>
      <c r="E15" s="23">
        <v>65</v>
      </c>
      <c r="F15" s="23">
        <v>92</v>
      </c>
      <c r="G15" s="23">
        <v>48</v>
      </c>
      <c r="H15" s="23">
        <v>65</v>
      </c>
      <c r="I15" s="23">
        <f t="shared" si="0"/>
        <v>71.666666666666671</v>
      </c>
      <c r="L15" s="23" t="s">
        <v>102</v>
      </c>
      <c r="M15" s="23">
        <f t="shared" si="2"/>
        <v>71.666666666666671</v>
      </c>
    </row>
    <row r="16" spans="1:13" x14ac:dyDescent="0.3">
      <c r="A16" s="23">
        <v>14</v>
      </c>
      <c r="B16" s="23" t="s">
        <v>100</v>
      </c>
      <c r="C16" s="23">
        <v>65</v>
      </c>
      <c r="D16" s="23">
        <v>81</v>
      </c>
      <c r="E16" s="23">
        <v>85</v>
      </c>
      <c r="F16" s="23">
        <v>64</v>
      </c>
      <c r="G16" s="23">
        <v>78</v>
      </c>
      <c r="H16" s="23">
        <v>72</v>
      </c>
      <c r="I16" s="23">
        <f t="shared" si="0"/>
        <v>74.166666666666671</v>
      </c>
      <c r="L16" s="23" t="s">
        <v>16</v>
      </c>
      <c r="M16" s="23">
        <f t="shared" si="2"/>
        <v>74.166666666666671</v>
      </c>
    </row>
    <row r="17" spans="1:13" x14ac:dyDescent="0.3">
      <c r="A17" s="23">
        <v>15</v>
      </c>
      <c r="B17" s="23" t="s">
        <v>194</v>
      </c>
      <c r="C17" s="23">
        <v>79</v>
      </c>
      <c r="D17" s="23">
        <v>69</v>
      </c>
      <c r="E17" s="23">
        <v>75</v>
      </c>
      <c r="F17" s="23">
        <v>62</v>
      </c>
      <c r="G17" s="23">
        <v>96</v>
      </c>
      <c r="H17" s="23">
        <v>67</v>
      </c>
      <c r="I17" s="23">
        <f t="shared" si="0"/>
        <v>74.666666666666671</v>
      </c>
      <c r="L17" s="23" t="s">
        <v>100</v>
      </c>
      <c r="M17" s="23">
        <f t="shared" si="2"/>
        <v>74.666666666666671</v>
      </c>
    </row>
    <row r="18" spans="1:13" x14ac:dyDescent="0.3">
      <c r="A18" s="23">
        <v>16</v>
      </c>
      <c r="B18" s="23" t="s">
        <v>195</v>
      </c>
      <c r="C18" s="23">
        <v>67</v>
      </c>
      <c r="D18" s="23">
        <v>65</v>
      </c>
      <c r="E18" s="23">
        <v>93</v>
      </c>
      <c r="F18" s="23">
        <v>91</v>
      </c>
      <c r="G18" s="23">
        <v>59</v>
      </c>
      <c r="H18" s="23">
        <v>67</v>
      </c>
      <c r="I18" s="23">
        <f t="shared" si="0"/>
        <v>73.666666666666671</v>
      </c>
      <c r="L18" s="23" t="s">
        <v>194</v>
      </c>
      <c r="M18" s="23">
        <f t="shared" si="2"/>
        <v>73.666666666666671</v>
      </c>
    </row>
    <row r="19" spans="1:13" x14ac:dyDescent="0.3">
      <c r="A19" s="23">
        <v>17</v>
      </c>
      <c r="B19" s="23" t="s">
        <v>196</v>
      </c>
      <c r="C19" s="23">
        <v>71</v>
      </c>
      <c r="D19" s="23">
        <v>75</v>
      </c>
      <c r="E19" s="23">
        <v>90</v>
      </c>
      <c r="F19" s="23">
        <v>78</v>
      </c>
      <c r="G19" s="23">
        <v>65</v>
      </c>
      <c r="H19" s="23">
        <v>86</v>
      </c>
      <c r="I19" s="23">
        <f t="shared" si="0"/>
        <v>77.5</v>
      </c>
      <c r="L19" s="23" t="s">
        <v>195</v>
      </c>
      <c r="M19" s="23">
        <f t="shared" si="2"/>
        <v>77.5</v>
      </c>
    </row>
    <row r="20" spans="1:13" x14ac:dyDescent="0.3">
      <c r="A20" s="23">
        <v>18</v>
      </c>
      <c r="B20" s="23" t="s">
        <v>116</v>
      </c>
      <c r="C20" s="23">
        <v>70</v>
      </c>
      <c r="D20" s="23">
        <v>89</v>
      </c>
      <c r="E20" s="23">
        <v>62</v>
      </c>
      <c r="F20" s="23">
        <v>71</v>
      </c>
      <c r="G20" s="23">
        <v>85</v>
      </c>
      <c r="H20" s="23">
        <v>62</v>
      </c>
      <c r="I20" s="23">
        <f t="shared" si="0"/>
        <v>73.166666666666671</v>
      </c>
      <c r="L20" s="23" t="s">
        <v>196</v>
      </c>
      <c r="M20" s="23">
        <f t="shared" si="2"/>
        <v>73.166666666666671</v>
      </c>
    </row>
    <row r="21" spans="1:13" x14ac:dyDescent="0.3">
      <c r="A21" s="23">
        <v>19</v>
      </c>
      <c r="B21" s="23" t="s">
        <v>115</v>
      </c>
      <c r="C21" s="23">
        <v>66</v>
      </c>
      <c r="D21" s="23">
        <v>61</v>
      </c>
      <c r="E21" s="23">
        <v>81</v>
      </c>
      <c r="F21" s="23">
        <v>63</v>
      </c>
      <c r="G21" s="23">
        <v>89</v>
      </c>
      <c r="H21" s="23">
        <v>74</v>
      </c>
      <c r="I21" s="23">
        <f t="shared" si="0"/>
        <v>72.333333333333329</v>
      </c>
      <c r="L21" s="23" t="s">
        <v>116</v>
      </c>
      <c r="M21" s="23">
        <f t="shared" si="2"/>
        <v>153.33333333333331</v>
      </c>
    </row>
    <row r="22" spans="1:13" x14ac:dyDescent="0.3">
      <c r="A22" s="23">
        <v>20</v>
      </c>
      <c r="B22" s="23" t="s">
        <v>3</v>
      </c>
      <c r="C22" s="23">
        <v>55</v>
      </c>
      <c r="D22" s="23">
        <v>61</v>
      </c>
      <c r="E22" s="23">
        <v>66</v>
      </c>
      <c r="F22" s="23">
        <v>77</v>
      </c>
      <c r="G22" s="23">
        <v>96</v>
      </c>
      <c r="H22" s="23">
        <v>69</v>
      </c>
      <c r="I22" s="23">
        <f t="shared" si="0"/>
        <v>70.666666666666671</v>
      </c>
      <c r="L22" s="23" t="s">
        <v>115</v>
      </c>
      <c r="M22" s="23">
        <f>SUMIF(C2:I2,M3,C22:I22)</f>
        <v>70.666666666666671</v>
      </c>
    </row>
    <row r="23" spans="1:13" x14ac:dyDescent="0.3">
      <c r="A23" s="23">
        <v>21</v>
      </c>
      <c r="B23" s="23" t="s">
        <v>5</v>
      </c>
      <c r="C23" s="23">
        <v>69</v>
      </c>
      <c r="D23" s="23">
        <v>83</v>
      </c>
      <c r="E23" s="23">
        <v>85</v>
      </c>
      <c r="F23" s="23">
        <v>62</v>
      </c>
      <c r="G23" s="23">
        <v>69</v>
      </c>
      <c r="H23" s="23">
        <v>83</v>
      </c>
      <c r="I23" s="23">
        <f t="shared" si="0"/>
        <v>75.166666666666671</v>
      </c>
      <c r="L23" s="23" t="s">
        <v>3</v>
      </c>
      <c r="M23" s="23">
        <f t="shared" ref="M23:M30" si="3">SUMIF(C3:I3,M4,C23:I23)</f>
        <v>75.166666666666671</v>
      </c>
    </row>
    <row r="24" spans="1:13" x14ac:dyDescent="0.3">
      <c r="A24" s="23">
        <v>22</v>
      </c>
      <c r="B24" s="23" t="s">
        <v>6</v>
      </c>
      <c r="C24" s="23">
        <v>65</v>
      </c>
      <c r="D24" s="23">
        <v>92</v>
      </c>
      <c r="E24" s="23">
        <v>65</v>
      </c>
      <c r="F24" s="23">
        <v>61</v>
      </c>
      <c r="G24" s="23">
        <v>47</v>
      </c>
      <c r="H24" s="23">
        <v>70</v>
      </c>
      <c r="I24" s="23">
        <f t="shared" si="0"/>
        <v>66.666666666666671</v>
      </c>
      <c r="L24" s="23" t="s">
        <v>5</v>
      </c>
      <c r="M24" s="23">
        <f t="shared" si="3"/>
        <v>66.666666666666671</v>
      </c>
    </row>
    <row r="25" spans="1:13" x14ac:dyDescent="0.3">
      <c r="A25" s="23">
        <v>23</v>
      </c>
      <c r="B25" s="23" t="s">
        <v>7</v>
      </c>
      <c r="C25" s="23">
        <v>90</v>
      </c>
      <c r="D25" s="23">
        <v>64</v>
      </c>
      <c r="E25" s="23">
        <v>84</v>
      </c>
      <c r="F25" s="23">
        <v>92</v>
      </c>
      <c r="G25" s="23">
        <v>68</v>
      </c>
      <c r="H25" s="23">
        <v>75</v>
      </c>
      <c r="I25" s="23">
        <f t="shared" si="0"/>
        <v>78.833333333333329</v>
      </c>
      <c r="L25" s="23" t="s">
        <v>6</v>
      </c>
      <c r="M25" s="23">
        <f t="shared" si="3"/>
        <v>78.833333333333329</v>
      </c>
    </row>
    <row r="26" spans="1:13" x14ac:dyDescent="0.3">
      <c r="A26" s="23">
        <v>24</v>
      </c>
      <c r="B26" s="23" t="s">
        <v>8</v>
      </c>
      <c r="C26" s="23">
        <v>60</v>
      </c>
      <c r="D26" s="23">
        <v>90</v>
      </c>
      <c r="E26" s="23">
        <v>88</v>
      </c>
      <c r="F26" s="23">
        <v>81</v>
      </c>
      <c r="G26" s="23">
        <v>59</v>
      </c>
      <c r="H26" s="23">
        <v>80</v>
      </c>
      <c r="I26" s="23">
        <f t="shared" si="0"/>
        <v>76.333333333333329</v>
      </c>
      <c r="L26" s="23" t="s">
        <v>7</v>
      </c>
      <c r="M26" s="23">
        <f t="shared" si="3"/>
        <v>76.333333333333329</v>
      </c>
    </row>
    <row r="27" spans="1:13" x14ac:dyDescent="0.3">
      <c r="A27" s="23">
        <v>25</v>
      </c>
      <c r="B27" s="23" t="s">
        <v>197</v>
      </c>
      <c r="C27" s="23">
        <v>62</v>
      </c>
      <c r="D27" s="23">
        <v>79</v>
      </c>
      <c r="E27" s="23">
        <v>64</v>
      </c>
      <c r="F27" s="23">
        <v>90</v>
      </c>
      <c r="G27" s="23">
        <v>69</v>
      </c>
      <c r="H27" s="23">
        <v>74</v>
      </c>
      <c r="I27" s="23">
        <f t="shared" si="0"/>
        <v>73</v>
      </c>
      <c r="L27" s="23" t="s">
        <v>8</v>
      </c>
      <c r="M27" s="23">
        <f t="shared" si="3"/>
        <v>73</v>
      </c>
    </row>
    <row r="28" spans="1:13" x14ac:dyDescent="0.3">
      <c r="A28" s="23">
        <v>26</v>
      </c>
      <c r="B28" s="23" t="s">
        <v>14</v>
      </c>
      <c r="C28" s="23">
        <v>72</v>
      </c>
      <c r="D28" s="23">
        <v>68</v>
      </c>
      <c r="E28" s="23">
        <v>88</v>
      </c>
      <c r="F28" s="23">
        <v>72</v>
      </c>
      <c r="G28" s="23">
        <v>68</v>
      </c>
      <c r="H28" s="23">
        <v>63</v>
      </c>
      <c r="I28" s="23">
        <f t="shared" si="0"/>
        <v>71.833333333333329</v>
      </c>
      <c r="L28" s="23" t="s">
        <v>197</v>
      </c>
      <c r="M28" s="23">
        <f t="shared" si="3"/>
        <v>71.833333333333329</v>
      </c>
    </row>
    <row r="29" spans="1:13" x14ac:dyDescent="0.3">
      <c r="A29" s="23">
        <v>27</v>
      </c>
      <c r="B29" s="23" t="s">
        <v>97</v>
      </c>
      <c r="C29" s="23">
        <v>78</v>
      </c>
      <c r="D29" s="23">
        <v>64</v>
      </c>
      <c r="E29" s="23">
        <v>92</v>
      </c>
      <c r="F29" s="23">
        <v>67</v>
      </c>
      <c r="G29" s="23">
        <v>63</v>
      </c>
      <c r="H29" s="23">
        <v>78</v>
      </c>
      <c r="I29" s="23">
        <f t="shared" si="0"/>
        <v>73.666666666666671</v>
      </c>
      <c r="L29" s="23" t="s">
        <v>14</v>
      </c>
      <c r="M29" s="23">
        <f t="shared" si="3"/>
        <v>73.666666666666671</v>
      </c>
    </row>
    <row r="30" spans="1:13" x14ac:dyDescent="0.3">
      <c r="A30" s="23">
        <v>28</v>
      </c>
      <c r="B30" s="23" t="s">
        <v>198</v>
      </c>
      <c r="C30" s="23">
        <v>85</v>
      </c>
      <c r="D30" s="23">
        <v>80</v>
      </c>
      <c r="E30" s="23">
        <v>91</v>
      </c>
      <c r="F30" s="23">
        <v>82</v>
      </c>
      <c r="G30" s="23">
        <v>64</v>
      </c>
      <c r="H30" s="23">
        <v>77</v>
      </c>
      <c r="I30" s="23">
        <f t="shared" si="0"/>
        <v>79.833333333333329</v>
      </c>
      <c r="L30" s="23" t="s">
        <v>97</v>
      </c>
      <c r="M30" s="23">
        <f t="shared" si="3"/>
        <v>170.83333333333331</v>
      </c>
    </row>
    <row r="31" spans="1:13" x14ac:dyDescent="0.3">
      <c r="A31" s="23">
        <v>29</v>
      </c>
      <c r="B31" s="23" t="s">
        <v>199</v>
      </c>
      <c r="C31" s="23">
        <v>66</v>
      </c>
      <c r="D31" s="23">
        <v>82</v>
      </c>
      <c r="E31" s="23">
        <v>81</v>
      </c>
      <c r="F31" s="23">
        <v>90</v>
      </c>
      <c r="G31" s="23">
        <v>58</v>
      </c>
      <c r="H31" s="23">
        <v>62</v>
      </c>
      <c r="I31" s="23">
        <f t="shared" si="0"/>
        <v>73.166666666666671</v>
      </c>
    </row>
    <row r="32" spans="1:13" x14ac:dyDescent="0.3">
      <c r="A32" s="23">
        <v>30</v>
      </c>
      <c r="B32" s="23" t="s">
        <v>131</v>
      </c>
      <c r="C32" s="23">
        <v>70</v>
      </c>
      <c r="D32" s="23">
        <v>76</v>
      </c>
      <c r="E32" s="23">
        <v>80</v>
      </c>
      <c r="F32" s="23">
        <v>64</v>
      </c>
      <c r="G32" s="23">
        <v>70</v>
      </c>
      <c r="H32" s="23">
        <v>68</v>
      </c>
      <c r="I32" s="23">
        <f t="shared" si="0"/>
        <v>71.333333333333329</v>
      </c>
    </row>
    <row r="33" spans="1:9" x14ac:dyDescent="0.3">
      <c r="A33" s="23">
        <v>31</v>
      </c>
      <c r="B33" s="23" t="s">
        <v>200</v>
      </c>
      <c r="C33" s="23">
        <v>75</v>
      </c>
      <c r="D33" s="23">
        <v>87</v>
      </c>
      <c r="E33" s="23">
        <v>84</v>
      </c>
      <c r="F33" s="23">
        <v>74</v>
      </c>
      <c r="G33" s="23">
        <v>71</v>
      </c>
      <c r="H33" s="23">
        <v>80</v>
      </c>
      <c r="I33" s="23">
        <f t="shared" si="0"/>
        <v>78.5</v>
      </c>
    </row>
    <row r="34" spans="1:9" x14ac:dyDescent="0.3">
      <c r="A34" s="23">
        <v>32</v>
      </c>
      <c r="B34" s="23" t="s">
        <v>201</v>
      </c>
      <c r="C34" s="23">
        <v>71</v>
      </c>
      <c r="D34" s="23">
        <v>93</v>
      </c>
      <c r="E34" s="23">
        <v>68</v>
      </c>
      <c r="F34" s="23">
        <v>75</v>
      </c>
      <c r="G34" s="23">
        <v>90</v>
      </c>
      <c r="H34" s="23">
        <v>61</v>
      </c>
      <c r="I34" s="23">
        <f t="shared" si="0"/>
        <v>76.333333333333329</v>
      </c>
    </row>
    <row r="35" spans="1:9" x14ac:dyDescent="0.3">
      <c r="A35" s="23">
        <v>33</v>
      </c>
      <c r="B35" s="23" t="s">
        <v>20</v>
      </c>
      <c r="C35" s="23">
        <v>98</v>
      </c>
      <c r="D35" s="23">
        <v>86</v>
      </c>
      <c r="E35" s="23">
        <v>65</v>
      </c>
      <c r="F35" s="23">
        <v>89</v>
      </c>
      <c r="G35" s="23">
        <v>65</v>
      </c>
      <c r="H35" s="23">
        <v>69</v>
      </c>
      <c r="I35" s="23">
        <f t="shared" si="0"/>
        <v>78.666666666666671</v>
      </c>
    </row>
    <row r="36" spans="1:9" x14ac:dyDescent="0.3">
      <c r="A36" s="23">
        <v>34</v>
      </c>
      <c r="B36" s="23" t="s">
        <v>202</v>
      </c>
      <c r="C36" s="23">
        <v>96</v>
      </c>
      <c r="D36" s="23">
        <v>81</v>
      </c>
      <c r="E36" s="23">
        <v>75</v>
      </c>
      <c r="F36" s="23">
        <v>64</v>
      </c>
      <c r="G36" s="23">
        <v>68</v>
      </c>
      <c r="H36" s="23">
        <v>76</v>
      </c>
      <c r="I36" s="23">
        <f t="shared" si="0"/>
        <v>76.666666666666671</v>
      </c>
    </row>
    <row r="37" spans="1:9" x14ac:dyDescent="0.3">
      <c r="A37" s="23">
        <v>35</v>
      </c>
      <c r="B37" s="23" t="s">
        <v>17</v>
      </c>
      <c r="C37" s="23">
        <v>59</v>
      </c>
      <c r="D37" s="23">
        <v>77</v>
      </c>
      <c r="E37" s="23">
        <v>61</v>
      </c>
      <c r="F37" s="23">
        <v>62</v>
      </c>
      <c r="G37" s="23">
        <v>76</v>
      </c>
      <c r="H37" s="23">
        <v>71</v>
      </c>
      <c r="I37" s="23">
        <f t="shared" si="0"/>
        <v>67.666666666666671</v>
      </c>
    </row>
    <row r="38" spans="1:9" x14ac:dyDescent="0.3">
      <c r="A38" s="23">
        <v>36</v>
      </c>
      <c r="B38" s="23" t="s">
        <v>111</v>
      </c>
      <c r="C38" s="23">
        <v>96</v>
      </c>
      <c r="D38" s="23">
        <v>86</v>
      </c>
      <c r="E38" s="23">
        <v>87</v>
      </c>
      <c r="F38" s="23">
        <v>89</v>
      </c>
      <c r="G38" s="23">
        <v>70</v>
      </c>
      <c r="H38" s="23">
        <v>79</v>
      </c>
      <c r="I38" s="23">
        <f t="shared" si="0"/>
        <v>84.5</v>
      </c>
    </row>
    <row r="39" spans="1:9" x14ac:dyDescent="0.3">
      <c r="A39" s="23">
        <v>37</v>
      </c>
      <c r="B39" s="23" t="s">
        <v>203</v>
      </c>
      <c r="C39" s="23">
        <v>58</v>
      </c>
      <c r="D39" s="23">
        <v>84</v>
      </c>
      <c r="E39" s="23">
        <v>83</v>
      </c>
      <c r="F39" s="23">
        <v>80</v>
      </c>
      <c r="G39" s="23">
        <v>73</v>
      </c>
      <c r="H39" s="23">
        <v>65</v>
      </c>
      <c r="I39" s="23">
        <f t="shared" si="0"/>
        <v>73.833333333333329</v>
      </c>
    </row>
    <row r="40" spans="1:9" x14ac:dyDescent="0.3">
      <c r="A40" s="23">
        <v>38</v>
      </c>
      <c r="B40" s="23" t="s">
        <v>204</v>
      </c>
      <c r="C40" s="23">
        <v>69</v>
      </c>
      <c r="D40" s="23">
        <v>67</v>
      </c>
      <c r="E40" s="23">
        <v>84</v>
      </c>
      <c r="F40" s="23">
        <v>88</v>
      </c>
      <c r="G40" s="23">
        <v>68</v>
      </c>
      <c r="H40" s="23">
        <v>88</v>
      </c>
      <c r="I40" s="23">
        <f t="shared" si="0"/>
        <v>77.333333333333329</v>
      </c>
    </row>
    <row r="41" spans="1:9" x14ac:dyDescent="0.3">
      <c r="A41" s="23">
        <v>39</v>
      </c>
      <c r="B41" s="23" t="s">
        <v>205</v>
      </c>
      <c r="C41" s="23">
        <v>85</v>
      </c>
      <c r="D41" s="23">
        <v>68</v>
      </c>
      <c r="E41" s="23">
        <v>60</v>
      </c>
      <c r="F41" s="23">
        <v>79</v>
      </c>
      <c r="G41" s="23">
        <v>66</v>
      </c>
      <c r="H41" s="23">
        <v>71</v>
      </c>
      <c r="I41" s="23">
        <f t="shared" si="0"/>
        <v>71.5</v>
      </c>
    </row>
    <row r="42" spans="1:9" x14ac:dyDescent="0.3">
      <c r="A42" s="23">
        <v>40</v>
      </c>
      <c r="B42" s="23" t="s">
        <v>206</v>
      </c>
      <c r="C42" s="23">
        <v>36</v>
      </c>
      <c r="D42" s="23">
        <v>81</v>
      </c>
      <c r="E42" s="23">
        <v>63</v>
      </c>
      <c r="F42" s="23">
        <v>83</v>
      </c>
      <c r="G42" s="23">
        <v>76</v>
      </c>
      <c r="H42" s="23">
        <v>76</v>
      </c>
      <c r="I42" s="23">
        <f t="shared" si="0"/>
        <v>69.166666666666671</v>
      </c>
    </row>
    <row r="43" spans="1:9" x14ac:dyDescent="0.3">
      <c r="A43" s="23">
        <v>41</v>
      </c>
      <c r="B43" s="23" t="s">
        <v>207</v>
      </c>
      <c r="C43" s="23">
        <v>26</v>
      </c>
      <c r="D43" s="23">
        <v>73</v>
      </c>
      <c r="E43" s="23">
        <v>85</v>
      </c>
      <c r="F43" s="23">
        <v>87</v>
      </c>
      <c r="G43" s="23">
        <v>72</v>
      </c>
      <c r="H43" s="23">
        <v>71</v>
      </c>
      <c r="I43" s="23">
        <f t="shared" si="0"/>
        <v>69</v>
      </c>
    </row>
    <row r="44" spans="1:9" x14ac:dyDescent="0.3">
      <c r="A44" s="23">
        <v>42</v>
      </c>
      <c r="B44" s="23" t="s">
        <v>208</v>
      </c>
      <c r="C44" s="23">
        <v>48</v>
      </c>
      <c r="D44" s="23">
        <v>66</v>
      </c>
      <c r="E44" s="23">
        <v>78</v>
      </c>
      <c r="F44" s="23">
        <v>68</v>
      </c>
      <c r="G44" s="23">
        <v>78</v>
      </c>
      <c r="H44" s="23">
        <v>91</v>
      </c>
      <c r="I44" s="23">
        <f t="shared" si="0"/>
        <v>71.5</v>
      </c>
    </row>
    <row r="45" spans="1:9" x14ac:dyDescent="0.3">
      <c r="A45" s="23">
        <v>43</v>
      </c>
      <c r="B45" s="23" t="s">
        <v>120</v>
      </c>
      <c r="C45" s="23">
        <v>59</v>
      </c>
      <c r="D45" s="23">
        <v>75</v>
      </c>
      <c r="E45" s="23">
        <v>66</v>
      </c>
      <c r="F45" s="23">
        <v>89</v>
      </c>
      <c r="G45" s="23">
        <v>92</v>
      </c>
      <c r="H45" s="23">
        <v>75</v>
      </c>
      <c r="I45" s="23">
        <f t="shared" si="0"/>
        <v>76</v>
      </c>
    </row>
    <row r="46" spans="1:9" x14ac:dyDescent="0.3">
      <c r="A46" s="23">
        <v>44</v>
      </c>
      <c r="B46" s="23" t="s">
        <v>209</v>
      </c>
      <c r="C46" s="23">
        <v>69</v>
      </c>
      <c r="D46" s="23">
        <v>91</v>
      </c>
      <c r="E46" s="23">
        <v>81</v>
      </c>
      <c r="F46" s="23">
        <v>84</v>
      </c>
      <c r="G46" s="23">
        <v>78</v>
      </c>
      <c r="H46" s="23">
        <v>82</v>
      </c>
      <c r="I46" s="23">
        <f t="shared" si="0"/>
        <v>80.833333333333329</v>
      </c>
    </row>
    <row r="47" spans="1:9" x14ac:dyDescent="0.3">
      <c r="A47" s="23">
        <v>45</v>
      </c>
      <c r="B47" s="23" t="s">
        <v>13</v>
      </c>
      <c r="C47" s="23">
        <v>58</v>
      </c>
      <c r="D47" s="23">
        <v>80</v>
      </c>
      <c r="E47" s="23">
        <v>68</v>
      </c>
      <c r="F47" s="23">
        <v>93</v>
      </c>
      <c r="G47" s="23">
        <v>70</v>
      </c>
      <c r="H47" s="23">
        <v>63</v>
      </c>
      <c r="I47" s="23">
        <f t="shared" si="0"/>
        <v>72</v>
      </c>
    </row>
    <row r="48" spans="1:9" x14ac:dyDescent="0.3">
      <c r="A48" s="23">
        <v>46</v>
      </c>
      <c r="B48" s="23" t="s">
        <v>210</v>
      </c>
      <c r="C48" s="23">
        <v>99</v>
      </c>
      <c r="D48" s="23">
        <v>60</v>
      </c>
      <c r="E48" s="23">
        <v>60</v>
      </c>
      <c r="F48" s="23">
        <v>86</v>
      </c>
      <c r="G48" s="23">
        <v>86</v>
      </c>
      <c r="H48" s="23">
        <v>78</v>
      </c>
      <c r="I48" s="23">
        <f t="shared" si="0"/>
        <v>78.166666666666671</v>
      </c>
    </row>
    <row r="49" spans="1:9" x14ac:dyDescent="0.3">
      <c r="A49" s="23">
        <v>47</v>
      </c>
      <c r="B49" s="23" t="s">
        <v>211</v>
      </c>
      <c r="C49" s="23">
        <v>70</v>
      </c>
      <c r="D49" s="23">
        <v>78</v>
      </c>
      <c r="E49" s="23">
        <v>67</v>
      </c>
      <c r="F49" s="23">
        <v>71</v>
      </c>
      <c r="G49" s="23">
        <v>81</v>
      </c>
      <c r="H49" s="23">
        <v>86</v>
      </c>
      <c r="I49" s="23">
        <f t="shared" si="0"/>
        <v>75.5</v>
      </c>
    </row>
    <row r="50" spans="1:9" x14ac:dyDescent="0.3">
      <c r="A50" s="23">
        <v>48</v>
      </c>
      <c r="B50" s="23" t="s">
        <v>114</v>
      </c>
      <c r="C50" s="23">
        <v>70</v>
      </c>
      <c r="D50" s="23">
        <v>87</v>
      </c>
      <c r="E50" s="23">
        <v>83</v>
      </c>
      <c r="F50" s="23">
        <v>63</v>
      </c>
      <c r="G50" s="23">
        <v>73</v>
      </c>
      <c r="H50" s="23">
        <v>75</v>
      </c>
      <c r="I50" s="23">
        <f t="shared" si="0"/>
        <v>75.166666666666671</v>
      </c>
    </row>
    <row r="51" spans="1:9" x14ac:dyDescent="0.3">
      <c r="A51" s="23">
        <v>49</v>
      </c>
      <c r="B51" s="23" t="s">
        <v>212</v>
      </c>
      <c r="C51" s="23">
        <v>71</v>
      </c>
      <c r="D51" s="23">
        <v>83</v>
      </c>
      <c r="E51" s="23">
        <v>69</v>
      </c>
      <c r="F51" s="23">
        <v>68</v>
      </c>
      <c r="G51" s="23">
        <v>77</v>
      </c>
      <c r="H51" s="23">
        <v>64</v>
      </c>
      <c r="I51" s="23">
        <f t="shared" si="0"/>
        <v>72</v>
      </c>
    </row>
    <row r="52" spans="1:9" x14ac:dyDescent="0.3">
      <c r="A52" s="23">
        <v>50</v>
      </c>
      <c r="B52" s="23" t="s">
        <v>213</v>
      </c>
      <c r="C52" s="23">
        <v>70</v>
      </c>
      <c r="D52" s="23">
        <v>85</v>
      </c>
      <c r="E52" s="23">
        <v>66</v>
      </c>
      <c r="F52" s="23">
        <v>91</v>
      </c>
      <c r="G52" s="23">
        <v>69</v>
      </c>
      <c r="H52" s="23">
        <v>75</v>
      </c>
      <c r="I52" s="23">
        <f t="shared" si="0"/>
        <v>76</v>
      </c>
    </row>
    <row r="53" spans="1:9" x14ac:dyDescent="0.3">
      <c r="A53" s="23">
        <v>51</v>
      </c>
      <c r="B53" s="23" t="s">
        <v>214</v>
      </c>
      <c r="C53" s="23">
        <v>79</v>
      </c>
      <c r="D53" s="23">
        <v>92</v>
      </c>
      <c r="E53" s="23">
        <v>88</v>
      </c>
      <c r="F53" s="23">
        <v>86</v>
      </c>
      <c r="G53" s="23">
        <v>71</v>
      </c>
      <c r="H53" s="23">
        <v>89</v>
      </c>
      <c r="I53" s="23">
        <f t="shared" si="0"/>
        <v>84.166666666666671</v>
      </c>
    </row>
    <row r="54" spans="1:9" x14ac:dyDescent="0.3">
      <c r="A54" s="23">
        <v>52</v>
      </c>
      <c r="B54" s="23" t="s">
        <v>215</v>
      </c>
      <c r="C54" s="23">
        <v>71</v>
      </c>
      <c r="D54" s="23">
        <v>84</v>
      </c>
      <c r="E54" s="23">
        <v>67</v>
      </c>
      <c r="F54" s="23">
        <v>76</v>
      </c>
      <c r="G54" s="23">
        <v>63</v>
      </c>
      <c r="H54" s="23">
        <v>62</v>
      </c>
      <c r="I54" s="23">
        <f t="shared" si="0"/>
        <v>70.5</v>
      </c>
    </row>
    <row r="55" spans="1:9" x14ac:dyDescent="0.3">
      <c r="A55" s="23">
        <v>53</v>
      </c>
      <c r="B55" s="23" t="s">
        <v>216</v>
      </c>
      <c r="C55" s="23">
        <v>72</v>
      </c>
      <c r="D55" s="23">
        <v>86</v>
      </c>
      <c r="E55" s="23">
        <v>71</v>
      </c>
      <c r="F55" s="23">
        <v>86</v>
      </c>
      <c r="G55" s="23">
        <v>75</v>
      </c>
      <c r="H55" s="23">
        <v>89</v>
      </c>
      <c r="I55" s="23">
        <f t="shared" si="0"/>
        <v>79.833333333333329</v>
      </c>
    </row>
    <row r="56" spans="1:9" x14ac:dyDescent="0.3">
      <c r="A56" s="23">
        <v>54</v>
      </c>
      <c r="B56" s="23" t="s">
        <v>217</v>
      </c>
      <c r="C56" s="23">
        <v>65</v>
      </c>
      <c r="D56" s="23">
        <v>88</v>
      </c>
      <c r="E56" s="23">
        <v>85</v>
      </c>
      <c r="F56" s="23">
        <v>74</v>
      </c>
      <c r="G56" s="23">
        <v>91</v>
      </c>
      <c r="H56" s="23">
        <v>87</v>
      </c>
      <c r="I56" s="23">
        <f t="shared" si="0"/>
        <v>81.666666666666671</v>
      </c>
    </row>
    <row r="57" spans="1:9" x14ac:dyDescent="0.3">
      <c r="A57" s="23">
        <v>55</v>
      </c>
      <c r="B57" s="23" t="s">
        <v>218</v>
      </c>
      <c r="C57" s="23">
        <v>62</v>
      </c>
      <c r="D57" s="23">
        <v>75</v>
      </c>
      <c r="E57" s="23">
        <v>70</v>
      </c>
      <c r="F57" s="23">
        <v>80</v>
      </c>
      <c r="G57" s="23">
        <v>70</v>
      </c>
      <c r="H57" s="23">
        <v>66</v>
      </c>
      <c r="I57" s="23">
        <f t="shared" si="0"/>
        <v>70.5</v>
      </c>
    </row>
    <row r="58" spans="1:9" x14ac:dyDescent="0.3">
      <c r="A58" s="23">
        <v>56</v>
      </c>
      <c r="B58" s="23" t="s">
        <v>219</v>
      </c>
      <c r="C58" s="23">
        <v>65</v>
      </c>
      <c r="D58" s="23">
        <v>85</v>
      </c>
      <c r="E58" s="23">
        <v>76</v>
      </c>
      <c r="F58" s="23">
        <v>61</v>
      </c>
      <c r="G58" s="23">
        <v>79</v>
      </c>
      <c r="H58" s="23">
        <v>84</v>
      </c>
      <c r="I58" s="23">
        <f t="shared" si="0"/>
        <v>75</v>
      </c>
    </row>
    <row r="59" spans="1:9" x14ac:dyDescent="0.3">
      <c r="A59" s="23">
        <v>57</v>
      </c>
      <c r="B59" s="23" t="s">
        <v>220</v>
      </c>
      <c r="C59" s="23">
        <v>60</v>
      </c>
      <c r="D59" s="23">
        <v>88</v>
      </c>
      <c r="E59" s="23">
        <v>84</v>
      </c>
      <c r="F59" s="23">
        <v>90</v>
      </c>
      <c r="G59" s="23">
        <v>69</v>
      </c>
      <c r="H59" s="23">
        <v>91</v>
      </c>
      <c r="I59" s="23">
        <f t="shared" si="0"/>
        <v>80.333333333333329</v>
      </c>
    </row>
    <row r="60" spans="1:9" x14ac:dyDescent="0.3">
      <c r="A60" s="23">
        <v>58</v>
      </c>
      <c r="B60" s="23" t="s">
        <v>221</v>
      </c>
      <c r="C60" s="23">
        <v>70</v>
      </c>
      <c r="D60" s="23">
        <v>86</v>
      </c>
      <c r="E60" s="23">
        <v>84</v>
      </c>
      <c r="F60" s="23">
        <v>86</v>
      </c>
      <c r="G60" s="23">
        <v>68</v>
      </c>
      <c r="H60" s="23">
        <v>66</v>
      </c>
      <c r="I60" s="23">
        <f t="shared" si="0"/>
        <v>76.666666666666671</v>
      </c>
    </row>
    <row r="61" spans="1:9" x14ac:dyDescent="0.3">
      <c r="A61" s="23">
        <v>59</v>
      </c>
      <c r="B61" s="23" t="s">
        <v>122</v>
      </c>
      <c r="C61" s="23">
        <v>68</v>
      </c>
      <c r="D61" s="23">
        <v>77</v>
      </c>
      <c r="E61" s="23">
        <v>89</v>
      </c>
      <c r="F61" s="23">
        <v>71</v>
      </c>
      <c r="G61" s="23">
        <v>65</v>
      </c>
      <c r="H61" s="23">
        <v>63</v>
      </c>
      <c r="I61" s="23">
        <f t="shared" si="0"/>
        <v>72.166666666666671</v>
      </c>
    </row>
    <row r="62" spans="1:9" x14ac:dyDescent="0.3">
      <c r="A62" s="23">
        <v>60</v>
      </c>
      <c r="B62" s="23" t="s">
        <v>222</v>
      </c>
      <c r="C62" s="23">
        <v>67</v>
      </c>
      <c r="D62" s="23">
        <v>86</v>
      </c>
      <c r="E62" s="23">
        <v>85</v>
      </c>
      <c r="F62" s="23">
        <v>68</v>
      </c>
      <c r="G62" s="23">
        <v>70</v>
      </c>
      <c r="H62" s="23">
        <v>89</v>
      </c>
      <c r="I62" s="23">
        <f t="shared" si="0"/>
        <v>77.5</v>
      </c>
    </row>
    <row r="63" spans="1:9" x14ac:dyDescent="0.3">
      <c r="A63" s="23">
        <v>61</v>
      </c>
      <c r="B63" s="23" t="s">
        <v>223</v>
      </c>
      <c r="C63" s="23">
        <v>68</v>
      </c>
      <c r="D63" s="23">
        <v>75</v>
      </c>
      <c r="E63" s="23">
        <v>83</v>
      </c>
      <c r="F63" s="23">
        <v>93</v>
      </c>
      <c r="G63" s="23">
        <v>92</v>
      </c>
      <c r="H63" s="23">
        <v>92</v>
      </c>
      <c r="I63" s="23">
        <f t="shared" si="0"/>
        <v>83.833333333333329</v>
      </c>
    </row>
    <row r="64" spans="1:9" x14ac:dyDescent="0.3">
      <c r="A64" s="23">
        <v>62</v>
      </c>
      <c r="B64" s="23" t="s">
        <v>224</v>
      </c>
      <c r="C64" s="23">
        <v>73</v>
      </c>
      <c r="D64" s="23">
        <v>76</v>
      </c>
      <c r="E64" s="23">
        <v>79</v>
      </c>
      <c r="F64" s="23">
        <v>77</v>
      </c>
      <c r="G64" s="23">
        <v>64</v>
      </c>
      <c r="H64" s="23">
        <v>61</v>
      </c>
      <c r="I64" s="23">
        <f t="shared" si="0"/>
        <v>71.666666666666671</v>
      </c>
    </row>
    <row r="65" spans="1:9" x14ac:dyDescent="0.3">
      <c r="A65" s="23">
        <v>63</v>
      </c>
      <c r="B65" s="23" t="s">
        <v>225</v>
      </c>
      <c r="C65" s="23">
        <v>79</v>
      </c>
      <c r="D65" s="23">
        <v>79</v>
      </c>
      <c r="E65" s="23">
        <v>84</v>
      </c>
      <c r="F65" s="23">
        <v>73</v>
      </c>
      <c r="G65" s="23">
        <v>93</v>
      </c>
      <c r="H65" s="23">
        <v>86</v>
      </c>
      <c r="I65" s="23">
        <f t="shared" si="0"/>
        <v>82.333333333333329</v>
      </c>
    </row>
    <row r="66" spans="1:9" x14ac:dyDescent="0.3">
      <c r="A66" s="23">
        <v>64</v>
      </c>
      <c r="B66" s="23" t="s">
        <v>95</v>
      </c>
      <c r="C66" s="23">
        <v>70</v>
      </c>
      <c r="D66" s="23">
        <v>76</v>
      </c>
      <c r="E66" s="23">
        <v>91</v>
      </c>
      <c r="F66" s="23">
        <v>63</v>
      </c>
      <c r="G66" s="23">
        <v>75</v>
      </c>
      <c r="H66" s="23">
        <v>81</v>
      </c>
      <c r="I66" s="23">
        <f t="shared" si="0"/>
        <v>76</v>
      </c>
    </row>
    <row r="67" spans="1:9" x14ac:dyDescent="0.3">
      <c r="A67" s="23">
        <v>65</v>
      </c>
      <c r="B67" s="23" t="s">
        <v>226</v>
      </c>
      <c r="C67" s="23">
        <v>78</v>
      </c>
      <c r="D67" s="23">
        <v>69</v>
      </c>
      <c r="E67" s="23">
        <v>88</v>
      </c>
      <c r="F67" s="23">
        <v>73</v>
      </c>
      <c r="G67" s="23">
        <v>72</v>
      </c>
      <c r="H67" s="23">
        <v>80</v>
      </c>
      <c r="I67" s="23">
        <f t="shared" si="0"/>
        <v>76.666666666666671</v>
      </c>
    </row>
    <row r="68" spans="1:9" x14ac:dyDescent="0.3">
      <c r="A68" s="23">
        <v>66</v>
      </c>
      <c r="B68" s="23" t="s">
        <v>227</v>
      </c>
      <c r="C68" s="23">
        <v>55</v>
      </c>
      <c r="D68" s="23">
        <v>80</v>
      </c>
      <c r="E68" s="23">
        <v>93</v>
      </c>
      <c r="F68" s="23">
        <v>91</v>
      </c>
      <c r="G68" s="23">
        <v>65</v>
      </c>
      <c r="H68" s="23">
        <v>66</v>
      </c>
      <c r="I68" s="23">
        <f t="shared" ref="I68:I102" si="4">AVERAGE(C68:H68)</f>
        <v>75</v>
      </c>
    </row>
    <row r="69" spans="1:9" x14ac:dyDescent="0.3">
      <c r="A69" s="23">
        <v>67</v>
      </c>
      <c r="B69" s="23" t="s">
        <v>228</v>
      </c>
      <c r="C69" s="23">
        <v>56</v>
      </c>
      <c r="D69" s="23">
        <v>84</v>
      </c>
      <c r="E69" s="23">
        <v>63</v>
      </c>
      <c r="F69" s="23">
        <v>64</v>
      </c>
      <c r="G69" s="23">
        <v>60</v>
      </c>
      <c r="H69" s="23">
        <v>60</v>
      </c>
      <c r="I69" s="23">
        <f t="shared" si="4"/>
        <v>64.5</v>
      </c>
    </row>
    <row r="70" spans="1:9" x14ac:dyDescent="0.3">
      <c r="A70" s="23">
        <v>68</v>
      </c>
      <c r="B70" s="23" t="s">
        <v>229</v>
      </c>
      <c r="C70" s="23">
        <v>69</v>
      </c>
      <c r="D70" s="23">
        <v>82</v>
      </c>
      <c r="E70" s="23">
        <v>89</v>
      </c>
      <c r="F70" s="23">
        <v>72</v>
      </c>
      <c r="G70" s="23">
        <v>79</v>
      </c>
      <c r="H70" s="23">
        <v>71</v>
      </c>
      <c r="I70" s="23">
        <f t="shared" si="4"/>
        <v>77</v>
      </c>
    </row>
    <row r="71" spans="1:9" x14ac:dyDescent="0.3">
      <c r="A71" s="23">
        <v>69</v>
      </c>
      <c r="B71" s="23" t="s">
        <v>230</v>
      </c>
      <c r="C71" s="23">
        <v>76</v>
      </c>
      <c r="D71" s="23">
        <v>74</v>
      </c>
      <c r="E71" s="23">
        <v>66</v>
      </c>
      <c r="F71" s="23">
        <v>80</v>
      </c>
      <c r="G71" s="23">
        <v>64</v>
      </c>
      <c r="H71" s="23">
        <v>82</v>
      </c>
      <c r="I71" s="23">
        <f t="shared" si="4"/>
        <v>73.666666666666671</v>
      </c>
    </row>
    <row r="72" spans="1:9" x14ac:dyDescent="0.3">
      <c r="A72" s="23">
        <v>70</v>
      </c>
      <c r="B72" s="23" t="s">
        <v>231</v>
      </c>
      <c r="C72" s="23">
        <v>74</v>
      </c>
      <c r="D72" s="23">
        <v>92</v>
      </c>
      <c r="E72" s="23">
        <v>67</v>
      </c>
      <c r="F72" s="23">
        <v>84</v>
      </c>
      <c r="G72" s="23">
        <v>69</v>
      </c>
      <c r="H72" s="23">
        <v>85</v>
      </c>
      <c r="I72" s="23">
        <f t="shared" si="4"/>
        <v>78.5</v>
      </c>
    </row>
    <row r="73" spans="1:9" x14ac:dyDescent="0.3">
      <c r="A73" s="23">
        <v>71</v>
      </c>
      <c r="B73" s="23" t="s">
        <v>191</v>
      </c>
      <c r="C73" s="23">
        <v>79</v>
      </c>
      <c r="D73" s="23">
        <v>75</v>
      </c>
      <c r="E73" s="23">
        <v>84</v>
      </c>
      <c r="F73" s="23">
        <v>92</v>
      </c>
      <c r="G73" s="23">
        <v>62</v>
      </c>
      <c r="H73" s="23">
        <v>90</v>
      </c>
      <c r="I73" s="23">
        <f t="shared" si="4"/>
        <v>80.333333333333329</v>
      </c>
    </row>
    <row r="74" spans="1:9" x14ac:dyDescent="0.3">
      <c r="A74" s="23">
        <v>72</v>
      </c>
      <c r="B74" s="23" t="s">
        <v>232</v>
      </c>
      <c r="C74" s="23">
        <v>88</v>
      </c>
      <c r="D74" s="23">
        <v>63</v>
      </c>
      <c r="E74" s="23">
        <v>69</v>
      </c>
      <c r="F74" s="23">
        <v>72</v>
      </c>
      <c r="G74" s="23">
        <v>72</v>
      </c>
      <c r="H74" s="23">
        <v>88</v>
      </c>
      <c r="I74" s="23">
        <f t="shared" si="4"/>
        <v>75.333333333333329</v>
      </c>
    </row>
    <row r="75" spans="1:9" x14ac:dyDescent="0.3">
      <c r="A75" s="23">
        <v>73</v>
      </c>
      <c r="B75" s="23" t="s">
        <v>199</v>
      </c>
      <c r="C75" s="23">
        <v>52</v>
      </c>
      <c r="D75" s="23">
        <v>71</v>
      </c>
      <c r="E75" s="23">
        <v>61</v>
      </c>
      <c r="F75" s="23">
        <v>86</v>
      </c>
      <c r="G75" s="23">
        <v>80</v>
      </c>
      <c r="H75" s="23">
        <v>65</v>
      </c>
      <c r="I75" s="23">
        <f t="shared" si="4"/>
        <v>69.166666666666671</v>
      </c>
    </row>
    <row r="76" spans="1:9" x14ac:dyDescent="0.3">
      <c r="A76" s="23">
        <v>74</v>
      </c>
      <c r="B76" s="23" t="s">
        <v>231</v>
      </c>
      <c r="C76" s="23">
        <v>55</v>
      </c>
      <c r="D76" s="23">
        <v>81</v>
      </c>
      <c r="E76" s="23">
        <v>70</v>
      </c>
      <c r="F76" s="23">
        <v>87</v>
      </c>
      <c r="G76" s="23">
        <v>76</v>
      </c>
      <c r="H76" s="23">
        <v>79</v>
      </c>
      <c r="I76" s="23">
        <f t="shared" si="4"/>
        <v>74.666666666666671</v>
      </c>
    </row>
    <row r="77" spans="1:9" x14ac:dyDescent="0.3">
      <c r="A77" s="23">
        <v>75</v>
      </c>
      <c r="B77" s="23" t="s">
        <v>18</v>
      </c>
      <c r="C77" s="23">
        <v>55</v>
      </c>
      <c r="D77" s="23">
        <v>65</v>
      </c>
      <c r="E77" s="23">
        <v>76</v>
      </c>
      <c r="F77" s="23">
        <v>82</v>
      </c>
      <c r="G77" s="23">
        <v>82</v>
      </c>
      <c r="H77" s="23">
        <v>71</v>
      </c>
      <c r="I77" s="23">
        <f t="shared" si="4"/>
        <v>71.833333333333329</v>
      </c>
    </row>
    <row r="78" spans="1:9" x14ac:dyDescent="0.3">
      <c r="A78" s="23">
        <v>76</v>
      </c>
      <c r="B78" s="23" t="s">
        <v>233</v>
      </c>
      <c r="C78" s="23">
        <v>69</v>
      </c>
      <c r="D78" s="23">
        <v>77</v>
      </c>
      <c r="E78" s="23">
        <v>78</v>
      </c>
      <c r="F78" s="23">
        <v>86</v>
      </c>
      <c r="G78" s="23">
        <v>74</v>
      </c>
      <c r="H78" s="23">
        <v>71</v>
      </c>
      <c r="I78" s="23">
        <f t="shared" si="4"/>
        <v>75.833333333333329</v>
      </c>
    </row>
    <row r="79" spans="1:9" x14ac:dyDescent="0.3">
      <c r="A79" s="23">
        <v>77</v>
      </c>
      <c r="B79" s="23" t="s">
        <v>10</v>
      </c>
      <c r="C79" s="23">
        <v>53</v>
      </c>
      <c r="D79" s="23">
        <v>73</v>
      </c>
      <c r="E79" s="23">
        <v>88</v>
      </c>
      <c r="F79" s="23">
        <v>78</v>
      </c>
      <c r="G79" s="23">
        <v>69</v>
      </c>
      <c r="H79" s="23">
        <v>89</v>
      </c>
      <c r="I79" s="23">
        <f t="shared" si="4"/>
        <v>75</v>
      </c>
    </row>
    <row r="80" spans="1:9" x14ac:dyDescent="0.3">
      <c r="A80" s="23">
        <v>78</v>
      </c>
      <c r="B80" s="23" t="s">
        <v>234</v>
      </c>
      <c r="C80" s="23">
        <v>69</v>
      </c>
      <c r="D80" s="23">
        <v>69</v>
      </c>
      <c r="E80" s="23">
        <v>93</v>
      </c>
      <c r="F80" s="23">
        <v>68</v>
      </c>
      <c r="G80" s="23">
        <v>68</v>
      </c>
      <c r="H80" s="23">
        <v>65</v>
      </c>
      <c r="I80" s="23">
        <f t="shared" si="4"/>
        <v>72</v>
      </c>
    </row>
    <row r="81" spans="1:9" x14ac:dyDescent="0.3">
      <c r="A81" s="23">
        <v>79</v>
      </c>
      <c r="B81" s="23" t="s">
        <v>235</v>
      </c>
      <c r="C81" s="23">
        <v>89</v>
      </c>
      <c r="D81" s="23">
        <v>73</v>
      </c>
      <c r="E81" s="23">
        <v>86</v>
      </c>
      <c r="F81" s="23">
        <v>93</v>
      </c>
      <c r="G81" s="23">
        <v>72</v>
      </c>
      <c r="H81" s="23">
        <v>83</v>
      </c>
      <c r="I81" s="23">
        <f t="shared" si="4"/>
        <v>82.666666666666671</v>
      </c>
    </row>
    <row r="82" spans="1:9" x14ac:dyDescent="0.3">
      <c r="A82" s="23">
        <v>80</v>
      </c>
      <c r="B82" s="23" t="s">
        <v>45</v>
      </c>
      <c r="C82" s="23">
        <v>51</v>
      </c>
      <c r="D82" s="23">
        <v>82</v>
      </c>
      <c r="E82" s="23">
        <v>72</v>
      </c>
      <c r="F82" s="23">
        <v>70</v>
      </c>
      <c r="G82" s="23">
        <v>88</v>
      </c>
      <c r="H82" s="23">
        <v>64</v>
      </c>
      <c r="I82" s="23">
        <f t="shared" si="4"/>
        <v>71.166666666666671</v>
      </c>
    </row>
    <row r="83" spans="1:9" x14ac:dyDescent="0.3">
      <c r="A83" s="23">
        <v>81</v>
      </c>
      <c r="B83" s="23" t="s">
        <v>46</v>
      </c>
      <c r="C83" s="23">
        <v>58</v>
      </c>
      <c r="D83" s="23">
        <v>84</v>
      </c>
      <c r="E83" s="23">
        <v>90</v>
      </c>
      <c r="F83" s="23">
        <v>92</v>
      </c>
      <c r="G83" s="23">
        <v>87</v>
      </c>
      <c r="H83" s="23">
        <v>84</v>
      </c>
      <c r="I83" s="23">
        <f t="shared" si="4"/>
        <v>82.5</v>
      </c>
    </row>
    <row r="84" spans="1:9" x14ac:dyDescent="0.3">
      <c r="A84" s="23">
        <v>82</v>
      </c>
      <c r="B84" s="23" t="s">
        <v>47</v>
      </c>
      <c r="C84" s="23">
        <v>53</v>
      </c>
      <c r="D84" s="23">
        <v>72</v>
      </c>
      <c r="E84" s="23">
        <v>80</v>
      </c>
      <c r="F84" s="23">
        <v>93</v>
      </c>
      <c r="G84" s="23">
        <v>64</v>
      </c>
      <c r="H84" s="23">
        <v>74</v>
      </c>
      <c r="I84" s="23">
        <f t="shared" si="4"/>
        <v>72.666666666666671</v>
      </c>
    </row>
    <row r="85" spans="1:9" x14ac:dyDescent="0.3">
      <c r="A85" s="23">
        <v>83</v>
      </c>
      <c r="B85" s="23" t="s">
        <v>48</v>
      </c>
      <c r="C85" s="23">
        <v>83</v>
      </c>
      <c r="D85" s="23">
        <v>61</v>
      </c>
      <c r="E85" s="23">
        <v>74</v>
      </c>
      <c r="F85" s="23">
        <v>81</v>
      </c>
      <c r="G85" s="23">
        <v>63</v>
      </c>
      <c r="H85" s="23">
        <v>68</v>
      </c>
      <c r="I85" s="23">
        <f t="shared" si="4"/>
        <v>71.666666666666671</v>
      </c>
    </row>
    <row r="86" spans="1:9" x14ac:dyDescent="0.3">
      <c r="A86" s="23">
        <v>84</v>
      </c>
      <c r="B86" s="23" t="s">
        <v>49</v>
      </c>
      <c r="C86" s="23">
        <v>79</v>
      </c>
      <c r="D86" s="23">
        <v>79</v>
      </c>
      <c r="E86" s="23">
        <v>84</v>
      </c>
      <c r="F86" s="23">
        <v>65</v>
      </c>
      <c r="G86" s="23">
        <v>74</v>
      </c>
      <c r="H86" s="23">
        <v>87</v>
      </c>
      <c r="I86" s="23">
        <f t="shared" si="4"/>
        <v>78</v>
      </c>
    </row>
    <row r="87" spans="1:9" x14ac:dyDescent="0.3">
      <c r="A87" s="23">
        <v>85</v>
      </c>
      <c r="B87" s="23" t="s">
        <v>50</v>
      </c>
      <c r="C87" s="23">
        <v>87</v>
      </c>
      <c r="D87" s="23">
        <v>77</v>
      </c>
      <c r="E87" s="23">
        <v>61</v>
      </c>
      <c r="F87" s="23">
        <v>63</v>
      </c>
      <c r="G87" s="23">
        <v>68</v>
      </c>
      <c r="H87" s="23">
        <v>78</v>
      </c>
      <c r="I87" s="23">
        <f t="shared" si="4"/>
        <v>72.333333333333329</v>
      </c>
    </row>
    <row r="88" spans="1:9" x14ac:dyDescent="0.3">
      <c r="A88" s="23">
        <v>86</v>
      </c>
      <c r="B88" s="23" t="s">
        <v>51</v>
      </c>
      <c r="C88" s="23">
        <v>66</v>
      </c>
      <c r="D88" s="23">
        <v>87</v>
      </c>
      <c r="E88" s="23">
        <v>65</v>
      </c>
      <c r="F88" s="23">
        <v>92</v>
      </c>
      <c r="G88" s="23">
        <v>69</v>
      </c>
      <c r="H88" s="23">
        <v>64</v>
      </c>
      <c r="I88" s="23">
        <f t="shared" si="4"/>
        <v>73.833333333333329</v>
      </c>
    </row>
    <row r="89" spans="1:9" x14ac:dyDescent="0.3">
      <c r="A89" s="23">
        <v>87</v>
      </c>
      <c r="B89" s="23" t="s">
        <v>52</v>
      </c>
      <c r="C89" s="23">
        <v>81</v>
      </c>
      <c r="D89" s="23">
        <v>71</v>
      </c>
      <c r="E89" s="23">
        <v>77</v>
      </c>
      <c r="F89" s="23">
        <v>88</v>
      </c>
      <c r="G89" s="23">
        <v>75</v>
      </c>
      <c r="H89" s="23">
        <v>66</v>
      </c>
      <c r="I89" s="23">
        <f t="shared" si="4"/>
        <v>76.333333333333329</v>
      </c>
    </row>
    <row r="90" spans="1:9" x14ac:dyDescent="0.3">
      <c r="A90" s="23">
        <v>88</v>
      </c>
      <c r="B90" s="23" t="s">
        <v>53</v>
      </c>
      <c r="C90" s="23">
        <v>57</v>
      </c>
      <c r="D90" s="23">
        <v>92</v>
      </c>
      <c r="E90" s="23">
        <v>61</v>
      </c>
      <c r="F90" s="23">
        <v>67</v>
      </c>
      <c r="G90" s="23">
        <v>60</v>
      </c>
      <c r="H90" s="23">
        <v>92</v>
      </c>
      <c r="I90" s="23">
        <f t="shared" si="4"/>
        <v>71.5</v>
      </c>
    </row>
    <row r="91" spans="1:9" x14ac:dyDescent="0.3">
      <c r="A91" s="23">
        <v>89</v>
      </c>
      <c r="B91" s="23" t="s">
        <v>54</v>
      </c>
      <c r="C91" s="23">
        <v>82</v>
      </c>
      <c r="D91" s="23">
        <v>61</v>
      </c>
      <c r="E91" s="23">
        <v>77</v>
      </c>
      <c r="F91" s="23">
        <v>91</v>
      </c>
      <c r="G91" s="23">
        <v>91</v>
      </c>
      <c r="H91" s="23">
        <v>65</v>
      </c>
      <c r="I91" s="23">
        <f t="shared" si="4"/>
        <v>77.833333333333329</v>
      </c>
    </row>
    <row r="92" spans="1:9" x14ac:dyDescent="0.3">
      <c r="A92" s="23">
        <v>90</v>
      </c>
      <c r="B92" s="23" t="s">
        <v>55</v>
      </c>
      <c r="C92" s="23">
        <v>71</v>
      </c>
      <c r="D92" s="23">
        <v>85</v>
      </c>
      <c r="E92" s="23">
        <v>91</v>
      </c>
      <c r="F92" s="23">
        <v>69</v>
      </c>
      <c r="G92" s="23">
        <v>76</v>
      </c>
      <c r="H92" s="23">
        <v>60</v>
      </c>
      <c r="I92" s="23">
        <f t="shared" si="4"/>
        <v>75.333333333333329</v>
      </c>
    </row>
    <row r="93" spans="1:9" x14ac:dyDescent="0.3">
      <c r="A93" s="23">
        <v>91</v>
      </c>
      <c r="B93" s="23" t="s">
        <v>56</v>
      </c>
      <c r="C93" s="23">
        <v>90</v>
      </c>
      <c r="D93" s="23">
        <v>62</v>
      </c>
      <c r="E93" s="23">
        <v>66</v>
      </c>
      <c r="F93" s="23">
        <v>60</v>
      </c>
      <c r="G93" s="23">
        <v>81</v>
      </c>
      <c r="H93" s="23">
        <v>64</v>
      </c>
      <c r="I93" s="23">
        <f t="shared" si="4"/>
        <v>70.5</v>
      </c>
    </row>
    <row r="94" spans="1:9" x14ac:dyDescent="0.3">
      <c r="A94" s="23">
        <v>92</v>
      </c>
      <c r="B94" s="23" t="s">
        <v>57</v>
      </c>
      <c r="C94" s="23">
        <v>60</v>
      </c>
      <c r="D94" s="23">
        <v>86</v>
      </c>
      <c r="E94" s="23">
        <v>69</v>
      </c>
      <c r="F94" s="23">
        <v>60</v>
      </c>
      <c r="G94" s="23">
        <v>73</v>
      </c>
      <c r="H94" s="23">
        <v>92</v>
      </c>
      <c r="I94" s="23">
        <f t="shared" si="4"/>
        <v>73.333333333333329</v>
      </c>
    </row>
    <row r="95" spans="1:9" x14ac:dyDescent="0.3">
      <c r="A95" s="23">
        <v>93</v>
      </c>
      <c r="B95" s="23" t="s">
        <v>58</v>
      </c>
      <c r="C95" s="23">
        <v>58</v>
      </c>
      <c r="D95" s="23">
        <v>71</v>
      </c>
      <c r="E95" s="23">
        <v>93</v>
      </c>
      <c r="F95" s="23">
        <v>78</v>
      </c>
      <c r="G95" s="23">
        <v>82</v>
      </c>
      <c r="H95" s="23">
        <v>73</v>
      </c>
      <c r="I95" s="23">
        <f t="shared" si="4"/>
        <v>75.833333333333329</v>
      </c>
    </row>
    <row r="96" spans="1:9" x14ac:dyDescent="0.3">
      <c r="A96" s="23">
        <v>94</v>
      </c>
      <c r="B96" s="23" t="s">
        <v>59</v>
      </c>
      <c r="C96" s="23">
        <v>80</v>
      </c>
      <c r="D96" s="23">
        <v>64</v>
      </c>
      <c r="E96" s="23">
        <v>61</v>
      </c>
      <c r="F96" s="23">
        <v>89</v>
      </c>
      <c r="G96" s="23">
        <v>89</v>
      </c>
      <c r="H96" s="23">
        <v>63</v>
      </c>
      <c r="I96" s="23">
        <f t="shared" si="4"/>
        <v>74.333333333333329</v>
      </c>
    </row>
    <row r="97" spans="1:9" x14ac:dyDescent="0.3">
      <c r="A97" s="23">
        <v>95</v>
      </c>
      <c r="B97" s="23" t="s">
        <v>60</v>
      </c>
      <c r="C97" s="23">
        <v>60</v>
      </c>
      <c r="D97" s="23">
        <v>76</v>
      </c>
      <c r="E97" s="23">
        <v>71</v>
      </c>
      <c r="F97" s="23">
        <v>60</v>
      </c>
      <c r="G97" s="23">
        <v>67</v>
      </c>
      <c r="H97" s="23">
        <v>70</v>
      </c>
      <c r="I97" s="23">
        <f t="shared" si="4"/>
        <v>67.333333333333329</v>
      </c>
    </row>
    <row r="98" spans="1:9" x14ac:dyDescent="0.3">
      <c r="A98" s="23">
        <v>96</v>
      </c>
      <c r="B98" s="23" t="s">
        <v>61</v>
      </c>
      <c r="C98" s="23">
        <v>61</v>
      </c>
      <c r="D98" s="23">
        <v>73</v>
      </c>
      <c r="E98" s="23">
        <v>71</v>
      </c>
      <c r="F98" s="23">
        <v>81</v>
      </c>
      <c r="G98" s="23">
        <v>75</v>
      </c>
      <c r="H98" s="23">
        <v>77</v>
      </c>
      <c r="I98" s="23">
        <f t="shared" si="4"/>
        <v>73</v>
      </c>
    </row>
    <row r="99" spans="1:9" x14ac:dyDescent="0.3">
      <c r="A99" s="23">
        <v>97</v>
      </c>
      <c r="B99" s="23" t="s">
        <v>62</v>
      </c>
      <c r="C99" s="23">
        <v>83</v>
      </c>
      <c r="D99" s="23">
        <v>81</v>
      </c>
      <c r="E99" s="23">
        <v>83</v>
      </c>
      <c r="F99" s="23">
        <v>60</v>
      </c>
      <c r="G99" s="23">
        <v>88</v>
      </c>
      <c r="H99" s="23">
        <v>89</v>
      </c>
      <c r="I99" s="23">
        <f t="shared" si="4"/>
        <v>80.666666666666671</v>
      </c>
    </row>
    <row r="100" spans="1:9" x14ac:dyDescent="0.3">
      <c r="A100" s="23">
        <v>98</v>
      </c>
      <c r="B100" s="23" t="s">
        <v>63</v>
      </c>
      <c r="C100" s="23">
        <v>87</v>
      </c>
      <c r="D100" s="23">
        <v>64</v>
      </c>
      <c r="E100" s="23">
        <v>88</v>
      </c>
      <c r="F100" s="23">
        <v>66</v>
      </c>
      <c r="G100" s="23">
        <v>82</v>
      </c>
      <c r="H100" s="23">
        <v>73</v>
      </c>
      <c r="I100" s="23">
        <f t="shared" si="4"/>
        <v>76.666666666666671</v>
      </c>
    </row>
    <row r="101" spans="1:9" x14ac:dyDescent="0.3">
      <c r="A101" s="23">
        <v>99</v>
      </c>
      <c r="B101" s="23" t="s">
        <v>64</v>
      </c>
      <c r="C101" s="23">
        <v>84</v>
      </c>
      <c r="D101" s="23">
        <v>71</v>
      </c>
      <c r="E101" s="23">
        <v>78</v>
      </c>
      <c r="F101" s="23">
        <v>65</v>
      </c>
      <c r="G101" s="23">
        <v>72</v>
      </c>
      <c r="H101" s="23">
        <v>75</v>
      </c>
      <c r="I101" s="23">
        <f t="shared" si="4"/>
        <v>74.166666666666671</v>
      </c>
    </row>
    <row r="102" spans="1:9" x14ac:dyDescent="0.3">
      <c r="A102" s="23">
        <v>100</v>
      </c>
      <c r="B102" s="23" t="s">
        <v>236</v>
      </c>
      <c r="C102" s="23">
        <v>54</v>
      </c>
      <c r="D102" s="23">
        <v>84</v>
      </c>
      <c r="E102" s="23">
        <v>70</v>
      </c>
      <c r="F102" s="23">
        <v>81</v>
      </c>
      <c r="G102" s="23">
        <v>85</v>
      </c>
      <c r="H102" s="23">
        <v>66</v>
      </c>
      <c r="I102" s="23">
        <f t="shared" si="4"/>
        <v>73.333333333333329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B0FB9-542A-42EA-87B9-DA878958C087}">
  <dimension ref="A1:H6"/>
  <sheetViews>
    <sheetView workbookViewId="0">
      <selection activeCell="D2" sqref="D2"/>
    </sheetView>
  </sheetViews>
  <sheetFormatPr defaultRowHeight="15" x14ac:dyDescent="0.3"/>
  <cols>
    <col min="1" max="1" width="15.33203125" style="23" bestFit="1" customWidth="1"/>
    <col min="2" max="2" width="15.21875" style="23" bestFit="1" customWidth="1"/>
    <col min="3" max="3" width="15.77734375" style="23" bestFit="1" customWidth="1"/>
    <col min="4" max="4" width="16.21875" style="23" bestFit="1" customWidth="1"/>
    <col min="5" max="16384" width="8.88671875" style="23"/>
  </cols>
  <sheetData>
    <row r="1" spans="1:8" ht="16.2" x14ac:dyDescent="0.3">
      <c r="A1" s="62" t="s">
        <v>385</v>
      </c>
      <c r="B1" s="62" t="s">
        <v>386</v>
      </c>
      <c r="C1" s="62" t="s">
        <v>387</v>
      </c>
      <c r="D1" s="62" t="s">
        <v>388</v>
      </c>
    </row>
    <row r="2" spans="1:8" x14ac:dyDescent="0.3">
      <c r="A2" s="63">
        <v>1</v>
      </c>
      <c r="B2" s="63" t="s">
        <v>389</v>
      </c>
      <c r="C2" s="64">
        <v>299</v>
      </c>
      <c r="D2" s="65">
        <f>Table3[[#This Row],[Price (USD)]]*VLOOKUP(Table3[[#This Row],[Currencies]],$G$5:$H$6,2,0)</f>
        <v>281.06</v>
      </c>
    </row>
    <row r="3" spans="1:8" x14ac:dyDescent="0.3">
      <c r="A3" s="63">
        <v>2</v>
      </c>
      <c r="B3" s="63" t="s">
        <v>389</v>
      </c>
      <c r="C3" s="64">
        <v>269</v>
      </c>
      <c r="D3" s="64">
        <f>Table3[[#This Row],[Price (USD)]]*VLOOKUP(Table3[[#This Row],[Currencies]],$G$5:$H$6,2,0)</f>
        <v>252.85999999999999</v>
      </c>
    </row>
    <row r="4" spans="1:8" x14ac:dyDescent="0.3">
      <c r="A4" s="63">
        <v>3</v>
      </c>
      <c r="B4" s="63" t="s">
        <v>389</v>
      </c>
      <c r="C4" s="64">
        <v>345</v>
      </c>
      <c r="D4" s="64">
        <f>Table3[[#This Row],[Price (USD)]]*VLOOKUP(Table3[[#This Row],[Currencies]],$G$5:$H$6,2,0)</f>
        <v>324.29999999999995</v>
      </c>
    </row>
    <row r="5" spans="1:8" x14ac:dyDescent="0.3">
      <c r="A5" s="63">
        <v>4</v>
      </c>
      <c r="B5" s="63" t="s">
        <v>389</v>
      </c>
      <c r="C5" s="64">
        <v>4459</v>
      </c>
      <c r="D5" s="64">
        <f>Table3[[#This Row],[Price (USD)]]*VLOOKUP(Table3[[#This Row],[Currencies]],$G$5:$H$6,2,0)</f>
        <v>4191.46</v>
      </c>
      <c r="G5" s="23" t="s">
        <v>390</v>
      </c>
      <c r="H5" s="23">
        <v>1</v>
      </c>
    </row>
    <row r="6" spans="1:8" x14ac:dyDescent="0.3">
      <c r="A6" s="63">
        <v>5</v>
      </c>
      <c r="B6" s="63" t="s">
        <v>389</v>
      </c>
      <c r="C6" s="64">
        <v>2200</v>
      </c>
      <c r="D6" s="64">
        <f>Table3[[#This Row],[Price (USD)]]*VLOOKUP(Table3[[#This Row],[Currencies]],$G$5:$H$6,2,0)</f>
        <v>2068</v>
      </c>
      <c r="G6" s="23" t="s">
        <v>391</v>
      </c>
      <c r="H6" s="23">
        <v>0.94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8181-630D-4D14-9259-C9835F9FBDD5}">
  <dimension ref="A2:L19"/>
  <sheetViews>
    <sheetView workbookViewId="0">
      <selection activeCell="L17" sqref="L17"/>
    </sheetView>
  </sheetViews>
  <sheetFormatPr defaultRowHeight="15" x14ac:dyDescent="0.3"/>
  <cols>
    <col min="1" max="10" width="8.88671875" style="23"/>
    <col min="11" max="11" width="16.5546875" style="23" bestFit="1" customWidth="1"/>
    <col min="12" max="12" width="13.44140625" style="23" customWidth="1"/>
    <col min="13" max="16384" width="8.88671875" style="23"/>
  </cols>
  <sheetData>
    <row r="2" spans="1:12" x14ac:dyDescent="0.3">
      <c r="A2" s="23" t="s">
        <v>80</v>
      </c>
      <c r="B2" s="23" t="s">
        <v>68</v>
      </c>
      <c r="C2" s="23" t="s">
        <v>376</v>
      </c>
      <c r="D2" s="23" t="s">
        <v>377</v>
      </c>
      <c r="E2" s="23" t="s">
        <v>378</v>
      </c>
      <c r="F2" s="23" t="s">
        <v>379</v>
      </c>
      <c r="G2" s="23" t="s">
        <v>380</v>
      </c>
      <c r="H2" s="23" t="s">
        <v>381</v>
      </c>
    </row>
    <row r="3" spans="1:12" x14ac:dyDescent="0.3">
      <c r="A3" s="23">
        <v>1</v>
      </c>
      <c r="B3" s="23" t="s">
        <v>9</v>
      </c>
      <c r="C3" s="23">
        <v>86</v>
      </c>
      <c r="D3" s="23">
        <v>65</v>
      </c>
      <c r="E3" s="23">
        <v>93</v>
      </c>
      <c r="F3" s="23">
        <v>67</v>
      </c>
      <c r="G3" s="23">
        <v>65</v>
      </c>
      <c r="H3" s="23">
        <v>91</v>
      </c>
    </row>
    <row r="4" spans="1:12" x14ac:dyDescent="0.3">
      <c r="A4" s="23">
        <v>2</v>
      </c>
      <c r="B4" s="23" t="s">
        <v>10</v>
      </c>
      <c r="C4" s="23">
        <v>90</v>
      </c>
      <c r="D4" s="23">
        <v>86</v>
      </c>
      <c r="E4" s="23">
        <v>68</v>
      </c>
      <c r="F4" s="23">
        <v>69</v>
      </c>
      <c r="G4" s="23">
        <v>89</v>
      </c>
      <c r="H4" s="23">
        <v>83</v>
      </c>
    </row>
    <row r="5" spans="1:12" x14ac:dyDescent="0.3">
      <c r="A5" s="23">
        <v>3</v>
      </c>
      <c r="B5" s="23" t="s">
        <v>189</v>
      </c>
      <c r="C5" s="23">
        <v>77</v>
      </c>
      <c r="D5" s="23">
        <v>85</v>
      </c>
      <c r="E5" s="23">
        <v>78</v>
      </c>
      <c r="F5" s="23">
        <v>87</v>
      </c>
      <c r="G5" s="23">
        <v>55</v>
      </c>
      <c r="H5" s="23">
        <v>89</v>
      </c>
    </row>
    <row r="6" spans="1:12" x14ac:dyDescent="0.3">
      <c r="A6" s="23">
        <v>4</v>
      </c>
      <c r="B6" s="23" t="s">
        <v>12</v>
      </c>
      <c r="C6" s="23">
        <v>75</v>
      </c>
      <c r="D6" s="23">
        <v>67</v>
      </c>
      <c r="E6" s="23">
        <v>79</v>
      </c>
      <c r="F6" s="23">
        <v>90</v>
      </c>
      <c r="G6" s="23">
        <v>36</v>
      </c>
      <c r="H6" s="23">
        <v>65</v>
      </c>
    </row>
    <row r="7" spans="1:12" x14ac:dyDescent="0.3">
      <c r="A7" s="23">
        <v>5</v>
      </c>
      <c r="B7" s="23" t="s">
        <v>115</v>
      </c>
      <c r="C7" s="23">
        <v>71</v>
      </c>
      <c r="D7" s="23">
        <v>68</v>
      </c>
      <c r="E7" s="23">
        <v>86</v>
      </c>
      <c r="F7" s="23">
        <v>67</v>
      </c>
      <c r="G7" s="23">
        <v>88</v>
      </c>
      <c r="H7" s="23">
        <v>78</v>
      </c>
    </row>
    <row r="8" spans="1:12" x14ac:dyDescent="0.3">
      <c r="A8" s="23">
        <v>6</v>
      </c>
      <c r="B8" s="23" t="s">
        <v>190</v>
      </c>
      <c r="C8" s="23">
        <v>88</v>
      </c>
      <c r="D8" s="23">
        <v>88</v>
      </c>
      <c r="E8" s="23">
        <v>93</v>
      </c>
      <c r="F8" s="23">
        <v>88</v>
      </c>
      <c r="G8" s="23">
        <v>68</v>
      </c>
      <c r="H8" s="23">
        <v>69</v>
      </c>
    </row>
    <row r="9" spans="1:12" x14ac:dyDescent="0.3">
      <c r="A9" s="23">
        <v>7</v>
      </c>
      <c r="B9" s="23" t="s">
        <v>191</v>
      </c>
      <c r="C9" s="23">
        <v>90</v>
      </c>
      <c r="D9" s="23">
        <v>65</v>
      </c>
      <c r="E9" s="23">
        <v>77</v>
      </c>
      <c r="F9" s="23">
        <v>64</v>
      </c>
      <c r="G9" s="23">
        <v>69</v>
      </c>
      <c r="H9" s="23">
        <v>63</v>
      </c>
    </row>
    <row r="10" spans="1:12" x14ac:dyDescent="0.3">
      <c r="A10" s="23">
        <v>8</v>
      </c>
      <c r="B10" s="23" t="s">
        <v>15</v>
      </c>
      <c r="C10" s="23">
        <v>68</v>
      </c>
      <c r="D10" s="23">
        <v>66</v>
      </c>
      <c r="E10" s="23">
        <v>76</v>
      </c>
      <c r="F10" s="23">
        <v>88</v>
      </c>
      <c r="G10" s="23">
        <v>89</v>
      </c>
      <c r="H10" s="23">
        <v>69</v>
      </c>
    </row>
    <row r="11" spans="1:12" x14ac:dyDescent="0.3">
      <c r="A11" s="23">
        <v>9</v>
      </c>
      <c r="B11" s="23" t="s">
        <v>192</v>
      </c>
      <c r="C11" s="23">
        <v>68</v>
      </c>
      <c r="D11" s="23">
        <v>60</v>
      </c>
      <c r="E11" s="23">
        <v>69</v>
      </c>
      <c r="F11" s="23">
        <v>66</v>
      </c>
      <c r="G11" s="23">
        <v>64</v>
      </c>
      <c r="H11" s="23">
        <v>84</v>
      </c>
    </row>
    <row r="12" spans="1:12" x14ac:dyDescent="0.3">
      <c r="A12" s="23">
        <v>10</v>
      </c>
      <c r="B12" s="23" t="s">
        <v>193</v>
      </c>
      <c r="C12" s="23">
        <v>70</v>
      </c>
      <c r="D12" s="23">
        <v>91</v>
      </c>
      <c r="E12" s="23">
        <v>73</v>
      </c>
      <c r="F12" s="23">
        <v>93</v>
      </c>
      <c r="G12" s="23">
        <v>78</v>
      </c>
      <c r="H12" s="23">
        <v>63</v>
      </c>
    </row>
    <row r="13" spans="1:12" x14ac:dyDescent="0.3">
      <c r="A13" s="23">
        <v>11</v>
      </c>
      <c r="B13" s="23" t="s">
        <v>101</v>
      </c>
      <c r="C13" s="23">
        <v>79</v>
      </c>
      <c r="D13" s="23">
        <v>83</v>
      </c>
      <c r="E13" s="23">
        <v>61</v>
      </c>
      <c r="F13" s="23">
        <v>70</v>
      </c>
      <c r="G13" s="23">
        <v>94</v>
      </c>
      <c r="H13" s="23">
        <v>66</v>
      </c>
    </row>
    <row r="14" spans="1:12" x14ac:dyDescent="0.3">
      <c r="A14" s="23">
        <v>12</v>
      </c>
      <c r="B14" s="23" t="s">
        <v>102</v>
      </c>
      <c r="C14" s="23">
        <v>71</v>
      </c>
      <c r="D14" s="23">
        <v>71</v>
      </c>
      <c r="E14" s="23">
        <v>64</v>
      </c>
      <c r="F14" s="23">
        <v>63</v>
      </c>
      <c r="G14" s="23">
        <v>36</v>
      </c>
      <c r="H14" s="23">
        <v>87</v>
      </c>
    </row>
    <row r="15" spans="1:12" x14ac:dyDescent="0.3">
      <c r="A15" s="23">
        <v>13</v>
      </c>
      <c r="B15" s="23" t="s">
        <v>16</v>
      </c>
      <c r="C15" s="23">
        <v>72</v>
      </c>
      <c r="D15" s="23">
        <v>88</v>
      </c>
      <c r="E15" s="23">
        <v>65</v>
      </c>
      <c r="F15" s="23">
        <v>92</v>
      </c>
      <c r="G15" s="23">
        <v>48</v>
      </c>
      <c r="H15" s="23">
        <v>65</v>
      </c>
      <c r="K15" s="23" t="s">
        <v>80</v>
      </c>
      <c r="L15" s="23">
        <v>5</v>
      </c>
    </row>
    <row r="16" spans="1:12" x14ac:dyDescent="0.3">
      <c r="A16" s="23">
        <v>14</v>
      </c>
      <c r="B16" s="23" t="s">
        <v>100</v>
      </c>
      <c r="C16" s="23">
        <v>65</v>
      </c>
      <c r="D16" s="23">
        <v>81</v>
      </c>
      <c r="E16" s="23">
        <v>85</v>
      </c>
      <c r="F16" s="23">
        <v>64</v>
      </c>
      <c r="G16" s="23">
        <v>78</v>
      </c>
      <c r="H16" s="23">
        <v>72</v>
      </c>
    </row>
    <row r="17" spans="1:12" x14ac:dyDescent="0.3">
      <c r="A17" s="23">
        <v>15</v>
      </c>
      <c r="B17" s="23" t="s">
        <v>194</v>
      </c>
      <c r="C17" s="23">
        <v>79</v>
      </c>
      <c r="D17" s="23">
        <v>69</v>
      </c>
      <c r="E17" s="23">
        <v>75</v>
      </c>
      <c r="F17" s="23">
        <v>62</v>
      </c>
      <c r="G17" s="23">
        <v>96</v>
      </c>
      <c r="H17" s="23">
        <v>67</v>
      </c>
      <c r="K17" s="23" t="s">
        <v>392</v>
      </c>
      <c r="L17" s="23" t="str">
        <f>VLOOKUP(L15,A2:H19,2,0)</f>
        <v>Shivam</v>
      </c>
    </row>
    <row r="18" spans="1:12" x14ac:dyDescent="0.3">
      <c r="A18" s="23">
        <v>16</v>
      </c>
      <c r="B18" s="23" t="s">
        <v>195</v>
      </c>
      <c r="C18" s="23">
        <v>67</v>
      </c>
      <c r="D18" s="23">
        <v>65</v>
      </c>
      <c r="E18" s="23">
        <v>93</v>
      </c>
      <c r="F18" s="23">
        <v>91</v>
      </c>
      <c r="G18" s="23">
        <v>59</v>
      </c>
      <c r="H18" s="23">
        <v>67</v>
      </c>
    </row>
    <row r="19" spans="1:12" x14ac:dyDescent="0.3">
      <c r="A19" s="23">
        <v>17</v>
      </c>
      <c r="B19" s="23" t="s">
        <v>196</v>
      </c>
      <c r="C19" s="23">
        <v>71</v>
      </c>
      <c r="D19" s="23">
        <v>75</v>
      </c>
      <c r="E19" s="23">
        <v>90</v>
      </c>
      <c r="F19" s="23">
        <v>78</v>
      </c>
      <c r="G19" s="23">
        <v>65</v>
      </c>
      <c r="H19" s="23">
        <v>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325A-DC24-4017-B7E8-770563F32775}">
  <dimension ref="A1:H19"/>
  <sheetViews>
    <sheetView workbookViewId="0">
      <selection activeCell="I20" sqref="I20"/>
    </sheetView>
  </sheetViews>
  <sheetFormatPr defaultRowHeight="15" x14ac:dyDescent="0.3"/>
  <cols>
    <col min="1" max="6" width="8.88671875" style="23"/>
    <col min="7" max="7" width="16.5546875" style="23" bestFit="1" customWidth="1"/>
    <col min="8" max="16384" width="8.88671875" style="23"/>
  </cols>
  <sheetData>
    <row r="1" spans="1:8" ht="16.2" x14ac:dyDescent="0.3">
      <c r="A1" s="23" t="s">
        <v>80</v>
      </c>
      <c r="B1" s="23" t="s">
        <v>68</v>
      </c>
      <c r="C1" s="37" t="s">
        <v>269</v>
      </c>
      <c r="D1" s="37" t="s">
        <v>270</v>
      </c>
    </row>
    <row r="2" spans="1:8" x14ac:dyDescent="0.3">
      <c r="A2" s="23">
        <v>1</v>
      </c>
      <c r="B2" s="23" t="s">
        <v>9</v>
      </c>
      <c r="C2" s="23">
        <v>90</v>
      </c>
      <c r="D2" s="23">
        <v>95</v>
      </c>
    </row>
    <row r="3" spans="1:8" x14ac:dyDescent="0.3">
      <c r="A3" s="23">
        <v>2</v>
      </c>
      <c r="B3" s="23" t="s">
        <v>10</v>
      </c>
      <c r="C3" s="23">
        <v>92</v>
      </c>
      <c r="D3" s="23">
        <v>96</v>
      </c>
    </row>
    <row r="4" spans="1:8" x14ac:dyDescent="0.3">
      <c r="A4" s="23">
        <v>3</v>
      </c>
      <c r="B4" s="23" t="s">
        <v>189</v>
      </c>
      <c r="C4" s="23">
        <v>99</v>
      </c>
      <c r="D4" s="23">
        <v>6</v>
      </c>
    </row>
    <row r="5" spans="1:8" x14ac:dyDescent="0.3">
      <c r="A5" s="23">
        <v>4</v>
      </c>
      <c r="B5" s="23" t="s">
        <v>12</v>
      </c>
      <c r="C5" s="23">
        <v>95</v>
      </c>
      <c r="D5" s="23">
        <v>96</v>
      </c>
    </row>
    <row r="6" spans="1:8" x14ac:dyDescent="0.3">
      <c r="A6" s="23">
        <v>5</v>
      </c>
      <c r="B6" s="23" t="s">
        <v>115</v>
      </c>
      <c r="C6" s="23">
        <v>96</v>
      </c>
      <c r="D6" s="23">
        <v>95</v>
      </c>
    </row>
    <row r="7" spans="1:8" x14ac:dyDescent="0.3">
      <c r="A7" s="23">
        <v>6</v>
      </c>
      <c r="B7" s="23" t="s">
        <v>190</v>
      </c>
      <c r="C7" s="23">
        <v>93</v>
      </c>
      <c r="D7" s="23">
        <v>98</v>
      </c>
    </row>
    <row r="8" spans="1:8" x14ac:dyDescent="0.3">
      <c r="A8" s="23">
        <v>7</v>
      </c>
      <c r="B8" s="23" t="s">
        <v>191</v>
      </c>
      <c r="C8" s="23">
        <v>95</v>
      </c>
      <c r="D8" s="23">
        <v>93</v>
      </c>
    </row>
    <row r="9" spans="1:8" x14ac:dyDescent="0.3">
      <c r="A9" s="23">
        <v>8</v>
      </c>
      <c r="B9" s="23" t="s">
        <v>15</v>
      </c>
      <c r="C9" s="23">
        <v>98</v>
      </c>
      <c r="D9" s="23">
        <v>56</v>
      </c>
      <c r="G9"/>
    </row>
    <row r="10" spans="1:8" x14ac:dyDescent="0.3">
      <c r="A10" s="23">
        <v>9</v>
      </c>
      <c r="B10" s="23" t="s">
        <v>192</v>
      </c>
      <c r="C10" s="23">
        <v>99</v>
      </c>
      <c r="D10" s="23">
        <v>89</v>
      </c>
    </row>
    <row r="11" spans="1:8" x14ac:dyDescent="0.3">
      <c r="A11" s="23">
        <v>10</v>
      </c>
      <c r="B11" s="23" t="s">
        <v>193</v>
      </c>
      <c r="C11" s="23">
        <v>96</v>
      </c>
      <c r="D11" s="23">
        <v>69</v>
      </c>
    </row>
    <row r="12" spans="1:8" x14ac:dyDescent="0.3">
      <c r="A12" s="23">
        <v>11</v>
      </c>
      <c r="B12" s="23" t="s">
        <v>101</v>
      </c>
      <c r="C12" s="23">
        <v>93</v>
      </c>
      <c r="D12" s="23">
        <v>98</v>
      </c>
    </row>
    <row r="13" spans="1:8" x14ac:dyDescent="0.3">
      <c r="A13" s="23">
        <v>12</v>
      </c>
      <c r="B13" s="23" t="s">
        <v>102</v>
      </c>
      <c r="C13" s="23">
        <v>91</v>
      </c>
      <c r="D13" s="23">
        <v>75</v>
      </c>
    </row>
    <row r="14" spans="1:8" x14ac:dyDescent="0.3">
      <c r="A14" s="23">
        <v>13</v>
      </c>
      <c r="B14" s="23" t="s">
        <v>16</v>
      </c>
      <c r="C14" s="23">
        <v>98</v>
      </c>
      <c r="D14" s="23">
        <v>89</v>
      </c>
    </row>
    <row r="15" spans="1:8" x14ac:dyDescent="0.3">
      <c r="A15" s="23">
        <v>14</v>
      </c>
      <c r="B15" s="23" t="s">
        <v>100</v>
      </c>
      <c r="C15" s="23">
        <v>95</v>
      </c>
      <c r="D15" s="23">
        <v>65</v>
      </c>
      <c r="G15" s="23" t="s">
        <v>254</v>
      </c>
      <c r="H15" s="23">
        <v>2</v>
      </c>
    </row>
    <row r="16" spans="1:8" x14ac:dyDescent="0.3">
      <c r="A16" s="23">
        <v>15</v>
      </c>
      <c r="B16" s="23" t="s">
        <v>194</v>
      </c>
      <c r="C16" s="23">
        <v>99</v>
      </c>
      <c r="D16" s="23">
        <v>98</v>
      </c>
      <c r="G16" s="23" t="s">
        <v>393</v>
      </c>
      <c r="H16" s="23">
        <f>VLOOKUP(H15,A1:D19,3,0)</f>
        <v>92</v>
      </c>
    </row>
    <row r="17" spans="1:4" x14ac:dyDescent="0.3">
      <c r="A17" s="23">
        <v>16</v>
      </c>
      <c r="B17" s="23" t="s">
        <v>195</v>
      </c>
      <c r="C17" s="23">
        <v>98</v>
      </c>
      <c r="D17" s="23">
        <v>97</v>
      </c>
    </row>
    <row r="18" spans="1:4" x14ac:dyDescent="0.3">
      <c r="A18" s="23">
        <v>17</v>
      </c>
      <c r="B18" s="23" t="s">
        <v>196</v>
      </c>
      <c r="C18" s="23">
        <v>96</v>
      </c>
      <c r="D18" s="23">
        <v>69</v>
      </c>
    </row>
    <row r="19" spans="1:4" x14ac:dyDescent="0.3">
      <c r="A19" s="23">
        <v>18</v>
      </c>
      <c r="B19" s="23" t="s">
        <v>116</v>
      </c>
      <c r="C19" s="23">
        <v>98</v>
      </c>
      <c r="D19" s="23">
        <v>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E039D-ABF5-432F-BB35-BDE86AC074C0}">
  <dimension ref="A1:F248"/>
  <sheetViews>
    <sheetView workbookViewId="0">
      <selection activeCell="C5" sqref="C5"/>
    </sheetView>
  </sheetViews>
  <sheetFormatPr defaultRowHeight="14.4" x14ac:dyDescent="0.3"/>
  <cols>
    <col min="1" max="1" width="7.44140625" bestFit="1" customWidth="1"/>
    <col min="2" max="2" width="42.33203125" bestFit="1" customWidth="1"/>
    <col min="3" max="3" width="12.44140625" bestFit="1" customWidth="1"/>
    <col min="4" max="4" width="10.33203125" bestFit="1" customWidth="1"/>
    <col min="5" max="5" width="23" bestFit="1" customWidth="1"/>
    <col min="6" max="6" width="26.5546875" bestFit="1" customWidth="1"/>
  </cols>
  <sheetData>
    <row r="1" spans="1:6" x14ac:dyDescent="0.3">
      <c r="A1" t="s">
        <v>394</v>
      </c>
      <c r="B1" t="s">
        <v>395</v>
      </c>
      <c r="C1" t="s">
        <v>396</v>
      </c>
      <c r="D1" t="s">
        <v>287</v>
      </c>
      <c r="E1" t="s">
        <v>397</v>
      </c>
      <c r="F1" t="s">
        <v>398</v>
      </c>
    </row>
    <row r="2" spans="1:6" x14ac:dyDescent="0.3">
      <c r="A2">
        <v>1</v>
      </c>
      <c r="B2" s="66" t="s">
        <v>399</v>
      </c>
      <c r="C2">
        <v>1368570000</v>
      </c>
      <c r="D2" s="67">
        <v>42069</v>
      </c>
      <c r="E2">
        <v>0.189</v>
      </c>
      <c r="F2" s="66" t="s">
        <v>400</v>
      </c>
    </row>
    <row r="3" spans="1:6" x14ac:dyDescent="0.3">
      <c r="A3">
        <v>2</v>
      </c>
      <c r="B3" s="66" t="s">
        <v>401</v>
      </c>
      <c r="C3">
        <v>1267830000</v>
      </c>
      <c r="D3" s="67">
        <v>42069</v>
      </c>
      <c r="E3">
        <v>0.17499999999999999</v>
      </c>
      <c r="F3" s="66" t="s">
        <v>400</v>
      </c>
    </row>
    <row r="4" spans="1:6" x14ac:dyDescent="0.3">
      <c r="A4">
        <v>3</v>
      </c>
      <c r="B4" s="66" t="s">
        <v>402</v>
      </c>
      <c r="C4">
        <v>320529000</v>
      </c>
      <c r="D4" s="67">
        <v>42069</v>
      </c>
      <c r="E4">
        <v>4.4299999999999999E-2</v>
      </c>
      <c r="F4" s="66" t="s">
        <v>400</v>
      </c>
    </row>
    <row r="5" spans="1:6" x14ac:dyDescent="0.3">
      <c r="A5">
        <v>4</v>
      </c>
      <c r="B5" s="66" t="s">
        <v>403</v>
      </c>
      <c r="C5">
        <v>255461700</v>
      </c>
      <c r="D5" s="67">
        <v>42186</v>
      </c>
      <c r="E5">
        <v>3.5299999999999998E-2</v>
      </c>
      <c r="F5" s="66" t="s">
        <v>404</v>
      </c>
    </row>
    <row r="6" spans="1:6" x14ac:dyDescent="0.3">
      <c r="A6">
        <v>5</v>
      </c>
      <c r="B6" s="66" t="s">
        <v>405</v>
      </c>
      <c r="C6">
        <v>203975000</v>
      </c>
      <c r="D6" s="67">
        <v>42069</v>
      </c>
      <c r="E6">
        <v>2.8199999999999999E-2</v>
      </c>
      <c r="F6" s="66" t="s">
        <v>400</v>
      </c>
    </row>
    <row r="7" spans="1:6" x14ac:dyDescent="0.3">
      <c r="A7">
        <v>6</v>
      </c>
      <c r="B7" s="66" t="s">
        <v>406</v>
      </c>
      <c r="C7">
        <v>189150000</v>
      </c>
      <c r="D7" s="67">
        <v>42069</v>
      </c>
      <c r="E7">
        <v>2.6200000000000001E-2</v>
      </c>
      <c r="F7" s="66" t="s">
        <v>400</v>
      </c>
    </row>
    <row r="8" spans="1:6" x14ac:dyDescent="0.3">
      <c r="A8">
        <v>7</v>
      </c>
      <c r="B8" s="66" t="s">
        <v>407</v>
      </c>
      <c r="C8">
        <v>183523000</v>
      </c>
      <c r="D8" s="67">
        <v>42186</v>
      </c>
      <c r="E8">
        <v>2.5399999999999999E-2</v>
      </c>
      <c r="F8" s="66" t="s">
        <v>408</v>
      </c>
    </row>
    <row r="9" spans="1:6" x14ac:dyDescent="0.3">
      <c r="A9">
        <v>8</v>
      </c>
      <c r="B9" s="66" t="s">
        <v>409</v>
      </c>
      <c r="C9">
        <v>157941000</v>
      </c>
      <c r="D9" s="67">
        <v>42069</v>
      </c>
      <c r="E9">
        <v>2.18E-2</v>
      </c>
      <c r="F9" s="66" t="s">
        <v>400</v>
      </c>
    </row>
    <row r="10" spans="1:6" x14ac:dyDescent="0.3">
      <c r="A10">
        <v>9</v>
      </c>
      <c r="B10" s="66" t="s">
        <v>410</v>
      </c>
      <c r="C10">
        <v>146270033</v>
      </c>
      <c r="D10" s="67">
        <v>42005</v>
      </c>
      <c r="E10">
        <v>2.0199999999999999E-2</v>
      </c>
      <c r="F10" s="66" t="s">
        <v>404</v>
      </c>
    </row>
    <row r="11" spans="1:6" x14ac:dyDescent="0.3">
      <c r="A11">
        <v>10</v>
      </c>
      <c r="B11" s="66" t="s">
        <v>411</v>
      </c>
      <c r="C11">
        <v>126970000</v>
      </c>
      <c r="D11" s="67">
        <v>42036</v>
      </c>
      <c r="E11">
        <v>1.7600000000000001E-2</v>
      </c>
      <c r="F11" s="66" t="s">
        <v>412</v>
      </c>
    </row>
    <row r="12" spans="1:6" x14ac:dyDescent="0.3">
      <c r="A12">
        <v>11</v>
      </c>
      <c r="B12" s="66" t="s">
        <v>413</v>
      </c>
      <c r="C12">
        <v>121005815</v>
      </c>
      <c r="D12" s="67">
        <v>42186</v>
      </c>
      <c r="E12">
        <v>1.67E-2</v>
      </c>
      <c r="F12" s="66" t="s">
        <v>414</v>
      </c>
    </row>
    <row r="13" spans="1:6" x14ac:dyDescent="0.3">
      <c r="A13">
        <v>12</v>
      </c>
      <c r="B13" s="66" t="s">
        <v>415</v>
      </c>
      <c r="C13">
        <v>101098400</v>
      </c>
      <c r="D13" s="67">
        <v>42069</v>
      </c>
      <c r="E13">
        <v>1.4E-2</v>
      </c>
      <c r="F13" s="66" t="s">
        <v>400</v>
      </c>
    </row>
    <row r="14" spans="1:6" x14ac:dyDescent="0.3">
      <c r="A14">
        <v>13</v>
      </c>
      <c r="B14" s="66" t="s">
        <v>416</v>
      </c>
      <c r="C14">
        <v>90730000</v>
      </c>
      <c r="D14" s="67">
        <v>41821</v>
      </c>
      <c r="E14">
        <v>1.26E-2</v>
      </c>
      <c r="F14" s="66" t="s">
        <v>417</v>
      </c>
    </row>
    <row r="15" spans="1:6" x14ac:dyDescent="0.3">
      <c r="A15">
        <v>14</v>
      </c>
      <c r="B15" s="66" t="s">
        <v>418</v>
      </c>
      <c r="C15">
        <v>90076012</v>
      </c>
      <c r="D15" s="67">
        <v>42186</v>
      </c>
      <c r="E15">
        <v>1.2500000000000001E-2</v>
      </c>
      <c r="F15" s="66" t="s">
        <v>414</v>
      </c>
    </row>
    <row r="16" spans="1:6" x14ac:dyDescent="0.3">
      <c r="A16">
        <v>15</v>
      </c>
      <c r="B16" s="66" t="s">
        <v>419</v>
      </c>
      <c r="C16">
        <v>88123300</v>
      </c>
      <c r="D16" s="67">
        <v>42069</v>
      </c>
      <c r="E16">
        <v>1.2200000000000001E-2</v>
      </c>
      <c r="F16" s="66" t="s">
        <v>400</v>
      </c>
    </row>
    <row r="17" spans="1:6" x14ac:dyDescent="0.3">
      <c r="A17">
        <v>16</v>
      </c>
      <c r="B17" s="66" t="s">
        <v>420</v>
      </c>
      <c r="C17">
        <v>80925000</v>
      </c>
      <c r="D17" s="67">
        <v>41820</v>
      </c>
      <c r="E17">
        <v>1.12E-2</v>
      </c>
      <c r="F17" s="66" t="s">
        <v>404</v>
      </c>
    </row>
    <row r="18" spans="1:6" x14ac:dyDescent="0.3">
      <c r="A18">
        <v>17</v>
      </c>
      <c r="B18" s="66" t="s">
        <v>421</v>
      </c>
      <c r="C18">
        <v>78165200</v>
      </c>
      <c r="D18" s="67">
        <v>42069</v>
      </c>
      <c r="E18">
        <v>1.0800000000000001E-2</v>
      </c>
      <c r="F18" s="66" t="s">
        <v>400</v>
      </c>
    </row>
    <row r="19" spans="1:6" x14ac:dyDescent="0.3">
      <c r="A19">
        <v>18</v>
      </c>
      <c r="B19" s="66" t="s">
        <v>422</v>
      </c>
      <c r="C19">
        <v>77695904</v>
      </c>
      <c r="D19" s="67">
        <v>42004</v>
      </c>
      <c r="E19">
        <v>1.0699999999999999E-2</v>
      </c>
      <c r="F19" s="66" t="s">
        <v>417</v>
      </c>
    </row>
    <row r="20" spans="1:6" x14ac:dyDescent="0.3">
      <c r="A20">
        <v>19</v>
      </c>
      <c r="B20" s="66" t="s">
        <v>423</v>
      </c>
      <c r="C20">
        <v>71246000</v>
      </c>
      <c r="D20" s="67">
        <v>42186</v>
      </c>
      <c r="E20">
        <v>9.9000000000000008E-3</v>
      </c>
      <c r="F20" s="66" t="s">
        <v>408</v>
      </c>
    </row>
    <row r="21" spans="1:6" x14ac:dyDescent="0.3">
      <c r="A21">
        <v>20</v>
      </c>
      <c r="B21" s="66" t="s">
        <v>424</v>
      </c>
      <c r="C21">
        <v>66104000</v>
      </c>
      <c r="D21" s="67">
        <v>42036</v>
      </c>
      <c r="E21">
        <v>9.1000000000000004E-3</v>
      </c>
      <c r="F21" s="66" t="s">
        <v>412</v>
      </c>
    </row>
    <row r="22" spans="1:6" x14ac:dyDescent="0.3">
      <c r="A22">
        <v>21</v>
      </c>
      <c r="B22" s="66" t="s">
        <v>425</v>
      </c>
      <c r="C22">
        <v>64871000</v>
      </c>
      <c r="D22" s="67">
        <v>41821</v>
      </c>
      <c r="E22">
        <v>8.9999999999999993E-3</v>
      </c>
      <c r="F22" s="66" t="s">
        <v>426</v>
      </c>
    </row>
    <row r="23" spans="1:6" x14ac:dyDescent="0.3">
      <c r="A23">
        <v>22</v>
      </c>
      <c r="B23" s="66" t="s">
        <v>427</v>
      </c>
      <c r="C23">
        <v>64105654</v>
      </c>
      <c r="D23" s="67">
        <v>41456</v>
      </c>
      <c r="E23">
        <v>8.8999999999999999E-3</v>
      </c>
      <c r="F23" s="66" t="s">
        <v>417</v>
      </c>
    </row>
    <row r="24" spans="1:6" x14ac:dyDescent="0.3">
      <c r="A24">
        <v>23</v>
      </c>
      <c r="B24" s="66" t="s">
        <v>428</v>
      </c>
      <c r="C24">
        <v>60782309</v>
      </c>
      <c r="D24" s="67">
        <v>41912</v>
      </c>
      <c r="E24">
        <v>8.3999999999999995E-3</v>
      </c>
      <c r="F24" s="66" t="s">
        <v>412</v>
      </c>
    </row>
    <row r="25" spans="1:6" x14ac:dyDescent="0.3">
      <c r="A25">
        <v>24</v>
      </c>
      <c r="B25" s="66" t="s">
        <v>429</v>
      </c>
      <c r="C25">
        <v>54002000</v>
      </c>
      <c r="D25" s="67">
        <v>41821</v>
      </c>
      <c r="E25">
        <v>7.4999999999999997E-3</v>
      </c>
      <c r="F25" s="66" t="s">
        <v>404</v>
      </c>
    </row>
    <row r="26" spans="1:6" x14ac:dyDescent="0.3">
      <c r="A26">
        <v>25</v>
      </c>
      <c r="B26" s="66" t="s">
        <v>430</v>
      </c>
      <c r="C26">
        <v>51419420</v>
      </c>
      <c r="D26" s="67">
        <v>41727</v>
      </c>
      <c r="E26">
        <v>7.1000000000000004E-3</v>
      </c>
      <c r="F26" s="66" t="s">
        <v>431</v>
      </c>
    </row>
    <row r="27" spans="1:6" x14ac:dyDescent="0.3">
      <c r="A27">
        <v>26</v>
      </c>
      <c r="B27" s="66" t="s">
        <v>432</v>
      </c>
      <c r="C27">
        <v>51342881</v>
      </c>
      <c r="D27" s="67">
        <v>42005</v>
      </c>
      <c r="E27">
        <v>7.1000000000000004E-3</v>
      </c>
      <c r="F27" s="66" t="s">
        <v>414</v>
      </c>
    </row>
    <row r="28" spans="1:6" x14ac:dyDescent="0.3">
      <c r="A28">
        <v>27</v>
      </c>
      <c r="B28" s="66" t="s">
        <v>433</v>
      </c>
      <c r="C28">
        <v>48025400</v>
      </c>
      <c r="D28" s="67">
        <v>42069</v>
      </c>
      <c r="E28">
        <v>6.6400000000000001E-3</v>
      </c>
      <c r="F28" s="66" t="s">
        <v>400</v>
      </c>
    </row>
    <row r="29" spans="1:6" x14ac:dyDescent="0.3">
      <c r="A29">
        <v>28</v>
      </c>
      <c r="B29" s="66" t="s">
        <v>434</v>
      </c>
      <c r="C29">
        <v>47421786</v>
      </c>
      <c r="D29" s="67">
        <v>41821</v>
      </c>
      <c r="E29">
        <v>6.6E-3</v>
      </c>
      <c r="F29" s="66" t="s">
        <v>435</v>
      </c>
    </row>
    <row r="30" spans="1:6" x14ac:dyDescent="0.3">
      <c r="A30">
        <v>29</v>
      </c>
      <c r="B30" s="66" t="s">
        <v>436</v>
      </c>
      <c r="C30">
        <v>46749000</v>
      </c>
      <c r="D30" s="67">
        <v>42186</v>
      </c>
      <c r="E30">
        <v>6.4999999999999997E-3</v>
      </c>
      <c r="F30" s="66" t="s">
        <v>408</v>
      </c>
    </row>
    <row r="31" spans="1:6" x14ac:dyDescent="0.3">
      <c r="A31">
        <v>30</v>
      </c>
      <c r="B31" s="66" t="s">
        <v>437</v>
      </c>
      <c r="C31">
        <v>46464053</v>
      </c>
      <c r="D31" s="67">
        <v>41821</v>
      </c>
      <c r="E31">
        <v>6.4000000000000003E-3</v>
      </c>
      <c r="F31" s="66" t="s">
        <v>404</v>
      </c>
    </row>
    <row r="32" spans="1:6" x14ac:dyDescent="0.3">
      <c r="A32">
        <v>31</v>
      </c>
      <c r="B32" s="66" t="s">
        <v>438</v>
      </c>
      <c r="C32">
        <v>43131966</v>
      </c>
      <c r="D32" s="67">
        <v>42186</v>
      </c>
      <c r="E32">
        <v>6.0000000000000001E-3</v>
      </c>
      <c r="F32" s="66" t="s">
        <v>426</v>
      </c>
    </row>
    <row r="33" spans="1:6" x14ac:dyDescent="0.3">
      <c r="A33">
        <v>32</v>
      </c>
      <c r="B33" s="66" t="s">
        <v>439</v>
      </c>
      <c r="C33">
        <v>42928900</v>
      </c>
      <c r="D33" s="67">
        <v>42005</v>
      </c>
      <c r="E33">
        <v>5.8999999999999999E-3</v>
      </c>
      <c r="F33" s="66" t="s">
        <v>412</v>
      </c>
    </row>
    <row r="34" spans="1:6" x14ac:dyDescent="0.3">
      <c r="A34">
        <v>33</v>
      </c>
      <c r="B34" s="66" t="s">
        <v>440</v>
      </c>
      <c r="C34">
        <v>39500000</v>
      </c>
      <c r="D34" s="67">
        <v>42005</v>
      </c>
      <c r="E34">
        <v>5.4999999999999997E-3</v>
      </c>
      <c r="F34" s="66" t="s">
        <v>404</v>
      </c>
    </row>
    <row r="35" spans="1:6" x14ac:dyDescent="0.3">
      <c r="A35">
        <v>34</v>
      </c>
      <c r="B35" s="66" t="s">
        <v>441</v>
      </c>
      <c r="C35">
        <v>38484000</v>
      </c>
      <c r="D35" s="67">
        <v>42004</v>
      </c>
      <c r="E35">
        <v>5.3E-3</v>
      </c>
      <c r="F35" s="66" t="s">
        <v>404</v>
      </c>
    </row>
    <row r="36" spans="1:6" x14ac:dyDescent="0.3">
      <c r="A36">
        <v>35</v>
      </c>
      <c r="B36" s="66" t="s">
        <v>442</v>
      </c>
      <c r="C36">
        <v>38435252</v>
      </c>
      <c r="D36" s="67">
        <v>42186</v>
      </c>
      <c r="E36">
        <v>5.3E-3</v>
      </c>
      <c r="F36" s="66" t="s">
        <v>426</v>
      </c>
    </row>
    <row r="37" spans="1:6" x14ac:dyDescent="0.3">
      <c r="A37">
        <v>36</v>
      </c>
      <c r="B37" s="66" t="s">
        <v>443</v>
      </c>
      <c r="C37">
        <v>36004552</v>
      </c>
      <c r="D37" s="67">
        <v>41821</v>
      </c>
      <c r="E37">
        <v>5.0000000000000001E-3</v>
      </c>
      <c r="F37" s="66" t="s">
        <v>426</v>
      </c>
    </row>
    <row r="38" spans="1:6" x14ac:dyDescent="0.3">
      <c r="A38">
        <v>37</v>
      </c>
      <c r="B38" s="66" t="s">
        <v>444</v>
      </c>
      <c r="C38">
        <v>35675834</v>
      </c>
      <c r="D38" s="67">
        <v>41913</v>
      </c>
      <c r="E38">
        <v>4.8999999999999998E-3</v>
      </c>
      <c r="F38" s="66" t="s">
        <v>404</v>
      </c>
    </row>
    <row r="39" spans="1:6" x14ac:dyDescent="0.3">
      <c r="A39">
        <v>38</v>
      </c>
      <c r="B39" s="66" t="s">
        <v>445</v>
      </c>
      <c r="C39">
        <v>34856813</v>
      </c>
      <c r="D39" s="67">
        <v>41879</v>
      </c>
      <c r="E39">
        <v>4.7999999999999996E-3</v>
      </c>
      <c r="F39" s="66" t="s">
        <v>431</v>
      </c>
    </row>
    <row r="40" spans="1:6" x14ac:dyDescent="0.3">
      <c r="A40">
        <v>39</v>
      </c>
      <c r="B40" s="66" t="s">
        <v>446</v>
      </c>
      <c r="C40">
        <v>33543100</v>
      </c>
      <c r="D40" s="67">
        <v>42069</v>
      </c>
      <c r="E40">
        <v>4.64E-3</v>
      </c>
      <c r="F40" s="66" t="s">
        <v>400</v>
      </c>
    </row>
    <row r="41" spans="1:6" x14ac:dyDescent="0.3">
      <c r="A41">
        <v>40</v>
      </c>
      <c r="B41" s="66" t="s">
        <v>447</v>
      </c>
      <c r="C41">
        <v>31521418</v>
      </c>
      <c r="D41" s="67">
        <v>42186</v>
      </c>
      <c r="E41">
        <v>4.4000000000000003E-3</v>
      </c>
      <c r="F41" s="66" t="s">
        <v>426</v>
      </c>
    </row>
    <row r="42" spans="1:6" x14ac:dyDescent="0.3">
      <c r="A42">
        <v>41</v>
      </c>
      <c r="B42" s="66" t="s">
        <v>448</v>
      </c>
      <c r="C42">
        <v>31151643</v>
      </c>
      <c r="D42" s="67">
        <v>42186</v>
      </c>
      <c r="E42">
        <v>4.3E-3</v>
      </c>
      <c r="F42" s="66" t="s">
        <v>426</v>
      </c>
    </row>
    <row r="43" spans="1:6" x14ac:dyDescent="0.3">
      <c r="A43">
        <v>42</v>
      </c>
      <c r="B43" s="66" t="s">
        <v>449</v>
      </c>
      <c r="C43">
        <v>30620404</v>
      </c>
      <c r="D43" s="67">
        <v>42186</v>
      </c>
      <c r="E43">
        <v>4.1999999999999997E-3</v>
      </c>
      <c r="F43" s="66" t="s">
        <v>426</v>
      </c>
    </row>
    <row r="44" spans="1:6" x14ac:dyDescent="0.3">
      <c r="A44">
        <v>43</v>
      </c>
      <c r="B44" s="66" t="s">
        <v>450</v>
      </c>
      <c r="C44">
        <v>30511900</v>
      </c>
      <c r="D44" s="67">
        <v>42069</v>
      </c>
      <c r="E44">
        <v>4.2199999999999998E-3</v>
      </c>
      <c r="F44" s="66" t="s">
        <v>400</v>
      </c>
    </row>
    <row r="45" spans="1:6" x14ac:dyDescent="0.3">
      <c r="A45">
        <v>44</v>
      </c>
      <c r="B45" s="66" t="s">
        <v>451</v>
      </c>
      <c r="C45">
        <v>30492800</v>
      </c>
      <c r="D45" s="67">
        <v>41640</v>
      </c>
      <c r="E45">
        <v>4.1999999999999997E-3</v>
      </c>
      <c r="F45" s="66" t="s">
        <v>404</v>
      </c>
    </row>
    <row r="46" spans="1:6" x14ac:dyDescent="0.3">
      <c r="A46">
        <v>45</v>
      </c>
      <c r="B46" s="66" t="s">
        <v>452</v>
      </c>
      <c r="C46">
        <v>28037904</v>
      </c>
      <c r="D46" s="67">
        <v>42186</v>
      </c>
      <c r="E46">
        <v>3.8999999999999998E-3</v>
      </c>
      <c r="F46" s="66" t="s">
        <v>426</v>
      </c>
    </row>
    <row r="47" spans="1:6" x14ac:dyDescent="0.3">
      <c r="A47">
        <v>46</v>
      </c>
      <c r="B47" s="66" t="s">
        <v>453</v>
      </c>
      <c r="C47">
        <v>27043093</v>
      </c>
      <c r="D47" s="67">
        <v>41821</v>
      </c>
      <c r="E47">
        <v>3.7000000000000002E-3</v>
      </c>
      <c r="F47" s="66" t="s">
        <v>426</v>
      </c>
    </row>
    <row r="48" spans="1:6" x14ac:dyDescent="0.3">
      <c r="A48">
        <v>47</v>
      </c>
      <c r="B48" s="66" t="s">
        <v>454</v>
      </c>
      <c r="C48">
        <v>26556800</v>
      </c>
      <c r="D48" s="67">
        <v>41821</v>
      </c>
      <c r="E48">
        <v>3.7000000000000002E-3</v>
      </c>
      <c r="F48" s="66" t="s">
        <v>404</v>
      </c>
    </row>
    <row r="49" spans="1:6" x14ac:dyDescent="0.3">
      <c r="A49">
        <v>48</v>
      </c>
      <c r="B49" s="66" t="s">
        <v>455</v>
      </c>
      <c r="C49">
        <v>25956000</v>
      </c>
      <c r="D49" s="67">
        <v>41821</v>
      </c>
      <c r="E49">
        <v>3.5999999999999999E-3</v>
      </c>
      <c r="F49" s="66" t="s">
        <v>404</v>
      </c>
    </row>
    <row r="50" spans="1:6" x14ac:dyDescent="0.3">
      <c r="A50">
        <v>49</v>
      </c>
      <c r="B50" s="66" t="s">
        <v>456</v>
      </c>
      <c r="C50">
        <v>25727911</v>
      </c>
      <c r="D50" s="67">
        <v>42186</v>
      </c>
      <c r="E50">
        <v>3.5999999999999999E-3</v>
      </c>
      <c r="F50" s="66" t="s">
        <v>457</v>
      </c>
    </row>
    <row r="51" spans="1:6" x14ac:dyDescent="0.3">
      <c r="A51">
        <v>50</v>
      </c>
      <c r="B51" s="66" t="s">
        <v>458</v>
      </c>
      <c r="C51">
        <v>25155000</v>
      </c>
      <c r="D51" s="67">
        <v>42186</v>
      </c>
      <c r="E51">
        <v>3.5000000000000001E-3</v>
      </c>
      <c r="F51" s="66" t="s">
        <v>408</v>
      </c>
    </row>
    <row r="52" spans="1:6" x14ac:dyDescent="0.3">
      <c r="A52">
        <v>51</v>
      </c>
      <c r="B52" s="66" t="s">
        <v>459</v>
      </c>
      <c r="C52">
        <v>24383301</v>
      </c>
      <c r="D52" s="67">
        <v>41775</v>
      </c>
      <c r="E52">
        <v>3.3999999999999998E-3</v>
      </c>
      <c r="F52" s="66" t="s">
        <v>431</v>
      </c>
    </row>
    <row r="53" spans="1:6" x14ac:dyDescent="0.3">
      <c r="A53">
        <v>52</v>
      </c>
      <c r="B53" s="66" t="s">
        <v>460</v>
      </c>
      <c r="C53">
        <v>23766500</v>
      </c>
      <c r="D53" s="67">
        <v>42069</v>
      </c>
      <c r="E53">
        <v>3.29E-3</v>
      </c>
      <c r="F53" s="66" t="s">
        <v>400</v>
      </c>
    </row>
    <row r="54" spans="1:6" x14ac:dyDescent="0.3">
      <c r="A54">
        <v>53</v>
      </c>
      <c r="B54" s="66" t="s">
        <v>461</v>
      </c>
      <c r="C54">
        <v>23440278</v>
      </c>
      <c r="D54" s="67">
        <v>42035</v>
      </c>
      <c r="E54">
        <v>3.2000000000000002E-3</v>
      </c>
      <c r="F54" s="66" t="s">
        <v>412</v>
      </c>
    </row>
    <row r="55" spans="1:6" x14ac:dyDescent="0.3">
      <c r="A55">
        <v>54</v>
      </c>
      <c r="B55" s="66" t="s">
        <v>462</v>
      </c>
      <c r="C55">
        <v>23087363</v>
      </c>
      <c r="D55" s="67">
        <v>42069</v>
      </c>
      <c r="E55">
        <v>3.2000000000000002E-3</v>
      </c>
      <c r="F55" s="66" t="s">
        <v>400</v>
      </c>
    </row>
    <row r="56" spans="1:6" x14ac:dyDescent="0.3">
      <c r="A56">
        <v>55</v>
      </c>
      <c r="B56" s="66" t="s">
        <v>463</v>
      </c>
      <c r="C56">
        <v>22671331</v>
      </c>
      <c r="D56" s="67">
        <v>41774</v>
      </c>
      <c r="E56">
        <v>3.0999999999999999E-3</v>
      </c>
      <c r="F56" s="66" t="s">
        <v>464</v>
      </c>
    </row>
    <row r="57" spans="1:6" x14ac:dyDescent="0.3">
      <c r="A57">
        <v>56</v>
      </c>
      <c r="B57" s="66" t="s">
        <v>465</v>
      </c>
      <c r="C57">
        <v>21842167</v>
      </c>
      <c r="D57" s="67">
        <v>41456</v>
      </c>
      <c r="E57">
        <v>3.0000000000000001E-3</v>
      </c>
      <c r="F57" s="66" t="s">
        <v>417</v>
      </c>
    </row>
    <row r="58" spans="1:6" x14ac:dyDescent="0.3">
      <c r="A58">
        <v>57</v>
      </c>
      <c r="B58" s="66" t="s">
        <v>466</v>
      </c>
      <c r="C58">
        <v>21143237</v>
      </c>
      <c r="D58" s="67">
        <v>41456</v>
      </c>
      <c r="E58">
        <v>2.8E-3</v>
      </c>
      <c r="F58" s="66" t="s">
        <v>404</v>
      </c>
    </row>
    <row r="59" spans="1:6" x14ac:dyDescent="0.3">
      <c r="A59">
        <v>58</v>
      </c>
      <c r="B59" s="66" t="s">
        <v>467</v>
      </c>
      <c r="C59">
        <v>20359439</v>
      </c>
      <c r="D59" s="67">
        <v>40987</v>
      </c>
      <c r="E59">
        <v>2.8E-3</v>
      </c>
      <c r="F59" s="66" t="s">
        <v>468</v>
      </c>
    </row>
    <row r="60" spans="1:6" x14ac:dyDescent="0.3">
      <c r="A60">
        <v>59</v>
      </c>
      <c r="B60" s="66" t="s">
        <v>469</v>
      </c>
      <c r="C60">
        <v>19942642</v>
      </c>
      <c r="D60" s="67">
        <v>41640</v>
      </c>
      <c r="E60">
        <v>2.8E-3</v>
      </c>
      <c r="F60" s="66" t="s">
        <v>417</v>
      </c>
    </row>
    <row r="61" spans="1:6" x14ac:dyDescent="0.3">
      <c r="A61">
        <v>60</v>
      </c>
      <c r="B61" s="66" t="s">
        <v>470</v>
      </c>
      <c r="C61">
        <v>19268000</v>
      </c>
      <c r="D61" s="67">
        <v>42186</v>
      </c>
      <c r="E61">
        <v>2.7000000000000001E-3</v>
      </c>
      <c r="F61" s="66" t="s">
        <v>408</v>
      </c>
    </row>
    <row r="62" spans="1:6" x14ac:dyDescent="0.3">
      <c r="A62">
        <v>61</v>
      </c>
      <c r="B62" s="66" t="s">
        <v>471</v>
      </c>
      <c r="C62">
        <v>18450494</v>
      </c>
      <c r="D62" s="67">
        <v>42186</v>
      </c>
      <c r="E62">
        <v>2.5999999999999999E-3</v>
      </c>
      <c r="F62" s="66" t="s">
        <v>404</v>
      </c>
    </row>
    <row r="63" spans="1:6" x14ac:dyDescent="0.3">
      <c r="A63">
        <v>62</v>
      </c>
      <c r="B63" s="66" t="s">
        <v>472</v>
      </c>
      <c r="C63">
        <v>18006407</v>
      </c>
      <c r="D63" s="67">
        <v>42186</v>
      </c>
      <c r="E63">
        <v>2.5000000000000001E-3</v>
      </c>
      <c r="F63" s="66" t="s">
        <v>426</v>
      </c>
    </row>
    <row r="64" spans="1:6" x14ac:dyDescent="0.3">
      <c r="A64">
        <v>63</v>
      </c>
      <c r="B64" s="66" t="s">
        <v>473</v>
      </c>
      <c r="C64">
        <v>17417500</v>
      </c>
      <c r="D64" s="67">
        <v>42005</v>
      </c>
      <c r="E64">
        <v>2.3999999999999998E-3</v>
      </c>
      <c r="F64" s="66" t="s">
        <v>412</v>
      </c>
    </row>
    <row r="65" spans="1:6" x14ac:dyDescent="0.3">
      <c r="A65">
        <v>64</v>
      </c>
      <c r="B65" s="66" t="s">
        <v>474</v>
      </c>
      <c r="C65">
        <v>16892500</v>
      </c>
      <c r="D65" s="67">
        <v>42069</v>
      </c>
      <c r="E65">
        <v>2.3400000000000001E-3</v>
      </c>
      <c r="F65" s="66" t="s">
        <v>400</v>
      </c>
    </row>
    <row r="66" spans="1:6" x14ac:dyDescent="0.3">
      <c r="A66">
        <v>65</v>
      </c>
      <c r="B66" s="66" t="s">
        <v>475</v>
      </c>
      <c r="C66">
        <v>16310431</v>
      </c>
      <c r="D66" s="67">
        <v>42186</v>
      </c>
      <c r="E66">
        <v>2.3E-3</v>
      </c>
      <c r="F66" s="66" t="s">
        <v>426</v>
      </c>
    </row>
    <row r="67" spans="1:6" x14ac:dyDescent="0.3">
      <c r="A67">
        <v>66</v>
      </c>
      <c r="B67" s="66" t="s">
        <v>476</v>
      </c>
      <c r="C67">
        <v>16259000</v>
      </c>
      <c r="D67" s="67">
        <v>42186</v>
      </c>
      <c r="E67">
        <v>2.2000000000000001E-3</v>
      </c>
      <c r="F67" s="66" t="s">
        <v>408</v>
      </c>
    </row>
    <row r="68" spans="1:6" x14ac:dyDescent="0.3">
      <c r="A68">
        <v>67</v>
      </c>
      <c r="B68" s="66" t="s">
        <v>477</v>
      </c>
      <c r="C68">
        <v>15945200</v>
      </c>
      <c r="D68" s="67">
        <v>42069</v>
      </c>
      <c r="E68">
        <v>2.2000000000000001E-3</v>
      </c>
      <c r="F68" s="66" t="s">
        <v>400</v>
      </c>
    </row>
    <row r="69" spans="1:6" x14ac:dyDescent="0.3">
      <c r="A69">
        <v>68</v>
      </c>
      <c r="B69" s="66" t="s">
        <v>478</v>
      </c>
      <c r="C69">
        <v>15806675</v>
      </c>
      <c r="D69" s="67">
        <v>41821</v>
      </c>
      <c r="E69">
        <v>2.2000000000000001E-3</v>
      </c>
      <c r="F69" s="66" t="s">
        <v>404</v>
      </c>
    </row>
    <row r="70" spans="1:6" x14ac:dyDescent="0.3">
      <c r="A70">
        <v>69</v>
      </c>
      <c r="B70" s="66" t="s">
        <v>479</v>
      </c>
      <c r="C70">
        <v>15473905</v>
      </c>
      <c r="D70" s="67">
        <v>42186</v>
      </c>
      <c r="E70">
        <v>2.0999999999999999E-3</v>
      </c>
      <c r="F70" s="66" t="s">
        <v>426</v>
      </c>
    </row>
    <row r="71" spans="1:6" x14ac:dyDescent="0.3">
      <c r="A71">
        <v>70</v>
      </c>
      <c r="B71" s="66" t="s">
        <v>480</v>
      </c>
      <c r="C71">
        <v>15405157</v>
      </c>
      <c r="D71" s="67">
        <v>42186</v>
      </c>
      <c r="E71">
        <v>2.0999999999999999E-3</v>
      </c>
      <c r="F71" s="66" t="s">
        <v>426</v>
      </c>
    </row>
    <row r="72" spans="1:6" x14ac:dyDescent="0.3">
      <c r="A72">
        <v>71</v>
      </c>
      <c r="B72" s="66" t="s">
        <v>481</v>
      </c>
      <c r="C72">
        <v>13606000</v>
      </c>
      <c r="D72" s="67">
        <v>42186</v>
      </c>
      <c r="E72">
        <v>1.9E-3</v>
      </c>
      <c r="F72" s="66" t="s">
        <v>408</v>
      </c>
    </row>
    <row r="73" spans="1:6" x14ac:dyDescent="0.3">
      <c r="A73">
        <v>72</v>
      </c>
      <c r="B73" s="66" t="s">
        <v>482</v>
      </c>
      <c r="C73">
        <v>13508715</v>
      </c>
      <c r="D73" s="67">
        <v>41597</v>
      </c>
      <c r="E73">
        <v>1.9E-3</v>
      </c>
      <c r="F73" s="66" t="s">
        <v>483</v>
      </c>
    </row>
    <row r="74" spans="1:6" x14ac:dyDescent="0.3">
      <c r="A74">
        <v>73</v>
      </c>
      <c r="B74" s="66" t="s">
        <v>484</v>
      </c>
      <c r="C74">
        <v>13061239</v>
      </c>
      <c r="D74" s="67">
        <v>41138</v>
      </c>
      <c r="E74">
        <v>1.8E-3</v>
      </c>
      <c r="F74" s="66" t="s">
        <v>485</v>
      </c>
    </row>
    <row r="75" spans="1:6" x14ac:dyDescent="0.3">
      <c r="A75">
        <v>74</v>
      </c>
      <c r="B75" s="66" t="s">
        <v>486</v>
      </c>
      <c r="C75">
        <v>11892934</v>
      </c>
      <c r="D75" s="67">
        <v>42186</v>
      </c>
      <c r="E75">
        <v>1.6000000000000001E-3</v>
      </c>
      <c r="F75" s="66" t="s">
        <v>426</v>
      </c>
    </row>
    <row r="76" spans="1:6" x14ac:dyDescent="0.3">
      <c r="A76">
        <v>75</v>
      </c>
      <c r="B76" s="66" t="s">
        <v>487</v>
      </c>
      <c r="C76">
        <v>11410651</v>
      </c>
      <c r="D76" s="67">
        <v>42186</v>
      </c>
      <c r="E76">
        <v>1.6000000000000001E-3</v>
      </c>
      <c r="F76" s="66" t="s">
        <v>414</v>
      </c>
    </row>
    <row r="77" spans="1:6" x14ac:dyDescent="0.3">
      <c r="A77">
        <v>76</v>
      </c>
      <c r="B77" s="66" t="s">
        <v>488</v>
      </c>
      <c r="C77">
        <v>11237160</v>
      </c>
      <c r="D77" s="67">
        <v>42005</v>
      </c>
      <c r="E77">
        <v>1.6000000000000001E-3</v>
      </c>
      <c r="F77" s="66" t="s">
        <v>412</v>
      </c>
    </row>
    <row r="78" spans="1:6" x14ac:dyDescent="0.3">
      <c r="A78">
        <v>77</v>
      </c>
      <c r="B78" s="66" t="s">
        <v>489</v>
      </c>
      <c r="C78">
        <v>11210064</v>
      </c>
      <c r="D78" s="67">
        <v>41639</v>
      </c>
      <c r="E78">
        <v>1.6000000000000001E-3</v>
      </c>
      <c r="F78" s="66" t="s">
        <v>417</v>
      </c>
    </row>
    <row r="79" spans="1:6" x14ac:dyDescent="0.3">
      <c r="A79">
        <v>78</v>
      </c>
      <c r="B79" s="66" t="s">
        <v>490</v>
      </c>
      <c r="C79">
        <v>11123000</v>
      </c>
      <c r="D79" s="67">
        <v>42186</v>
      </c>
      <c r="E79">
        <v>1.5E-3</v>
      </c>
      <c r="F79" s="66" t="s">
        <v>408</v>
      </c>
    </row>
    <row r="80" spans="1:6" x14ac:dyDescent="0.3">
      <c r="A80">
        <v>79</v>
      </c>
      <c r="B80" s="66" t="s">
        <v>491</v>
      </c>
      <c r="C80">
        <v>10996891</v>
      </c>
      <c r="D80" s="67">
        <v>41821</v>
      </c>
      <c r="E80">
        <v>1.5E-3</v>
      </c>
      <c r="F80" s="66" t="s">
        <v>417</v>
      </c>
    </row>
    <row r="81" spans="1:6" x14ac:dyDescent="0.3">
      <c r="A81">
        <v>80</v>
      </c>
      <c r="B81" s="66" t="s">
        <v>492</v>
      </c>
      <c r="C81">
        <v>10992589</v>
      </c>
      <c r="D81" s="67">
        <v>41640</v>
      </c>
      <c r="E81">
        <v>1.5E-3</v>
      </c>
      <c r="F81" s="66" t="s">
        <v>404</v>
      </c>
    </row>
    <row r="82" spans="1:6" x14ac:dyDescent="0.3">
      <c r="A82">
        <v>81</v>
      </c>
      <c r="B82" s="66" t="s">
        <v>493</v>
      </c>
      <c r="C82">
        <v>10982754</v>
      </c>
      <c r="D82" s="67">
        <v>41752</v>
      </c>
      <c r="E82">
        <v>1.5E-3</v>
      </c>
      <c r="F82" s="66" t="s">
        <v>431</v>
      </c>
    </row>
    <row r="83" spans="1:6" x14ac:dyDescent="0.3">
      <c r="A83">
        <v>82</v>
      </c>
      <c r="B83" s="66" t="s">
        <v>494</v>
      </c>
      <c r="C83">
        <v>10911819</v>
      </c>
      <c r="D83" s="67">
        <v>42186</v>
      </c>
      <c r="E83">
        <v>1.5E-3</v>
      </c>
      <c r="F83" s="66" t="s">
        <v>414</v>
      </c>
    </row>
    <row r="84" spans="1:6" x14ac:dyDescent="0.3">
      <c r="A84">
        <v>83</v>
      </c>
      <c r="B84" s="66" t="s">
        <v>495</v>
      </c>
      <c r="C84">
        <v>10628972</v>
      </c>
      <c r="D84" s="67">
        <v>41731</v>
      </c>
      <c r="E84">
        <v>1.5E-3</v>
      </c>
      <c r="F84" s="66" t="s">
        <v>431</v>
      </c>
    </row>
    <row r="85" spans="1:6" x14ac:dyDescent="0.3">
      <c r="A85">
        <v>84</v>
      </c>
      <c r="B85" s="66" t="s">
        <v>496</v>
      </c>
      <c r="C85">
        <v>10528477</v>
      </c>
      <c r="D85" s="67">
        <v>41912</v>
      </c>
      <c r="E85">
        <v>1.5E-3</v>
      </c>
      <c r="F85" s="66" t="s">
        <v>497</v>
      </c>
    </row>
    <row r="86" spans="1:6" x14ac:dyDescent="0.3">
      <c r="A86">
        <v>85</v>
      </c>
      <c r="B86" s="66" t="s">
        <v>498</v>
      </c>
      <c r="C86">
        <v>10477800</v>
      </c>
      <c r="D86" s="67">
        <v>41639</v>
      </c>
      <c r="E86">
        <v>1.5E-3</v>
      </c>
      <c r="F86" s="66" t="s">
        <v>417</v>
      </c>
    </row>
    <row r="87" spans="1:6" x14ac:dyDescent="0.3">
      <c r="A87">
        <v>86</v>
      </c>
      <c r="B87" s="66" t="s">
        <v>499</v>
      </c>
      <c r="C87">
        <v>10378267</v>
      </c>
      <c r="D87" s="67">
        <v>41821</v>
      </c>
      <c r="E87">
        <v>1.4E-3</v>
      </c>
      <c r="F87" s="66" t="s">
        <v>404</v>
      </c>
    </row>
    <row r="88" spans="1:6" x14ac:dyDescent="0.3">
      <c r="A88">
        <v>87</v>
      </c>
      <c r="B88" s="66" t="s">
        <v>500</v>
      </c>
      <c r="C88">
        <v>10315244</v>
      </c>
      <c r="D88" s="67">
        <v>42186</v>
      </c>
      <c r="E88">
        <v>1.4E-3</v>
      </c>
      <c r="F88" s="66" t="s">
        <v>414</v>
      </c>
    </row>
    <row r="89" spans="1:6" x14ac:dyDescent="0.3">
      <c r="A89">
        <v>88</v>
      </c>
      <c r="B89" s="66" t="s">
        <v>501</v>
      </c>
      <c r="C89">
        <v>9849000</v>
      </c>
      <c r="D89" s="67">
        <v>42004</v>
      </c>
      <c r="E89">
        <v>1.4E-3</v>
      </c>
      <c r="F89" s="66" t="s">
        <v>417</v>
      </c>
    </row>
    <row r="90" spans="1:6" x14ac:dyDescent="0.3">
      <c r="A90">
        <v>89</v>
      </c>
      <c r="B90" s="66" t="s">
        <v>502</v>
      </c>
      <c r="C90">
        <v>9823827</v>
      </c>
      <c r="D90" s="67">
        <v>42186</v>
      </c>
      <c r="E90">
        <v>1.4E-3</v>
      </c>
      <c r="F90" s="66" t="s">
        <v>426</v>
      </c>
    </row>
    <row r="91" spans="1:6" x14ac:dyDescent="0.3">
      <c r="A91">
        <v>90</v>
      </c>
      <c r="B91" s="66" t="s">
        <v>503</v>
      </c>
      <c r="C91">
        <v>9753627</v>
      </c>
      <c r="D91" s="67">
        <v>42035</v>
      </c>
      <c r="E91">
        <v>1.2999999999999999E-3</v>
      </c>
      <c r="F91" s="66" t="s">
        <v>412</v>
      </c>
    </row>
    <row r="92" spans="1:6" x14ac:dyDescent="0.3">
      <c r="A92">
        <v>91</v>
      </c>
      <c r="B92" s="66" t="s">
        <v>504</v>
      </c>
      <c r="C92">
        <v>9593000</v>
      </c>
      <c r="D92" s="67">
        <v>42005</v>
      </c>
      <c r="E92">
        <v>1.2999999999999999E-3</v>
      </c>
      <c r="F92" s="66" t="s">
        <v>404</v>
      </c>
    </row>
    <row r="93" spans="1:6" x14ac:dyDescent="0.3">
      <c r="A93">
        <v>92</v>
      </c>
      <c r="B93" s="66" t="s">
        <v>505</v>
      </c>
      <c r="C93">
        <v>9577000</v>
      </c>
      <c r="D93" s="67">
        <v>42186</v>
      </c>
      <c r="E93">
        <v>1.2999999999999999E-3</v>
      </c>
      <c r="F93" s="66" t="s">
        <v>408</v>
      </c>
    </row>
    <row r="94" spans="1:6" x14ac:dyDescent="0.3">
      <c r="A94">
        <v>93</v>
      </c>
      <c r="B94" s="66" t="s">
        <v>506</v>
      </c>
      <c r="C94">
        <v>9481000</v>
      </c>
      <c r="D94" s="67">
        <v>42005</v>
      </c>
      <c r="E94">
        <v>1.2999999999999999E-3</v>
      </c>
      <c r="F94" s="66" t="s">
        <v>507</v>
      </c>
    </row>
    <row r="95" spans="1:6" x14ac:dyDescent="0.3">
      <c r="A95">
        <v>94</v>
      </c>
      <c r="B95" s="66" t="s">
        <v>508</v>
      </c>
      <c r="C95">
        <v>8725111</v>
      </c>
      <c r="D95" s="67">
        <v>41821</v>
      </c>
      <c r="E95">
        <v>1.1999999999999999E-3</v>
      </c>
      <c r="F95" s="66" t="s">
        <v>417</v>
      </c>
    </row>
    <row r="96" spans="1:6" x14ac:dyDescent="0.3">
      <c r="A96">
        <v>95</v>
      </c>
      <c r="B96" s="66" t="s">
        <v>509</v>
      </c>
      <c r="C96">
        <v>8579747</v>
      </c>
      <c r="D96" s="67">
        <v>42005</v>
      </c>
      <c r="E96">
        <v>1.1999999999999999E-3</v>
      </c>
      <c r="F96" s="66" t="s">
        <v>510</v>
      </c>
    </row>
    <row r="97" spans="1:6" x14ac:dyDescent="0.3">
      <c r="A97">
        <v>96</v>
      </c>
      <c r="B97" s="66" t="s">
        <v>511</v>
      </c>
      <c r="C97">
        <v>8354000</v>
      </c>
      <c r="D97" s="67">
        <v>42005</v>
      </c>
      <c r="E97">
        <v>1.1999999999999999E-3</v>
      </c>
      <c r="F97" s="66" t="s">
        <v>404</v>
      </c>
    </row>
    <row r="98" spans="1:6" x14ac:dyDescent="0.3">
      <c r="A98">
        <v>97</v>
      </c>
      <c r="B98" s="66" t="s">
        <v>512</v>
      </c>
      <c r="C98">
        <v>8309400</v>
      </c>
      <c r="D98" s="67">
        <v>42035</v>
      </c>
      <c r="E98">
        <v>1.1000000000000001E-3</v>
      </c>
      <c r="F98" s="66" t="s">
        <v>513</v>
      </c>
    </row>
    <row r="99" spans="1:6" x14ac:dyDescent="0.3">
      <c r="A99">
        <v>98</v>
      </c>
      <c r="B99" s="66" t="s">
        <v>514</v>
      </c>
      <c r="C99">
        <v>8211700</v>
      </c>
      <c r="D99" s="67">
        <v>41912</v>
      </c>
      <c r="E99">
        <v>1.1000000000000001E-3</v>
      </c>
      <c r="F99" s="66" t="s">
        <v>510</v>
      </c>
    </row>
    <row r="100" spans="1:6" x14ac:dyDescent="0.3">
      <c r="A100">
        <v>99</v>
      </c>
      <c r="B100" s="66" t="s">
        <v>515</v>
      </c>
      <c r="C100">
        <v>7398500</v>
      </c>
      <c r="D100" s="67">
        <v>41456</v>
      </c>
      <c r="E100">
        <v>1.0200000000000001E-3</v>
      </c>
      <c r="F100" s="66" t="s">
        <v>417</v>
      </c>
    </row>
    <row r="101" spans="1:6" x14ac:dyDescent="0.3">
      <c r="A101">
        <v>100</v>
      </c>
      <c r="B101" s="66" t="s">
        <v>516</v>
      </c>
      <c r="C101">
        <v>7264100</v>
      </c>
      <c r="D101" s="67">
        <v>42004</v>
      </c>
      <c r="E101">
        <v>1E-3</v>
      </c>
      <c r="F101" s="66" t="s">
        <v>404</v>
      </c>
    </row>
    <row r="102" spans="1:6" x14ac:dyDescent="0.3">
      <c r="A102">
        <v>101</v>
      </c>
      <c r="B102" s="66" t="s">
        <v>517</v>
      </c>
      <c r="C102">
        <v>7245677</v>
      </c>
      <c r="D102" s="67">
        <v>41639</v>
      </c>
      <c r="E102">
        <v>1E-3</v>
      </c>
      <c r="F102" s="66" t="s">
        <v>404</v>
      </c>
    </row>
    <row r="103" spans="1:6" x14ac:dyDescent="0.3">
      <c r="A103">
        <v>102</v>
      </c>
      <c r="B103" s="66" t="s">
        <v>518</v>
      </c>
      <c r="C103">
        <v>7171000</v>
      </c>
      <c r="D103" s="67">
        <v>42186</v>
      </c>
      <c r="E103">
        <v>9.8999999999999999E-4</v>
      </c>
      <c r="F103" s="66" t="s">
        <v>408</v>
      </c>
    </row>
    <row r="104" spans="1:6" x14ac:dyDescent="0.3">
      <c r="A104">
        <v>103</v>
      </c>
      <c r="B104" s="66" t="s">
        <v>519</v>
      </c>
      <c r="C104">
        <v>7146759</v>
      </c>
      <c r="D104" s="67">
        <v>41640</v>
      </c>
      <c r="E104">
        <v>9.8999999999999999E-4</v>
      </c>
      <c r="F104" s="66" t="s">
        <v>417</v>
      </c>
    </row>
    <row r="105" spans="1:6" x14ac:dyDescent="0.3">
      <c r="A105">
        <v>104</v>
      </c>
      <c r="B105" s="66" t="s">
        <v>520</v>
      </c>
      <c r="C105">
        <v>7003406</v>
      </c>
      <c r="D105" s="67">
        <v>42005</v>
      </c>
      <c r="E105">
        <v>9.7000000000000005E-4</v>
      </c>
      <c r="F105" s="66" t="s">
        <v>404</v>
      </c>
    </row>
    <row r="106" spans="1:6" x14ac:dyDescent="0.3">
      <c r="A106">
        <v>105</v>
      </c>
      <c r="B106" s="66" t="s">
        <v>521</v>
      </c>
      <c r="C106">
        <v>6802000</v>
      </c>
      <c r="D106" s="67">
        <v>42186</v>
      </c>
      <c r="E106">
        <v>9.3999999999999997E-4</v>
      </c>
      <c r="F106" s="66" t="s">
        <v>457</v>
      </c>
    </row>
    <row r="107" spans="1:6" x14ac:dyDescent="0.3">
      <c r="A107">
        <v>106</v>
      </c>
      <c r="B107" s="66" t="s">
        <v>522</v>
      </c>
      <c r="C107">
        <v>6738000</v>
      </c>
      <c r="D107" s="67">
        <v>42186</v>
      </c>
      <c r="E107">
        <v>9.3000000000000005E-4</v>
      </c>
      <c r="F107" s="66" t="s">
        <v>408</v>
      </c>
    </row>
    <row r="108" spans="1:6" x14ac:dyDescent="0.3">
      <c r="A108">
        <v>107</v>
      </c>
      <c r="B108" s="66" t="s">
        <v>523</v>
      </c>
      <c r="C108">
        <v>6698310</v>
      </c>
      <c r="D108" s="67">
        <v>42069</v>
      </c>
      <c r="E108">
        <v>9.2699999999999998E-4</v>
      </c>
      <c r="F108" s="66" t="s">
        <v>400</v>
      </c>
    </row>
    <row r="109" spans="1:6" x14ac:dyDescent="0.3">
      <c r="A109">
        <v>108</v>
      </c>
      <c r="B109" s="66" t="s">
        <v>524</v>
      </c>
      <c r="C109">
        <v>6401240</v>
      </c>
      <c r="D109" s="67">
        <v>41640</v>
      </c>
      <c r="E109">
        <v>8.8999999999999995E-4</v>
      </c>
      <c r="F109" s="66" t="s">
        <v>404</v>
      </c>
    </row>
    <row r="110" spans="1:6" x14ac:dyDescent="0.3">
      <c r="A110">
        <v>109</v>
      </c>
      <c r="B110" s="66" t="s">
        <v>525</v>
      </c>
      <c r="C110">
        <v>6319000</v>
      </c>
      <c r="D110" s="67">
        <v>42186</v>
      </c>
      <c r="E110">
        <v>8.7000000000000001E-4</v>
      </c>
      <c r="F110" s="66" t="s">
        <v>408</v>
      </c>
    </row>
    <row r="111" spans="1:6" x14ac:dyDescent="0.3">
      <c r="A111">
        <v>110</v>
      </c>
      <c r="B111" s="66" t="s">
        <v>526</v>
      </c>
      <c r="C111">
        <v>6317000</v>
      </c>
      <c r="D111" s="67">
        <v>42186</v>
      </c>
      <c r="E111">
        <v>8.7000000000000001E-4</v>
      </c>
      <c r="F111" s="66" t="s">
        <v>408</v>
      </c>
    </row>
    <row r="112" spans="1:6" x14ac:dyDescent="0.3">
      <c r="A112">
        <v>111</v>
      </c>
      <c r="B112" s="66" t="s">
        <v>527</v>
      </c>
      <c r="C112">
        <v>6134270</v>
      </c>
      <c r="D112" s="67">
        <v>41275</v>
      </c>
      <c r="E112">
        <v>8.4999999999999995E-4</v>
      </c>
      <c r="F112" s="66" t="s">
        <v>404</v>
      </c>
    </row>
    <row r="113" spans="1:6" x14ac:dyDescent="0.3">
      <c r="A113">
        <v>112</v>
      </c>
      <c r="B113" s="66" t="s">
        <v>528</v>
      </c>
      <c r="C113">
        <v>5895100</v>
      </c>
      <c r="D113" s="67">
        <v>42005</v>
      </c>
      <c r="E113">
        <v>8.1999999999999998E-4</v>
      </c>
      <c r="F113" s="66" t="s">
        <v>404</v>
      </c>
    </row>
    <row r="114" spans="1:6" x14ac:dyDescent="0.3">
      <c r="A114">
        <v>113</v>
      </c>
      <c r="B114" s="66" t="s">
        <v>529</v>
      </c>
      <c r="C114">
        <v>5659715</v>
      </c>
      <c r="D114" s="67">
        <v>42005</v>
      </c>
      <c r="E114">
        <v>7.7999999999999999E-4</v>
      </c>
      <c r="F114" s="66" t="s">
        <v>507</v>
      </c>
    </row>
    <row r="115" spans="1:6" x14ac:dyDescent="0.3">
      <c r="A115">
        <v>114</v>
      </c>
      <c r="B115" s="66" t="s">
        <v>530</v>
      </c>
      <c r="C115">
        <v>5475526</v>
      </c>
      <c r="D115" s="67">
        <v>42036</v>
      </c>
      <c r="E115">
        <v>7.6000000000000004E-4</v>
      </c>
      <c r="F115" s="66" t="s">
        <v>400</v>
      </c>
    </row>
    <row r="116" spans="1:6" x14ac:dyDescent="0.3">
      <c r="A116">
        <v>115</v>
      </c>
      <c r="B116" s="66" t="s">
        <v>531</v>
      </c>
      <c r="C116">
        <v>5469700</v>
      </c>
      <c r="D116" s="67">
        <v>41821</v>
      </c>
      <c r="E116">
        <v>7.6000000000000004E-4</v>
      </c>
      <c r="F116" s="66" t="s">
        <v>404</v>
      </c>
    </row>
    <row r="117" spans="1:6" x14ac:dyDescent="0.3">
      <c r="A117">
        <v>116</v>
      </c>
      <c r="B117" s="66" t="s">
        <v>532</v>
      </c>
      <c r="C117">
        <v>5421034</v>
      </c>
      <c r="D117" s="67">
        <v>41912</v>
      </c>
      <c r="E117">
        <v>7.5000000000000002E-4</v>
      </c>
      <c r="F117" s="66" t="s">
        <v>404</v>
      </c>
    </row>
    <row r="118" spans="1:6" x14ac:dyDescent="0.3">
      <c r="A118">
        <v>117</v>
      </c>
      <c r="B118" s="66" t="s">
        <v>533</v>
      </c>
      <c r="C118">
        <v>5165802</v>
      </c>
      <c r="D118" s="67">
        <v>42005</v>
      </c>
      <c r="E118">
        <v>7.1000000000000002E-4</v>
      </c>
      <c r="F118" s="66" t="s">
        <v>507</v>
      </c>
    </row>
    <row r="119" spans="1:6" x14ac:dyDescent="0.3">
      <c r="A119">
        <v>118</v>
      </c>
      <c r="B119" s="66" t="s">
        <v>534</v>
      </c>
      <c r="C119">
        <v>4803000</v>
      </c>
      <c r="D119" s="67">
        <v>42186</v>
      </c>
      <c r="E119">
        <v>6.6E-4</v>
      </c>
      <c r="F119" s="66" t="s">
        <v>408</v>
      </c>
    </row>
    <row r="120" spans="1:6" x14ac:dyDescent="0.3">
      <c r="A120">
        <v>119</v>
      </c>
      <c r="B120" s="66" t="s">
        <v>535</v>
      </c>
      <c r="C120">
        <v>4773130</v>
      </c>
      <c r="D120" s="67">
        <v>41820</v>
      </c>
      <c r="E120">
        <v>6.6E-4</v>
      </c>
      <c r="F120" s="66" t="s">
        <v>404</v>
      </c>
    </row>
    <row r="121" spans="1:6" x14ac:dyDescent="0.3">
      <c r="A121">
        <v>120</v>
      </c>
      <c r="B121" s="66" t="s">
        <v>536</v>
      </c>
      <c r="C121">
        <v>4751120</v>
      </c>
      <c r="D121" s="67">
        <v>41270</v>
      </c>
      <c r="E121">
        <v>6.6E-4</v>
      </c>
      <c r="F121" s="66" t="s">
        <v>537</v>
      </c>
    </row>
    <row r="122" spans="1:6" x14ac:dyDescent="0.3">
      <c r="A122">
        <v>121</v>
      </c>
      <c r="B122" s="66" t="s">
        <v>538</v>
      </c>
      <c r="C122">
        <v>4671000</v>
      </c>
      <c r="D122" s="67">
        <v>42186</v>
      </c>
      <c r="E122">
        <v>6.4999999999999997E-4</v>
      </c>
      <c r="F122" s="66" t="s">
        <v>408</v>
      </c>
    </row>
    <row r="123" spans="1:6" x14ac:dyDescent="0.3">
      <c r="A123">
        <v>122</v>
      </c>
      <c r="B123" s="66" t="s">
        <v>539</v>
      </c>
      <c r="C123">
        <v>4609600</v>
      </c>
      <c r="D123" s="67">
        <v>41730</v>
      </c>
      <c r="E123">
        <v>6.4000000000000005E-4</v>
      </c>
      <c r="F123" s="66" t="s">
        <v>417</v>
      </c>
    </row>
    <row r="124" spans="1:6" x14ac:dyDescent="0.3">
      <c r="A124">
        <v>123</v>
      </c>
      <c r="B124" s="66" t="s">
        <v>540</v>
      </c>
      <c r="C124">
        <v>4566220</v>
      </c>
      <c r="D124" s="67">
        <v>42069</v>
      </c>
      <c r="E124">
        <v>6.3199999999999997E-4</v>
      </c>
      <c r="F124" s="66" t="s">
        <v>400</v>
      </c>
    </row>
    <row r="125" spans="1:6" x14ac:dyDescent="0.3">
      <c r="A125">
        <v>124</v>
      </c>
      <c r="B125" s="66" t="s">
        <v>541</v>
      </c>
      <c r="C125">
        <v>4550368</v>
      </c>
      <c r="D125" s="67">
        <v>41821</v>
      </c>
      <c r="E125">
        <v>6.3000000000000003E-4</v>
      </c>
      <c r="F125" s="66" t="s">
        <v>404</v>
      </c>
    </row>
    <row r="126" spans="1:6" x14ac:dyDescent="0.3">
      <c r="A126">
        <v>125</v>
      </c>
      <c r="B126" s="66" t="s">
        <v>542</v>
      </c>
      <c r="C126">
        <v>4503000</v>
      </c>
      <c r="D126" s="67">
        <v>42186</v>
      </c>
      <c r="E126">
        <v>6.2E-4</v>
      </c>
      <c r="F126" s="66" t="s">
        <v>408</v>
      </c>
    </row>
    <row r="127" spans="1:6" x14ac:dyDescent="0.3">
      <c r="A127">
        <v>126</v>
      </c>
      <c r="B127" s="66" t="s">
        <v>543</v>
      </c>
      <c r="C127">
        <v>4490500</v>
      </c>
      <c r="D127" s="67">
        <v>41640</v>
      </c>
      <c r="E127">
        <v>6.2E-4</v>
      </c>
      <c r="F127" s="66" t="s">
        <v>417</v>
      </c>
    </row>
    <row r="128" spans="1:6" x14ac:dyDescent="0.3">
      <c r="A128">
        <v>127</v>
      </c>
      <c r="B128" s="66" t="s">
        <v>544</v>
      </c>
      <c r="C128">
        <v>4267558</v>
      </c>
      <c r="D128" s="67">
        <v>41091</v>
      </c>
      <c r="E128">
        <v>5.9000000000000003E-4</v>
      </c>
      <c r="F128" s="66" t="s">
        <v>417</v>
      </c>
    </row>
    <row r="129" spans="1:6" x14ac:dyDescent="0.3">
      <c r="A129">
        <v>128</v>
      </c>
      <c r="B129" s="66" t="s">
        <v>545</v>
      </c>
      <c r="C129">
        <v>4130593</v>
      </c>
      <c r="D129" s="67">
        <v>42053</v>
      </c>
      <c r="E129">
        <v>5.6999999999999998E-4</v>
      </c>
      <c r="F129" s="66" t="s">
        <v>546</v>
      </c>
    </row>
    <row r="130" spans="1:6" x14ac:dyDescent="0.3">
      <c r="A130">
        <v>129</v>
      </c>
      <c r="B130" s="66" t="s">
        <v>547</v>
      </c>
      <c r="C130">
        <v>4104000</v>
      </c>
      <c r="D130" s="67">
        <v>41091</v>
      </c>
      <c r="E130">
        <v>5.6999999999999998E-4</v>
      </c>
      <c r="F130" s="66" t="s">
        <v>404</v>
      </c>
    </row>
    <row r="131" spans="1:6" x14ac:dyDescent="0.3">
      <c r="A131">
        <v>130</v>
      </c>
      <c r="B131" s="66" t="s">
        <v>548</v>
      </c>
      <c r="C131">
        <v>3791622</v>
      </c>
      <c r="D131" s="67">
        <v>41562</v>
      </c>
      <c r="E131">
        <v>5.1999999999999995E-4</v>
      </c>
      <c r="F131" s="66" t="s">
        <v>549</v>
      </c>
    </row>
    <row r="132" spans="1:6" x14ac:dyDescent="0.3">
      <c r="A132">
        <v>131</v>
      </c>
      <c r="B132" s="66" t="s">
        <v>550</v>
      </c>
      <c r="C132">
        <v>3764166</v>
      </c>
      <c r="D132" s="67">
        <v>42186</v>
      </c>
      <c r="E132">
        <v>5.0000000000000001E-4</v>
      </c>
      <c r="F132" s="66" t="s">
        <v>404</v>
      </c>
    </row>
    <row r="133" spans="1:6" x14ac:dyDescent="0.3">
      <c r="A133">
        <v>132</v>
      </c>
      <c r="B133" s="66" t="s">
        <v>551</v>
      </c>
      <c r="C133">
        <v>3631775</v>
      </c>
      <c r="D133" s="67">
        <v>42186</v>
      </c>
      <c r="E133">
        <v>5.0000000000000001E-4</v>
      </c>
      <c r="F133" s="66" t="s">
        <v>417</v>
      </c>
    </row>
    <row r="134" spans="1:6" x14ac:dyDescent="0.3">
      <c r="A134">
        <v>133</v>
      </c>
      <c r="B134" s="66" t="s">
        <v>552</v>
      </c>
      <c r="C134">
        <v>3557600</v>
      </c>
      <c r="D134" s="67">
        <v>41640</v>
      </c>
      <c r="E134">
        <v>4.8999999999999998E-4</v>
      </c>
      <c r="F134" s="66" t="s">
        <v>404</v>
      </c>
    </row>
    <row r="135" spans="1:6" x14ac:dyDescent="0.3">
      <c r="A135">
        <v>134</v>
      </c>
      <c r="B135" s="66" t="s">
        <v>553</v>
      </c>
      <c r="C135">
        <v>3548397</v>
      </c>
      <c r="D135" s="67">
        <v>41821</v>
      </c>
      <c r="E135">
        <v>4.8999999999999998E-4</v>
      </c>
      <c r="F135" s="66" t="s">
        <v>404</v>
      </c>
    </row>
    <row r="136" spans="1:6" x14ac:dyDescent="0.3">
      <c r="A136">
        <v>135</v>
      </c>
      <c r="B136" s="66" t="s">
        <v>554</v>
      </c>
      <c r="C136">
        <v>3404189</v>
      </c>
      <c r="D136" s="67">
        <v>41820</v>
      </c>
      <c r="E136">
        <v>4.6999999999999999E-4</v>
      </c>
      <c r="F136" s="66" t="s">
        <v>417</v>
      </c>
    </row>
    <row r="137" spans="1:6" x14ac:dyDescent="0.3">
      <c r="A137">
        <v>136</v>
      </c>
      <c r="B137" s="66" t="s">
        <v>555</v>
      </c>
      <c r="C137">
        <v>3268431</v>
      </c>
      <c r="D137" s="67">
        <v>41091</v>
      </c>
      <c r="E137">
        <v>4.4999999999999999E-4</v>
      </c>
      <c r="F137" s="66" t="s">
        <v>404</v>
      </c>
    </row>
    <row r="138" spans="1:6" x14ac:dyDescent="0.3">
      <c r="A138">
        <v>137</v>
      </c>
      <c r="B138" s="66" t="s">
        <v>556</v>
      </c>
      <c r="C138">
        <v>3013900</v>
      </c>
      <c r="D138" s="67">
        <v>41912</v>
      </c>
      <c r="E138">
        <v>4.2000000000000002E-4</v>
      </c>
      <c r="F138" s="66" t="s">
        <v>507</v>
      </c>
    </row>
    <row r="139" spans="1:6" x14ac:dyDescent="0.3">
      <c r="A139">
        <v>138</v>
      </c>
      <c r="B139" s="66" t="s">
        <v>557</v>
      </c>
      <c r="C139">
        <v>3000000</v>
      </c>
      <c r="D139" s="67">
        <v>42028</v>
      </c>
      <c r="E139">
        <v>4.0999999999999999E-4</v>
      </c>
      <c r="F139" s="66" t="s">
        <v>404</v>
      </c>
    </row>
    <row r="140" spans="1:6" x14ac:dyDescent="0.3">
      <c r="A140">
        <v>139</v>
      </c>
      <c r="B140" s="66" t="s">
        <v>558</v>
      </c>
      <c r="C140">
        <v>2919306</v>
      </c>
      <c r="D140" s="67">
        <v>41671</v>
      </c>
      <c r="E140">
        <v>4.0000000000000002E-4</v>
      </c>
      <c r="F140" s="66" t="s">
        <v>412</v>
      </c>
    </row>
    <row r="141" spans="1:6" x14ac:dyDescent="0.3">
      <c r="A141">
        <v>140</v>
      </c>
      <c r="B141" s="66" t="s">
        <v>559</v>
      </c>
      <c r="C141">
        <v>2893005</v>
      </c>
      <c r="D141" s="67">
        <v>42005</v>
      </c>
      <c r="E141">
        <v>4.0000000000000002E-4</v>
      </c>
      <c r="F141" s="66" t="s">
        <v>417</v>
      </c>
    </row>
    <row r="142" spans="1:6" x14ac:dyDescent="0.3">
      <c r="A142">
        <v>141</v>
      </c>
      <c r="B142" s="66" t="s">
        <v>560</v>
      </c>
      <c r="C142">
        <v>2717991</v>
      </c>
      <c r="D142" s="67">
        <v>41639</v>
      </c>
      <c r="E142">
        <v>3.8000000000000002E-4</v>
      </c>
      <c r="F142" s="66" t="s">
        <v>417</v>
      </c>
    </row>
    <row r="143" spans="1:6" x14ac:dyDescent="0.3">
      <c r="A143">
        <v>142</v>
      </c>
      <c r="B143" s="66" t="s">
        <v>561</v>
      </c>
      <c r="C143">
        <v>2334029</v>
      </c>
      <c r="D143" s="67">
        <v>42063</v>
      </c>
      <c r="E143">
        <v>3.2000000000000003E-4</v>
      </c>
      <c r="F143" s="66" t="s">
        <v>412</v>
      </c>
    </row>
    <row r="144" spans="1:6" x14ac:dyDescent="0.3">
      <c r="A144">
        <v>143</v>
      </c>
      <c r="B144" s="66" t="s">
        <v>562</v>
      </c>
      <c r="C144">
        <v>2120000</v>
      </c>
      <c r="D144" s="67">
        <v>42186</v>
      </c>
      <c r="E144">
        <v>2.9E-4</v>
      </c>
      <c r="F144" s="66" t="s">
        <v>408</v>
      </c>
    </row>
    <row r="145" spans="1:6" x14ac:dyDescent="0.3">
      <c r="A145">
        <v>144</v>
      </c>
      <c r="B145" s="66" t="s">
        <v>563</v>
      </c>
      <c r="C145">
        <v>2113077</v>
      </c>
      <c r="D145" s="67">
        <v>40783</v>
      </c>
      <c r="E145">
        <v>2.9E-4</v>
      </c>
      <c r="F145" s="66" t="s">
        <v>564</v>
      </c>
    </row>
    <row r="146" spans="1:6" x14ac:dyDescent="0.3">
      <c r="A146">
        <v>145</v>
      </c>
      <c r="B146" s="66" t="s">
        <v>565</v>
      </c>
      <c r="C146">
        <v>2065769</v>
      </c>
      <c r="D146" s="67">
        <v>41639</v>
      </c>
      <c r="E146">
        <v>2.9E-4</v>
      </c>
      <c r="F146" s="66" t="s">
        <v>404</v>
      </c>
    </row>
    <row r="147" spans="1:6" x14ac:dyDescent="0.3">
      <c r="A147">
        <v>146</v>
      </c>
      <c r="B147" s="66" t="s">
        <v>566</v>
      </c>
      <c r="C147">
        <v>2065857</v>
      </c>
      <c r="D147" s="67">
        <v>42069</v>
      </c>
      <c r="E147">
        <v>2.9E-4</v>
      </c>
      <c r="F147" s="66" t="s">
        <v>400</v>
      </c>
    </row>
    <row r="148" spans="1:6" x14ac:dyDescent="0.3">
      <c r="A148">
        <v>147</v>
      </c>
      <c r="B148" s="66" t="s">
        <v>567</v>
      </c>
      <c r="C148">
        <v>2024904</v>
      </c>
      <c r="D148" s="67">
        <v>40777</v>
      </c>
      <c r="E148">
        <v>2.7999999999999998E-4</v>
      </c>
      <c r="F148" s="66" t="s">
        <v>564</v>
      </c>
    </row>
    <row r="149" spans="1:6" x14ac:dyDescent="0.3">
      <c r="A149">
        <v>148</v>
      </c>
      <c r="B149" s="66" t="s">
        <v>568</v>
      </c>
      <c r="C149">
        <v>1986700</v>
      </c>
      <c r="D149" s="67">
        <v>42036</v>
      </c>
      <c r="E149">
        <v>2.7E-4</v>
      </c>
      <c r="F149" s="66" t="s">
        <v>412</v>
      </c>
    </row>
    <row r="150" spans="1:6" x14ac:dyDescent="0.3">
      <c r="A150">
        <v>149</v>
      </c>
      <c r="B150" s="66" t="s">
        <v>569</v>
      </c>
      <c r="C150">
        <v>1882450</v>
      </c>
      <c r="D150" s="67">
        <v>41379</v>
      </c>
      <c r="E150">
        <v>2.5999999999999998E-4</v>
      </c>
      <c r="F150" s="66" t="s">
        <v>549</v>
      </c>
    </row>
    <row r="151" spans="1:6" x14ac:dyDescent="0.3">
      <c r="A151">
        <v>150</v>
      </c>
      <c r="B151" s="66" t="s">
        <v>570</v>
      </c>
      <c r="C151">
        <v>1827231</v>
      </c>
      <c r="D151" s="67">
        <v>42005</v>
      </c>
      <c r="E151">
        <v>2.5000000000000001E-4</v>
      </c>
      <c r="F151" s="66" t="s">
        <v>426</v>
      </c>
    </row>
    <row r="152" spans="1:6" x14ac:dyDescent="0.3">
      <c r="A152">
        <v>151</v>
      </c>
      <c r="B152" s="66" t="s">
        <v>571</v>
      </c>
      <c r="C152">
        <v>1788000</v>
      </c>
      <c r="D152" s="67">
        <v>42186</v>
      </c>
      <c r="E152">
        <v>2.5000000000000001E-4</v>
      </c>
      <c r="F152" s="66" t="s">
        <v>408</v>
      </c>
    </row>
    <row r="153" spans="1:6" x14ac:dyDescent="0.3">
      <c r="A153">
        <v>152</v>
      </c>
      <c r="B153" s="66" t="s">
        <v>572</v>
      </c>
      <c r="C153">
        <v>1751000</v>
      </c>
      <c r="D153" s="67">
        <v>42186</v>
      </c>
      <c r="E153">
        <v>2.4000000000000001E-4</v>
      </c>
      <c r="F153" s="66" t="s">
        <v>408</v>
      </c>
    </row>
    <row r="154" spans="1:6" x14ac:dyDescent="0.3">
      <c r="A154">
        <v>153</v>
      </c>
      <c r="B154" s="66" t="s">
        <v>573</v>
      </c>
      <c r="C154">
        <v>1430000</v>
      </c>
      <c r="D154" s="67">
        <v>41456</v>
      </c>
      <c r="E154">
        <v>2.0000000000000001E-4</v>
      </c>
      <c r="F154" s="66" t="s">
        <v>417</v>
      </c>
    </row>
    <row r="155" spans="1:6" x14ac:dyDescent="0.3">
      <c r="A155">
        <v>154</v>
      </c>
      <c r="B155" s="66" t="s">
        <v>574</v>
      </c>
      <c r="C155">
        <v>1328019</v>
      </c>
      <c r="D155" s="67">
        <v>40552</v>
      </c>
      <c r="E155">
        <v>1.8000000000000001E-4</v>
      </c>
      <c r="F155" s="66" t="s">
        <v>575</v>
      </c>
    </row>
    <row r="156" spans="1:6" x14ac:dyDescent="0.3">
      <c r="A156">
        <v>155</v>
      </c>
      <c r="B156" s="66" t="s">
        <v>576</v>
      </c>
      <c r="C156">
        <v>1316500</v>
      </c>
      <c r="D156" s="67">
        <v>41821</v>
      </c>
      <c r="E156">
        <v>1.8000000000000001E-4</v>
      </c>
      <c r="F156" s="66" t="s">
        <v>426</v>
      </c>
    </row>
    <row r="157" spans="1:6" x14ac:dyDescent="0.3">
      <c r="A157">
        <v>156</v>
      </c>
      <c r="B157" s="66" t="s">
        <v>577</v>
      </c>
      <c r="C157">
        <v>1312252</v>
      </c>
      <c r="D157" s="67">
        <v>42005</v>
      </c>
      <c r="E157">
        <v>1.8000000000000001E-4</v>
      </c>
      <c r="F157" s="66" t="s">
        <v>404</v>
      </c>
    </row>
    <row r="158" spans="1:6" x14ac:dyDescent="0.3">
      <c r="A158">
        <v>157</v>
      </c>
      <c r="B158" s="66" t="s">
        <v>578</v>
      </c>
      <c r="C158">
        <v>1261208</v>
      </c>
      <c r="D158" s="67">
        <v>41821</v>
      </c>
      <c r="E158">
        <v>1.7000000000000001E-4</v>
      </c>
      <c r="F158" s="66" t="s">
        <v>404</v>
      </c>
    </row>
    <row r="159" spans="1:6" x14ac:dyDescent="0.3">
      <c r="A159">
        <v>158</v>
      </c>
      <c r="B159" s="66" t="s">
        <v>579</v>
      </c>
      <c r="C159">
        <v>1212107</v>
      </c>
      <c r="D159" s="67">
        <v>41821</v>
      </c>
      <c r="E159">
        <v>1.7000000000000001E-4</v>
      </c>
      <c r="F159" s="66" t="s">
        <v>404</v>
      </c>
    </row>
    <row r="160" spans="1:6" x14ac:dyDescent="0.3">
      <c r="A160">
        <v>159</v>
      </c>
      <c r="B160" s="66" t="s">
        <v>580</v>
      </c>
      <c r="C160">
        <v>1119375</v>
      </c>
      <c r="D160" s="67">
        <v>42186</v>
      </c>
      <c r="E160">
        <v>1.4999999999999999E-4</v>
      </c>
      <c r="F160" s="66" t="s">
        <v>414</v>
      </c>
    </row>
    <row r="161" spans="1:6" x14ac:dyDescent="0.3">
      <c r="A161">
        <v>160</v>
      </c>
      <c r="B161" s="66" t="s">
        <v>581</v>
      </c>
      <c r="C161">
        <v>900000</v>
      </c>
      <c r="D161" s="67">
        <v>42186</v>
      </c>
      <c r="E161">
        <v>1.2E-4</v>
      </c>
      <c r="F161" s="66" t="s">
        <v>408</v>
      </c>
    </row>
    <row r="162" spans="1:6" x14ac:dyDescent="0.3">
      <c r="A162">
        <v>161</v>
      </c>
      <c r="B162" s="66" t="s">
        <v>582</v>
      </c>
      <c r="C162">
        <v>859178</v>
      </c>
      <c r="D162" s="67">
        <v>41456</v>
      </c>
      <c r="E162">
        <v>1.1900000000000001E-4</v>
      </c>
      <c r="F162" s="66" t="s">
        <v>417</v>
      </c>
    </row>
    <row r="163" spans="1:6" x14ac:dyDescent="0.3">
      <c r="A163">
        <v>162</v>
      </c>
      <c r="B163" s="66" t="s">
        <v>583</v>
      </c>
      <c r="C163">
        <v>858000</v>
      </c>
      <c r="D163" s="67">
        <v>41640</v>
      </c>
      <c r="E163">
        <v>1.2E-4</v>
      </c>
      <c r="F163" s="66" t="s">
        <v>404</v>
      </c>
    </row>
    <row r="164" spans="1:6" x14ac:dyDescent="0.3">
      <c r="A164">
        <v>163</v>
      </c>
      <c r="B164" s="66" t="s">
        <v>584</v>
      </c>
      <c r="C164">
        <v>844994</v>
      </c>
      <c r="D164" s="67">
        <v>41640</v>
      </c>
      <c r="E164">
        <v>1.2E-4</v>
      </c>
      <c r="F164" s="66" t="s">
        <v>585</v>
      </c>
    </row>
    <row r="165" spans="1:6" x14ac:dyDescent="0.3">
      <c r="A165">
        <v>164</v>
      </c>
      <c r="B165" s="66" t="s">
        <v>586</v>
      </c>
      <c r="C165">
        <v>763952</v>
      </c>
      <c r="D165" s="67">
        <v>41821</v>
      </c>
      <c r="E165">
        <v>1.1E-4</v>
      </c>
      <c r="F165" s="66" t="s">
        <v>404</v>
      </c>
    </row>
    <row r="166" spans="1:6" x14ac:dyDescent="0.3">
      <c r="A166">
        <v>165</v>
      </c>
      <c r="B166" s="66" t="s">
        <v>587</v>
      </c>
      <c r="C166">
        <v>757940</v>
      </c>
      <c r="D166" s="67">
        <v>42069</v>
      </c>
      <c r="E166">
        <v>1.05E-4</v>
      </c>
      <c r="F166" s="66" t="s">
        <v>400</v>
      </c>
    </row>
    <row r="167" spans="1:6" x14ac:dyDescent="0.3">
      <c r="A167">
        <v>166</v>
      </c>
      <c r="B167" s="66" t="s">
        <v>588</v>
      </c>
      <c r="C167">
        <v>746900</v>
      </c>
      <c r="D167" s="67">
        <v>41456</v>
      </c>
      <c r="E167">
        <v>1E-4</v>
      </c>
      <c r="F167" s="66" t="s">
        <v>404</v>
      </c>
    </row>
    <row r="168" spans="1:6" x14ac:dyDescent="0.3">
      <c r="A168">
        <v>167</v>
      </c>
      <c r="B168" s="66" t="s">
        <v>589</v>
      </c>
      <c r="C168">
        <v>631000</v>
      </c>
      <c r="D168" s="67">
        <v>41912</v>
      </c>
      <c r="E168">
        <v>8.7000000000000001E-5</v>
      </c>
      <c r="F168" s="66" t="s">
        <v>497</v>
      </c>
    </row>
    <row r="169" spans="1:6" x14ac:dyDescent="0.3">
      <c r="A169">
        <v>168</v>
      </c>
      <c r="B169" s="66" t="s">
        <v>590</v>
      </c>
      <c r="C169">
        <v>620029</v>
      </c>
      <c r="D169" s="67">
        <v>40634</v>
      </c>
      <c r="E169">
        <v>8.6000000000000003E-5</v>
      </c>
      <c r="F169" s="66" t="s">
        <v>564</v>
      </c>
    </row>
    <row r="170" spans="1:6" x14ac:dyDescent="0.3">
      <c r="A170">
        <v>169</v>
      </c>
      <c r="B170" s="66" t="s">
        <v>591</v>
      </c>
      <c r="C170">
        <v>604000</v>
      </c>
      <c r="D170" s="67">
        <v>42186</v>
      </c>
      <c r="E170">
        <v>8.3999999999999995E-5</v>
      </c>
      <c r="F170" s="66" t="s">
        <v>408</v>
      </c>
    </row>
    <row r="171" spans="1:6" x14ac:dyDescent="0.3">
      <c r="A171">
        <v>170</v>
      </c>
      <c r="B171" s="66" t="s">
        <v>592</v>
      </c>
      <c r="C171">
        <v>581344</v>
      </c>
      <c r="D171" s="67">
        <v>41456</v>
      </c>
      <c r="E171">
        <v>8.0000000000000007E-5</v>
      </c>
      <c r="F171" s="66" t="s">
        <v>417</v>
      </c>
    </row>
    <row r="172" spans="1:6" x14ac:dyDescent="0.3">
      <c r="A172">
        <v>171</v>
      </c>
      <c r="B172" s="66" t="s">
        <v>593</v>
      </c>
      <c r="C172">
        <v>549700</v>
      </c>
      <c r="D172" s="67">
        <v>41639</v>
      </c>
      <c r="E172">
        <v>7.3999999999999996E-5</v>
      </c>
      <c r="F172" s="66" t="s">
        <v>417</v>
      </c>
    </row>
    <row r="173" spans="1:6" x14ac:dyDescent="0.3">
      <c r="A173">
        <v>172</v>
      </c>
      <c r="B173" s="66" t="s">
        <v>594</v>
      </c>
      <c r="C173">
        <v>534189</v>
      </c>
      <c r="D173" s="67">
        <v>41134</v>
      </c>
      <c r="E173">
        <v>7.3999999999999996E-5</v>
      </c>
      <c r="F173" s="66" t="s">
        <v>537</v>
      </c>
    </row>
    <row r="174" spans="1:6" x14ac:dyDescent="0.3">
      <c r="A174">
        <v>173</v>
      </c>
      <c r="B174" s="66" t="s">
        <v>595</v>
      </c>
      <c r="C174">
        <v>518467</v>
      </c>
      <c r="D174" s="67">
        <v>41821</v>
      </c>
      <c r="E174">
        <v>7.2000000000000002E-5</v>
      </c>
      <c r="F174" s="66" t="s">
        <v>426</v>
      </c>
    </row>
    <row r="175" spans="1:6" x14ac:dyDescent="0.3">
      <c r="A175">
        <v>174</v>
      </c>
      <c r="B175" s="66" t="s">
        <v>596</v>
      </c>
      <c r="C175">
        <v>505153</v>
      </c>
      <c r="D175" s="67">
        <v>41640</v>
      </c>
      <c r="E175">
        <v>6.9999999999999994E-5</v>
      </c>
      <c r="F175" s="66" t="s">
        <v>404</v>
      </c>
    </row>
    <row r="176" spans="1:6" x14ac:dyDescent="0.3">
      <c r="A176">
        <v>175</v>
      </c>
      <c r="B176" s="66" t="s">
        <v>597</v>
      </c>
      <c r="C176">
        <v>425384</v>
      </c>
      <c r="D176" s="67">
        <v>41639</v>
      </c>
      <c r="E176">
        <v>5.8999999999999998E-5</v>
      </c>
      <c r="F176" s="66" t="s">
        <v>585</v>
      </c>
    </row>
    <row r="177" spans="1:6" x14ac:dyDescent="0.3">
      <c r="A177">
        <v>176</v>
      </c>
      <c r="B177" s="66" t="s">
        <v>598</v>
      </c>
      <c r="C177">
        <v>405739</v>
      </c>
      <c r="D177" s="67">
        <v>41275</v>
      </c>
      <c r="E177">
        <v>5.5999999999999999E-5</v>
      </c>
      <c r="F177" s="66" t="s">
        <v>585</v>
      </c>
    </row>
    <row r="178" spans="1:6" x14ac:dyDescent="0.3">
      <c r="A178">
        <v>177</v>
      </c>
      <c r="B178" s="66" t="s">
        <v>599</v>
      </c>
      <c r="C178">
        <v>393372</v>
      </c>
      <c r="D178" s="67">
        <v>40714</v>
      </c>
      <c r="E178">
        <v>5.3999999999999998E-5</v>
      </c>
      <c r="F178" s="66" t="s">
        <v>600</v>
      </c>
    </row>
    <row r="179" spans="1:6" x14ac:dyDescent="0.3">
      <c r="A179">
        <v>178</v>
      </c>
      <c r="B179" s="66" t="s">
        <v>601</v>
      </c>
      <c r="C179">
        <v>386486</v>
      </c>
      <c r="D179" s="67">
        <v>41275</v>
      </c>
      <c r="E179">
        <v>5.3000000000000001E-5</v>
      </c>
      <c r="F179" s="66" t="s">
        <v>585</v>
      </c>
    </row>
    <row r="180" spans="1:6" x14ac:dyDescent="0.3">
      <c r="A180">
        <v>179</v>
      </c>
      <c r="B180" s="66" t="s">
        <v>602</v>
      </c>
      <c r="C180">
        <v>368390</v>
      </c>
      <c r="D180" s="67">
        <v>41456</v>
      </c>
      <c r="E180">
        <v>5.1E-5</v>
      </c>
      <c r="F180" s="66" t="s">
        <v>417</v>
      </c>
    </row>
    <row r="181" spans="1:6" x14ac:dyDescent="0.3">
      <c r="A181">
        <v>180</v>
      </c>
      <c r="B181" s="66" t="s">
        <v>603</v>
      </c>
      <c r="C181">
        <v>349728</v>
      </c>
      <c r="D181" s="67">
        <v>41456</v>
      </c>
      <c r="E181">
        <v>4.8000000000000001E-5</v>
      </c>
      <c r="F181" s="66" t="s">
        <v>404</v>
      </c>
    </row>
    <row r="182" spans="1:6" x14ac:dyDescent="0.3">
      <c r="A182">
        <v>181</v>
      </c>
      <c r="B182" s="66" t="s">
        <v>604</v>
      </c>
      <c r="C182">
        <v>341256</v>
      </c>
      <c r="D182" s="67">
        <v>41902</v>
      </c>
      <c r="E182">
        <v>4.6999999999999997E-5</v>
      </c>
      <c r="F182" s="66" t="s">
        <v>431</v>
      </c>
    </row>
    <row r="183" spans="1:6" x14ac:dyDescent="0.3">
      <c r="A183">
        <v>182</v>
      </c>
      <c r="B183" s="66" t="s">
        <v>605</v>
      </c>
      <c r="C183">
        <v>329040</v>
      </c>
      <c r="D183" s="67">
        <v>42004</v>
      </c>
      <c r="E183">
        <v>4.6E-5</v>
      </c>
      <c r="F183" s="66" t="s">
        <v>497</v>
      </c>
    </row>
    <row r="184" spans="1:6" x14ac:dyDescent="0.3">
      <c r="A184">
        <v>183</v>
      </c>
      <c r="B184" s="66" t="s">
        <v>606</v>
      </c>
      <c r="C184">
        <v>294906</v>
      </c>
      <c r="D184" s="67">
        <v>38837</v>
      </c>
      <c r="E184">
        <v>4.0000000000000003E-5</v>
      </c>
      <c r="F184" s="66" t="s">
        <v>607</v>
      </c>
    </row>
    <row r="185" spans="1:6" x14ac:dyDescent="0.3">
      <c r="A185">
        <v>184</v>
      </c>
      <c r="B185" s="66" t="s">
        <v>608</v>
      </c>
      <c r="C185">
        <v>285000</v>
      </c>
      <c r="D185" s="67">
        <v>41456</v>
      </c>
      <c r="E185">
        <v>3.8999999999999999E-5</v>
      </c>
      <c r="F185" s="66" t="s">
        <v>404</v>
      </c>
    </row>
    <row r="186" spans="1:6" x14ac:dyDescent="0.3">
      <c r="A186">
        <v>185</v>
      </c>
      <c r="B186" s="66" t="s">
        <v>609</v>
      </c>
      <c r="C186">
        <v>268767</v>
      </c>
      <c r="D186" s="67">
        <v>41877</v>
      </c>
      <c r="E186">
        <v>3.6999999999999998E-5</v>
      </c>
      <c r="F186" s="66" t="s">
        <v>431</v>
      </c>
    </row>
    <row r="187" spans="1:6" x14ac:dyDescent="0.3">
      <c r="A187">
        <v>186</v>
      </c>
      <c r="B187" s="66" t="s">
        <v>610</v>
      </c>
      <c r="C187">
        <v>268270</v>
      </c>
      <c r="D187" s="67">
        <v>41143</v>
      </c>
      <c r="E187">
        <v>3.6999999999999998E-5</v>
      </c>
      <c r="F187" s="66" t="s">
        <v>537</v>
      </c>
    </row>
    <row r="188" spans="1:6" x14ac:dyDescent="0.3">
      <c r="A188">
        <v>187</v>
      </c>
      <c r="B188" s="66" t="s">
        <v>611</v>
      </c>
      <c r="C188">
        <v>264652</v>
      </c>
      <c r="D188" s="67">
        <v>41456</v>
      </c>
      <c r="E188">
        <v>3.6999999999999998E-5</v>
      </c>
      <c r="F188" s="66" t="s">
        <v>417</v>
      </c>
    </row>
    <row r="189" spans="1:6" x14ac:dyDescent="0.3">
      <c r="A189">
        <v>188</v>
      </c>
      <c r="B189" s="66" t="s">
        <v>612</v>
      </c>
      <c r="C189">
        <v>240705</v>
      </c>
      <c r="D189" s="67">
        <v>40544</v>
      </c>
      <c r="E189">
        <v>3.3000000000000003E-5</v>
      </c>
      <c r="F189" s="66" t="s">
        <v>607</v>
      </c>
    </row>
    <row r="190" spans="1:6" x14ac:dyDescent="0.3">
      <c r="A190">
        <v>189</v>
      </c>
      <c r="B190" s="66" t="s">
        <v>613</v>
      </c>
      <c r="C190">
        <v>239648</v>
      </c>
      <c r="D190" s="67">
        <v>40909</v>
      </c>
      <c r="E190">
        <v>3.3000000000000003E-5</v>
      </c>
      <c r="F190" s="66" t="s">
        <v>417</v>
      </c>
    </row>
    <row r="191" spans="1:6" x14ac:dyDescent="0.3">
      <c r="A191">
        <v>190</v>
      </c>
      <c r="B191" s="66" t="s">
        <v>614</v>
      </c>
      <c r="C191">
        <v>212645</v>
      </c>
      <c r="D191" s="67">
        <v>41142</v>
      </c>
      <c r="E191">
        <v>2.9E-5</v>
      </c>
      <c r="F191" s="66" t="s">
        <v>615</v>
      </c>
    </row>
    <row r="192" spans="1:6" x14ac:dyDescent="0.3">
      <c r="A192">
        <v>191</v>
      </c>
      <c r="B192" s="66" t="s">
        <v>616</v>
      </c>
      <c r="C192">
        <v>187820</v>
      </c>
      <c r="D192" s="67">
        <v>40854</v>
      </c>
      <c r="E192">
        <v>2.5999999999999998E-5</v>
      </c>
      <c r="F192" s="66" t="s">
        <v>564</v>
      </c>
    </row>
    <row r="193" spans="1:6" x14ac:dyDescent="0.3">
      <c r="A193">
        <v>192</v>
      </c>
      <c r="B193" s="66" t="s">
        <v>617</v>
      </c>
      <c r="C193">
        <v>187356</v>
      </c>
      <c r="D193" s="67">
        <v>41042</v>
      </c>
      <c r="E193">
        <v>2.5999999999999998E-5</v>
      </c>
      <c r="F193" s="66" t="s">
        <v>615</v>
      </c>
    </row>
    <row r="194" spans="1:6" x14ac:dyDescent="0.3">
      <c r="A194">
        <v>193</v>
      </c>
      <c r="B194" s="66" t="s">
        <v>618</v>
      </c>
      <c r="C194">
        <v>185000</v>
      </c>
      <c r="D194" s="67">
        <v>42186</v>
      </c>
      <c r="E194">
        <v>2.5999999999999998E-5</v>
      </c>
      <c r="F194" s="66" t="s">
        <v>408</v>
      </c>
    </row>
    <row r="195" spans="1:6" x14ac:dyDescent="0.3">
      <c r="A195">
        <v>194</v>
      </c>
      <c r="B195" s="66" t="s">
        <v>619</v>
      </c>
      <c r="C195">
        <v>159358</v>
      </c>
      <c r="D195" s="67">
        <v>40269</v>
      </c>
      <c r="E195">
        <v>2.1999999999999999E-5</v>
      </c>
      <c r="F195" s="66" t="s">
        <v>620</v>
      </c>
    </row>
    <row r="196" spans="1:6" x14ac:dyDescent="0.3">
      <c r="A196">
        <v>195</v>
      </c>
      <c r="B196" s="66" t="s">
        <v>621</v>
      </c>
      <c r="C196">
        <v>154843</v>
      </c>
      <c r="D196" s="67">
        <v>41640</v>
      </c>
      <c r="E196">
        <v>2.0999999999999999E-5</v>
      </c>
      <c r="F196" s="66" t="s">
        <v>417</v>
      </c>
    </row>
    <row r="197" spans="1:6" x14ac:dyDescent="0.3">
      <c r="A197">
        <v>196</v>
      </c>
      <c r="B197" s="66" t="s">
        <v>622</v>
      </c>
      <c r="C197">
        <v>109000</v>
      </c>
      <c r="D197" s="67">
        <v>42186</v>
      </c>
      <c r="E197">
        <v>1.5E-5</v>
      </c>
      <c r="F197" s="66" t="s">
        <v>408</v>
      </c>
    </row>
    <row r="198" spans="1:6" x14ac:dyDescent="0.3">
      <c r="A198">
        <v>197</v>
      </c>
      <c r="B198" s="66" t="s">
        <v>623</v>
      </c>
      <c r="C198">
        <v>107394</v>
      </c>
      <c r="D198" s="67">
        <v>41943</v>
      </c>
      <c r="E198">
        <v>1.5E-5</v>
      </c>
      <c r="F198" s="66" t="s">
        <v>497</v>
      </c>
    </row>
    <row r="199" spans="1:6" x14ac:dyDescent="0.3">
      <c r="A199">
        <v>198</v>
      </c>
      <c r="B199" s="66" t="s">
        <v>624</v>
      </c>
      <c r="C199">
        <v>106461</v>
      </c>
      <c r="D199" s="67">
        <v>41456</v>
      </c>
      <c r="E199">
        <v>1.5E-5</v>
      </c>
      <c r="F199" s="66" t="s">
        <v>417</v>
      </c>
    </row>
    <row r="200" spans="1:6" x14ac:dyDescent="0.3">
      <c r="A200">
        <v>199</v>
      </c>
      <c r="B200" s="66" t="s">
        <v>625</v>
      </c>
      <c r="C200">
        <v>106405</v>
      </c>
      <c r="D200" s="67">
        <v>40269</v>
      </c>
      <c r="E200">
        <v>1.5E-5</v>
      </c>
      <c r="F200" s="66" t="s">
        <v>620</v>
      </c>
    </row>
    <row r="201" spans="1:6" x14ac:dyDescent="0.3">
      <c r="A201">
        <v>200</v>
      </c>
      <c r="B201" s="66" t="s">
        <v>626</v>
      </c>
      <c r="C201">
        <v>103328</v>
      </c>
      <c r="D201" s="67">
        <v>40675</v>
      </c>
      <c r="E201">
        <v>1.4E-5</v>
      </c>
      <c r="F201" s="66" t="s">
        <v>575</v>
      </c>
    </row>
    <row r="202" spans="1:6" x14ac:dyDescent="0.3">
      <c r="A202">
        <v>201</v>
      </c>
      <c r="B202" s="66" t="s">
        <v>627</v>
      </c>
      <c r="C202">
        <v>103252</v>
      </c>
      <c r="D202" s="67">
        <v>40877</v>
      </c>
      <c r="E202">
        <v>1.4E-5</v>
      </c>
      <c r="F202" s="66" t="s">
        <v>575</v>
      </c>
    </row>
    <row r="203" spans="1:6" x14ac:dyDescent="0.3">
      <c r="A203">
        <v>202</v>
      </c>
      <c r="B203" s="66" t="s">
        <v>628</v>
      </c>
      <c r="C203">
        <v>101351</v>
      </c>
      <c r="D203" s="67">
        <v>41456</v>
      </c>
      <c r="E203">
        <v>1.4E-5</v>
      </c>
      <c r="F203" s="66" t="s">
        <v>417</v>
      </c>
    </row>
    <row r="204" spans="1:6" x14ac:dyDescent="0.3">
      <c r="A204">
        <v>203</v>
      </c>
      <c r="B204" s="66" t="s">
        <v>629</v>
      </c>
      <c r="C204">
        <v>99000</v>
      </c>
      <c r="D204" s="67">
        <v>41274</v>
      </c>
      <c r="E204">
        <v>1.4E-5</v>
      </c>
      <c r="F204" s="66" t="s">
        <v>417</v>
      </c>
    </row>
    <row r="205" spans="1:6" x14ac:dyDescent="0.3">
      <c r="A205">
        <v>204</v>
      </c>
      <c r="B205" s="66" t="s">
        <v>630</v>
      </c>
      <c r="C205">
        <v>89949</v>
      </c>
      <c r="D205" s="67">
        <v>41456</v>
      </c>
      <c r="E205">
        <v>1.2E-5</v>
      </c>
      <c r="F205" s="66" t="s">
        <v>417</v>
      </c>
    </row>
    <row r="206" spans="1:6" x14ac:dyDescent="0.3">
      <c r="A206">
        <v>205</v>
      </c>
      <c r="B206" s="66" t="s">
        <v>631</v>
      </c>
      <c r="C206">
        <v>86295</v>
      </c>
      <c r="D206" s="67">
        <v>40690</v>
      </c>
      <c r="E206">
        <v>1.2E-5</v>
      </c>
      <c r="F206" s="66" t="s">
        <v>600</v>
      </c>
    </row>
    <row r="207" spans="1:6" x14ac:dyDescent="0.3">
      <c r="A207">
        <v>206</v>
      </c>
      <c r="B207" s="66" t="s">
        <v>632</v>
      </c>
      <c r="C207">
        <v>84497</v>
      </c>
      <c r="D207" s="67">
        <v>40629</v>
      </c>
      <c r="E207">
        <v>1.2E-5</v>
      </c>
      <c r="F207" s="66" t="s">
        <v>575</v>
      </c>
    </row>
    <row r="208" spans="1:6" x14ac:dyDescent="0.3">
      <c r="A208">
        <v>207</v>
      </c>
      <c r="B208" s="66" t="s">
        <v>633</v>
      </c>
      <c r="C208">
        <v>76949</v>
      </c>
      <c r="D208" s="67">
        <v>41821</v>
      </c>
      <c r="E208">
        <v>1.1E-5</v>
      </c>
      <c r="F208" s="66" t="s">
        <v>417</v>
      </c>
    </row>
    <row r="209" spans="1:6" x14ac:dyDescent="0.3">
      <c r="A209">
        <v>208</v>
      </c>
      <c r="B209" s="66" t="s">
        <v>634</v>
      </c>
      <c r="C209">
        <v>71293</v>
      </c>
      <c r="D209" s="67">
        <v>40677</v>
      </c>
      <c r="E209">
        <v>9.9000000000000001E-6</v>
      </c>
      <c r="F209" s="66" t="s">
        <v>600</v>
      </c>
    </row>
    <row r="210" spans="1:6" x14ac:dyDescent="0.3">
      <c r="A210">
        <v>209</v>
      </c>
      <c r="B210" s="66" t="s">
        <v>635</v>
      </c>
      <c r="C210">
        <v>64237</v>
      </c>
      <c r="D210" s="67">
        <v>40318</v>
      </c>
      <c r="E210">
        <v>8.8999999999999995E-6</v>
      </c>
      <c r="F210" s="66" t="s">
        <v>620</v>
      </c>
    </row>
    <row r="211" spans="1:6" x14ac:dyDescent="0.3">
      <c r="A211">
        <v>210</v>
      </c>
      <c r="B211" s="66" t="s">
        <v>636</v>
      </c>
      <c r="C211">
        <v>63085</v>
      </c>
      <c r="D211" s="67">
        <v>40999</v>
      </c>
      <c r="E211">
        <v>8.6999999999999997E-6</v>
      </c>
      <c r="F211" s="66" t="s">
        <v>417</v>
      </c>
    </row>
    <row r="212" spans="1:6" x14ac:dyDescent="0.3">
      <c r="A212">
        <v>211</v>
      </c>
      <c r="B212" s="66" t="s">
        <v>637</v>
      </c>
      <c r="C212">
        <v>56086</v>
      </c>
      <c r="D212" s="67">
        <v>41456</v>
      </c>
      <c r="E212">
        <v>7.7999999999999999E-6</v>
      </c>
      <c r="F212" s="66" t="s">
        <v>417</v>
      </c>
    </row>
    <row r="213" spans="1:6" x14ac:dyDescent="0.3">
      <c r="A213">
        <v>212</v>
      </c>
      <c r="B213" s="66" t="s">
        <v>638</v>
      </c>
      <c r="C213">
        <v>55984</v>
      </c>
      <c r="D213" s="67">
        <v>42005</v>
      </c>
      <c r="E213">
        <v>7.7000000000000008E-6</v>
      </c>
      <c r="F213" s="66" t="s">
        <v>417</v>
      </c>
    </row>
    <row r="214" spans="1:6" x14ac:dyDescent="0.3">
      <c r="A214">
        <v>213</v>
      </c>
      <c r="B214" s="66" t="s">
        <v>639</v>
      </c>
      <c r="C214">
        <v>55691</v>
      </c>
      <c r="D214" s="67">
        <v>41275</v>
      </c>
      <c r="E214">
        <v>7.7000000000000008E-6</v>
      </c>
      <c r="F214" s="66" t="s">
        <v>404</v>
      </c>
    </row>
    <row r="215" spans="1:6" x14ac:dyDescent="0.3">
      <c r="A215">
        <v>214</v>
      </c>
      <c r="B215" s="66" t="s">
        <v>640</v>
      </c>
      <c r="C215">
        <v>55519</v>
      </c>
      <c r="D215" s="67">
        <v>40269</v>
      </c>
      <c r="E215">
        <v>7.7000000000000008E-6</v>
      </c>
      <c r="F215" s="66" t="s">
        <v>620</v>
      </c>
    </row>
    <row r="216" spans="1:6" x14ac:dyDescent="0.3">
      <c r="A216">
        <v>215</v>
      </c>
      <c r="B216" s="66" t="s">
        <v>641</v>
      </c>
      <c r="C216">
        <v>55000</v>
      </c>
      <c r="D216" s="67">
        <v>42186</v>
      </c>
      <c r="E216">
        <v>7.6000000000000001E-6</v>
      </c>
      <c r="F216" s="66" t="s">
        <v>408</v>
      </c>
    </row>
    <row r="217" spans="1:6" x14ac:dyDescent="0.3">
      <c r="A217">
        <v>216</v>
      </c>
      <c r="B217" s="66" t="s">
        <v>642</v>
      </c>
      <c r="C217">
        <v>53883</v>
      </c>
      <c r="D217" s="67">
        <v>40269</v>
      </c>
      <c r="E217">
        <v>7.5000000000000002E-6</v>
      </c>
      <c r="F217" s="66" t="s">
        <v>620</v>
      </c>
    </row>
    <row r="218" spans="1:6" x14ac:dyDescent="0.3">
      <c r="A218">
        <v>217</v>
      </c>
      <c r="B218" s="66" t="s">
        <v>643</v>
      </c>
      <c r="C218">
        <v>51547</v>
      </c>
      <c r="D218" s="67">
        <v>41275</v>
      </c>
      <c r="E218">
        <v>7.0999999999999998E-6</v>
      </c>
      <c r="F218" s="66" t="s">
        <v>644</v>
      </c>
    </row>
    <row r="219" spans="1:6" x14ac:dyDescent="0.3">
      <c r="A219">
        <v>218</v>
      </c>
      <c r="B219" s="66" t="s">
        <v>645</v>
      </c>
      <c r="C219">
        <v>48679</v>
      </c>
      <c r="D219" s="67">
        <v>41974</v>
      </c>
      <c r="E219">
        <v>6.7000000000000002E-6</v>
      </c>
      <c r="F219" s="66" t="s">
        <v>412</v>
      </c>
    </row>
    <row r="220" spans="1:6" x14ac:dyDescent="0.3">
      <c r="A220">
        <v>219</v>
      </c>
      <c r="B220" s="66" t="s">
        <v>646</v>
      </c>
      <c r="C220">
        <v>37429</v>
      </c>
      <c r="D220" s="67">
        <v>40179</v>
      </c>
      <c r="E220">
        <v>5.2000000000000002E-6</v>
      </c>
      <c r="F220" s="66" t="s">
        <v>404</v>
      </c>
    </row>
    <row r="221" spans="1:6" x14ac:dyDescent="0.3">
      <c r="A221">
        <v>220</v>
      </c>
      <c r="B221" s="66" t="s">
        <v>647</v>
      </c>
      <c r="C221">
        <v>37132</v>
      </c>
      <c r="D221" s="67">
        <v>41639</v>
      </c>
      <c r="E221">
        <v>5.1000000000000003E-6</v>
      </c>
      <c r="F221" s="66" t="s">
        <v>648</v>
      </c>
    </row>
    <row r="222" spans="1:6" x14ac:dyDescent="0.3">
      <c r="A222">
        <v>221</v>
      </c>
      <c r="B222" s="66" t="s">
        <v>649</v>
      </c>
      <c r="C222">
        <v>36950</v>
      </c>
      <c r="D222" s="67">
        <v>41639</v>
      </c>
      <c r="E222">
        <v>5.1000000000000003E-6</v>
      </c>
      <c r="F222" s="66" t="s">
        <v>417</v>
      </c>
    </row>
    <row r="223" spans="1:6" x14ac:dyDescent="0.3">
      <c r="A223">
        <v>222</v>
      </c>
      <c r="B223" s="66" t="s">
        <v>650</v>
      </c>
      <c r="C223">
        <v>35742</v>
      </c>
      <c r="D223" s="67">
        <v>40909</v>
      </c>
      <c r="E223">
        <v>4.8999999999999997E-6</v>
      </c>
      <c r="F223" s="66" t="s">
        <v>417</v>
      </c>
    </row>
    <row r="224" spans="1:6" x14ac:dyDescent="0.3">
      <c r="A224">
        <v>223</v>
      </c>
      <c r="B224" s="66" t="s">
        <v>651</v>
      </c>
      <c r="C224">
        <v>32789</v>
      </c>
      <c r="D224" s="67">
        <v>42004</v>
      </c>
      <c r="E224">
        <v>4.5000000000000001E-6</v>
      </c>
      <c r="F224" s="66" t="s">
        <v>412</v>
      </c>
    </row>
    <row r="225" spans="1:6" x14ac:dyDescent="0.3">
      <c r="A225">
        <v>224</v>
      </c>
      <c r="B225" s="66" t="s">
        <v>652</v>
      </c>
      <c r="C225">
        <v>31458</v>
      </c>
      <c r="D225" s="67">
        <v>40933</v>
      </c>
      <c r="E225">
        <v>4.4000000000000002E-6</v>
      </c>
      <c r="F225" s="66" t="s">
        <v>615</v>
      </c>
    </row>
    <row r="226" spans="1:6" x14ac:dyDescent="0.3">
      <c r="A226">
        <v>225</v>
      </c>
      <c r="B226" s="66" t="s">
        <v>653</v>
      </c>
      <c r="C226">
        <v>30001</v>
      </c>
      <c r="D226" s="67">
        <v>41274</v>
      </c>
      <c r="E226">
        <v>4.0999999999999997E-6</v>
      </c>
      <c r="F226" s="66" t="s">
        <v>417</v>
      </c>
    </row>
    <row r="227" spans="1:6" x14ac:dyDescent="0.3">
      <c r="A227">
        <v>226</v>
      </c>
      <c r="B227" s="66" t="s">
        <v>654</v>
      </c>
      <c r="C227">
        <v>28875</v>
      </c>
      <c r="D227" s="67">
        <v>41912</v>
      </c>
      <c r="E227">
        <v>3.9999999999999998E-6</v>
      </c>
      <c r="F227" s="66" t="s">
        <v>404</v>
      </c>
    </row>
    <row r="228" spans="1:6" x14ac:dyDescent="0.3">
      <c r="A228">
        <v>227</v>
      </c>
      <c r="B228" s="66" t="s">
        <v>655</v>
      </c>
      <c r="C228">
        <v>28054</v>
      </c>
      <c r="D228" s="67">
        <v>40371</v>
      </c>
      <c r="E228">
        <v>3.8999999999999999E-6</v>
      </c>
      <c r="F228" s="66" t="s">
        <v>656</v>
      </c>
    </row>
    <row r="229" spans="1:6" x14ac:dyDescent="0.3">
      <c r="A229">
        <v>228</v>
      </c>
      <c r="B229" s="66" t="s">
        <v>657</v>
      </c>
      <c r="C229">
        <v>23296</v>
      </c>
      <c r="D229" s="67">
        <v>41275</v>
      </c>
      <c r="E229">
        <v>3.1999999999999999E-6</v>
      </c>
      <c r="F229" s="66" t="s">
        <v>404</v>
      </c>
    </row>
    <row r="230" spans="1:6" x14ac:dyDescent="0.3">
      <c r="A230">
        <v>229</v>
      </c>
      <c r="B230" s="66" t="s">
        <v>658</v>
      </c>
      <c r="C230">
        <v>20901</v>
      </c>
      <c r="D230" s="67">
        <v>41456</v>
      </c>
      <c r="E230">
        <v>2.9000000000000002E-6</v>
      </c>
      <c r="F230" s="66" t="s">
        <v>417</v>
      </c>
    </row>
    <row r="231" spans="1:6" x14ac:dyDescent="0.3">
      <c r="A231">
        <v>230</v>
      </c>
      <c r="B231" s="66" t="s">
        <v>659</v>
      </c>
      <c r="C231">
        <v>14974</v>
      </c>
      <c r="D231" s="67">
        <v>40878</v>
      </c>
      <c r="E231">
        <v>2.0999999999999998E-6</v>
      </c>
      <c r="F231" s="66" t="s">
        <v>564</v>
      </c>
    </row>
    <row r="232" spans="1:6" x14ac:dyDescent="0.3">
      <c r="A232">
        <v>231</v>
      </c>
      <c r="B232" s="66" t="s">
        <v>660</v>
      </c>
      <c r="C232">
        <v>13452</v>
      </c>
      <c r="D232" s="67">
        <v>40674</v>
      </c>
      <c r="E232">
        <v>1.9E-6</v>
      </c>
      <c r="F232" s="66" t="s">
        <v>600</v>
      </c>
    </row>
    <row r="233" spans="1:6" x14ac:dyDescent="0.3">
      <c r="A233">
        <v>232</v>
      </c>
      <c r="B233" s="66" t="s">
        <v>661</v>
      </c>
      <c r="C233">
        <v>13135</v>
      </c>
      <c r="D233" s="67">
        <v>41456</v>
      </c>
      <c r="E233">
        <v>1.7999999999999999E-6</v>
      </c>
      <c r="F233" s="66" t="s">
        <v>417</v>
      </c>
    </row>
    <row r="234" spans="1:6" x14ac:dyDescent="0.3">
      <c r="A234">
        <v>233</v>
      </c>
      <c r="B234" s="66" t="s">
        <v>662</v>
      </c>
      <c r="C234">
        <v>11323</v>
      </c>
      <c r="D234" s="67">
        <v>41456</v>
      </c>
      <c r="E234">
        <v>1.5999999999999999E-6</v>
      </c>
      <c r="F234" s="66" t="s">
        <v>417</v>
      </c>
    </row>
    <row r="235" spans="1:6" x14ac:dyDescent="0.3">
      <c r="A235">
        <v>234</v>
      </c>
      <c r="B235" s="66" t="s">
        <v>663</v>
      </c>
      <c r="C235">
        <v>10084</v>
      </c>
      <c r="D235" s="67">
        <v>40846</v>
      </c>
      <c r="E235">
        <v>1.3999999999999999E-6</v>
      </c>
      <c r="F235" s="66" t="s">
        <v>575</v>
      </c>
    </row>
    <row r="236" spans="1:6" x14ac:dyDescent="0.3">
      <c r="A236">
        <v>235</v>
      </c>
      <c r="B236" s="66" t="s">
        <v>664</v>
      </c>
      <c r="C236">
        <v>9131</v>
      </c>
      <c r="D236" s="67">
        <v>40909</v>
      </c>
      <c r="E236">
        <v>1.3E-6</v>
      </c>
      <c r="F236" s="66" t="s">
        <v>417</v>
      </c>
    </row>
    <row r="237" spans="1:6" x14ac:dyDescent="0.3">
      <c r="A237">
        <v>236</v>
      </c>
      <c r="B237" s="66" t="s">
        <v>665</v>
      </c>
      <c r="C237">
        <v>6069</v>
      </c>
      <c r="D237" s="67">
        <v>40909</v>
      </c>
      <c r="E237">
        <v>8.4E-7</v>
      </c>
      <c r="F237" s="66" t="s">
        <v>417</v>
      </c>
    </row>
    <row r="238" spans="1:6" x14ac:dyDescent="0.3">
      <c r="A238">
        <v>237</v>
      </c>
      <c r="B238" s="66" t="s">
        <v>666</v>
      </c>
      <c r="C238">
        <v>4922</v>
      </c>
      <c r="D238" s="67">
        <v>40675</v>
      </c>
      <c r="E238">
        <v>6.7999999999999995E-7</v>
      </c>
      <c r="F238" s="66" t="s">
        <v>575</v>
      </c>
    </row>
    <row r="239" spans="1:6" x14ac:dyDescent="0.3">
      <c r="A239">
        <v>238</v>
      </c>
      <c r="B239" s="66" t="s">
        <v>667</v>
      </c>
      <c r="C239">
        <v>4000</v>
      </c>
      <c r="D239" s="67">
        <v>42186</v>
      </c>
      <c r="E239">
        <v>5.5000000000000003E-7</v>
      </c>
      <c r="F239" s="66" t="s">
        <v>408</v>
      </c>
    </row>
    <row r="240" spans="1:6" x14ac:dyDescent="0.3">
      <c r="A240">
        <v>239</v>
      </c>
      <c r="B240" s="66" t="s">
        <v>668</v>
      </c>
      <c r="C240">
        <v>3000</v>
      </c>
      <c r="D240" s="67">
        <v>42186</v>
      </c>
      <c r="E240">
        <v>4.0999999999999999E-7</v>
      </c>
      <c r="F240" s="66" t="s">
        <v>408</v>
      </c>
    </row>
    <row r="241" spans="1:6" x14ac:dyDescent="0.3">
      <c r="A241">
        <v>240</v>
      </c>
      <c r="B241" s="66" t="s">
        <v>669</v>
      </c>
      <c r="C241">
        <v>2562</v>
      </c>
      <c r="D241" s="67">
        <v>41821</v>
      </c>
      <c r="E241">
        <v>3.7E-7</v>
      </c>
      <c r="F241" s="66" t="s">
        <v>404</v>
      </c>
    </row>
    <row r="242" spans="1:6" x14ac:dyDescent="0.3">
      <c r="A242">
        <v>241</v>
      </c>
      <c r="B242" s="66" t="s">
        <v>670</v>
      </c>
      <c r="C242">
        <v>2302</v>
      </c>
      <c r="D242" s="67">
        <v>40764</v>
      </c>
      <c r="E242">
        <v>3.2000000000000001E-7</v>
      </c>
      <c r="F242" s="66" t="s">
        <v>575</v>
      </c>
    </row>
    <row r="243" spans="1:6" x14ac:dyDescent="0.3">
      <c r="A243">
        <v>242</v>
      </c>
      <c r="B243" s="66" t="s">
        <v>671</v>
      </c>
      <c r="C243">
        <v>2072</v>
      </c>
      <c r="D243" s="67">
        <v>40764</v>
      </c>
      <c r="E243">
        <v>2.8999999999999998E-7</v>
      </c>
      <c r="F243" s="66" t="s">
        <v>575</v>
      </c>
    </row>
    <row r="244" spans="1:6" x14ac:dyDescent="0.3">
      <c r="A244">
        <v>243</v>
      </c>
      <c r="B244" s="66" t="s">
        <v>672</v>
      </c>
      <c r="C244">
        <v>1613</v>
      </c>
      <c r="D244" s="67">
        <v>40796</v>
      </c>
      <c r="E244">
        <v>2.2000000000000001E-7</v>
      </c>
      <c r="F244" s="66" t="s">
        <v>564</v>
      </c>
    </row>
    <row r="245" spans="1:6" x14ac:dyDescent="0.3">
      <c r="A245">
        <v>244</v>
      </c>
      <c r="B245" s="66" t="s">
        <v>673</v>
      </c>
      <c r="C245">
        <v>1411</v>
      </c>
      <c r="D245" s="67">
        <v>40834</v>
      </c>
      <c r="E245">
        <v>1.9999999999999999E-7</v>
      </c>
      <c r="F245" s="66" t="s">
        <v>564</v>
      </c>
    </row>
    <row r="246" spans="1:6" x14ac:dyDescent="0.3">
      <c r="A246">
        <v>245</v>
      </c>
      <c r="B246" s="66" t="s">
        <v>674</v>
      </c>
      <c r="C246">
        <v>839</v>
      </c>
      <c r="D246" s="67">
        <v>41091</v>
      </c>
      <c r="E246">
        <v>1.1999999999999999E-7</v>
      </c>
      <c r="F246" s="66" t="s">
        <v>404</v>
      </c>
    </row>
    <row r="247" spans="1:6" x14ac:dyDescent="0.3">
      <c r="A247">
        <v>246</v>
      </c>
      <c r="B247" s="66" t="s">
        <v>675</v>
      </c>
      <c r="C247">
        <v>550</v>
      </c>
      <c r="D247" s="67">
        <v>40764</v>
      </c>
      <c r="E247">
        <v>7.6000000000000006E-8</v>
      </c>
      <c r="F247" s="66" t="s">
        <v>575</v>
      </c>
    </row>
    <row r="248" spans="1:6" x14ac:dyDescent="0.3">
      <c r="A248">
        <v>247</v>
      </c>
      <c r="B248" s="66" t="s">
        <v>676</v>
      </c>
      <c r="C248">
        <v>56</v>
      </c>
      <c r="D248" s="67">
        <v>41275</v>
      </c>
      <c r="E248">
        <v>7.6999999999999995E-9</v>
      </c>
      <c r="F248" s="66" t="s">
        <v>404</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57C4-6912-44DC-8551-DD4258A9829D}">
  <dimension ref="A1:E248"/>
  <sheetViews>
    <sheetView workbookViewId="0">
      <selection activeCell="I9" sqref="I9"/>
    </sheetView>
  </sheetViews>
  <sheetFormatPr defaultRowHeight="14.4" x14ac:dyDescent="0.3"/>
  <cols>
    <col min="1" max="1" width="7.44140625" bestFit="1" customWidth="1"/>
    <col min="2" max="2" width="42.33203125" bestFit="1" customWidth="1"/>
    <col min="3" max="3" width="12.44140625" bestFit="1" customWidth="1"/>
    <col min="4" max="4" width="10.33203125" bestFit="1" customWidth="1"/>
    <col min="5" max="5" width="23" bestFit="1" customWidth="1"/>
  </cols>
  <sheetData>
    <row r="1" spans="1:5" x14ac:dyDescent="0.3">
      <c r="A1" t="s">
        <v>394</v>
      </c>
      <c r="B1" t="s">
        <v>395</v>
      </c>
      <c r="C1" t="s">
        <v>396</v>
      </c>
      <c r="D1" t="s">
        <v>287</v>
      </c>
      <c r="E1" t="s">
        <v>397</v>
      </c>
    </row>
    <row r="2" spans="1:5" x14ac:dyDescent="0.3">
      <c r="A2">
        <v>1</v>
      </c>
      <c r="B2" s="66" t="s">
        <v>399</v>
      </c>
      <c r="C2">
        <v>1368570000</v>
      </c>
      <c r="D2" s="67">
        <v>42069</v>
      </c>
      <c r="E2">
        <v>0.189</v>
      </c>
    </row>
    <row r="3" spans="1:5" x14ac:dyDescent="0.3">
      <c r="A3">
        <v>2</v>
      </c>
      <c r="B3" s="66" t="s">
        <v>401</v>
      </c>
      <c r="C3">
        <v>1267830000</v>
      </c>
      <c r="D3" s="67">
        <v>42069</v>
      </c>
      <c r="E3">
        <v>0.17499999999999999</v>
      </c>
    </row>
    <row r="4" spans="1:5" x14ac:dyDescent="0.3">
      <c r="A4">
        <v>3</v>
      </c>
      <c r="B4" s="66" t="s">
        <v>402</v>
      </c>
      <c r="C4">
        <v>320529000</v>
      </c>
      <c r="D4" s="67">
        <v>42069</v>
      </c>
      <c r="E4">
        <v>4.4299999999999999E-2</v>
      </c>
    </row>
    <row r="5" spans="1:5" x14ac:dyDescent="0.3">
      <c r="A5">
        <v>4</v>
      </c>
      <c r="B5" s="66" t="s">
        <v>403</v>
      </c>
      <c r="C5">
        <v>255461700</v>
      </c>
      <c r="D5" s="67">
        <v>42186</v>
      </c>
      <c r="E5">
        <v>3.5299999999999998E-2</v>
      </c>
    </row>
    <row r="6" spans="1:5" x14ac:dyDescent="0.3">
      <c r="A6">
        <v>5</v>
      </c>
      <c r="B6" s="66" t="s">
        <v>405</v>
      </c>
      <c r="C6">
        <v>203975000</v>
      </c>
      <c r="D6" s="67">
        <v>42069</v>
      </c>
      <c r="E6">
        <v>2.8199999999999999E-2</v>
      </c>
    </row>
    <row r="7" spans="1:5" x14ac:dyDescent="0.3">
      <c r="A7">
        <v>6</v>
      </c>
      <c r="B7" s="66" t="s">
        <v>406</v>
      </c>
      <c r="C7">
        <v>189150000</v>
      </c>
      <c r="D7" s="67">
        <v>42069</v>
      </c>
      <c r="E7">
        <v>2.6200000000000001E-2</v>
      </c>
    </row>
    <row r="8" spans="1:5" x14ac:dyDescent="0.3">
      <c r="A8">
        <v>7</v>
      </c>
      <c r="B8" s="66" t="s">
        <v>407</v>
      </c>
      <c r="C8">
        <v>183523000</v>
      </c>
      <c r="D8" s="67">
        <v>42186</v>
      </c>
      <c r="E8">
        <v>2.5399999999999999E-2</v>
      </c>
    </row>
    <row r="9" spans="1:5" x14ac:dyDescent="0.3">
      <c r="A9">
        <v>8</v>
      </c>
      <c r="B9" s="66" t="s">
        <v>409</v>
      </c>
      <c r="C9">
        <v>157941000</v>
      </c>
      <c r="D9" s="67">
        <v>42069</v>
      </c>
      <c r="E9">
        <v>2.18E-2</v>
      </c>
    </row>
    <row r="10" spans="1:5" x14ac:dyDescent="0.3">
      <c r="A10">
        <v>9</v>
      </c>
      <c r="B10" s="66" t="s">
        <v>410</v>
      </c>
      <c r="C10">
        <v>146270033</v>
      </c>
      <c r="D10" s="67">
        <v>42005</v>
      </c>
      <c r="E10">
        <v>2.0199999999999999E-2</v>
      </c>
    </row>
    <row r="11" spans="1:5" x14ac:dyDescent="0.3">
      <c r="A11">
        <v>10</v>
      </c>
      <c r="B11" s="66" t="s">
        <v>411</v>
      </c>
      <c r="C11">
        <v>126970000</v>
      </c>
      <c r="D11" s="67">
        <v>42036</v>
      </c>
      <c r="E11">
        <v>1.7600000000000001E-2</v>
      </c>
    </row>
    <row r="12" spans="1:5" x14ac:dyDescent="0.3">
      <c r="A12">
        <v>11</v>
      </c>
      <c r="B12" s="66" t="s">
        <v>413</v>
      </c>
      <c r="C12">
        <v>121005815</v>
      </c>
      <c r="D12" s="67">
        <v>42186</v>
      </c>
      <c r="E12">
        <v>1.67E-2</v>
      </c>
    </row>
    <row r="13" spans="1:5" x14ac:dyDescent="0.3">
      <c r="A13">
        <v>12</v>
      </c>
      <c r="B13" s="66" t="s">
        <v>415</v>
      </c>
      <c r="C13">
        <v>101098400</v>
      </c>
      <c r="D13" s="67">
        <v>42069</v>
      </c>
      <c r="E13">
        <v>1.4E-2</v>
      </c>
    </row>
    <row r="14" spans="1:5" x14ac:dyDescent="0.3">
      <c r="A14">
        <v>13</v>
      </c>
      <c r="B14" s="66" t="s">
        <v>416</v>
      </c>
      <c r="C14">
        <v>90730000</v>
      </c>
      <c r="D14" s="67">
        <v>41821</v>
      </c>
      <c r="E14">
        <v>1.26E-2</v>
      </c>
    </row>
    <row r="15" spans="1:5" x14ac:dyDescent="0.3">
      <c r="A15">
        <v>14</v>
      </c>
      <c r="B15" s="66" t="s">
        <v>418</v>
      </c>
      <c r="C15">
        <v>90076012</v>
      </c>
      <c r="D15" s="67">
        <v>42186</v>
      </c>
      <c r="E15">
        <v>1.2500000000000001E-2</v>
      </c>
    </row>
    <row r="16" spans="1:5" x14ac:dyDescent="0.3">
      <c r="A16">
        <v>15</v>
      </c>
      <c r="B16" s="66" t="s">
        <v>419</v>
      </c>
      <c r="C16">
        <v>88123300</v>
      </c>
      <c r="D16" s="67">
        <v>42069</v>
      </c>
      <c r="E16">
        <v>1.2200000000000001E-2</v>
      </c>
    </row>
    <row r="17" spans="1:5" x14ac:dyDescent="0.3">
      <c r="A17">
        <v>16</v>
      </c>
      <c r="B17" s="66" t="s">
        <v>420</v>
      </c>
      <c r="C17">
        <v>80925000</v>
      </c>
      <c r="D17" s="67">
        <v>41820</v>
      </c>
      <c r="E17">
        <v>1.12E-2</v>
      </c>
    </row>
    <row r="18" spans="1:5" x14ac:dyDescent="0.3">
      <c r="A18">
        <v>17</v>
      </c>
      <c r="B18" s="66" t="s">
        <v>421</v>
      </c>
      <c r="C18">
        <v>78165200</v>
      </c>
      <c r="D18" s="67">
        <v>42069</v>
      </c>
      <c r="E18">
        <v>1.0800000000000001E-2</v>
      </c>
    </row>
    <row r="19" spans="1:5" x14ac:dyDescent="0.3">
      <c r="A19">
        <v>18</v>
      </c>
      <c r="B19" s="66" t="s">
        <v>422</v>
      </c>
      <c r="C19">
        <v>77695904</v>
      </c>
      <c r="D19" s="67">
        <v>42004</v>
      </c>
      <c r="E19">
        <v>1.0699999999999999E-2</v>
      </c>
    </row>
    <row r="20" spans="1:5" x14ac:dyDescent="0.3">
      <c r="A20">
        <v>19</v>
      </c>
      <c r="B20" s="66" t="s">
        <v>423</v>
      </c>
      <c r="C20">
        <v>71246000</v>
      </c>
      <c r="D20" s="67">
        <v>42186</v>
      </c>
      <c r="E20">
        <v>9.9000000000000008E-3</v>
      </c>
    </row>
    <row r="21" spans="1:5" x14ac:dyDescent="0.3">
      <c r="A21">
        <v>20</v>
      </c>
      <c r="B21" s="66" t="s">
        <v>424</v>
      </c>
      <c r="C21">
        <v>66104000</v>
      </c>
      <c r="D21" s="67">
        <v>42036</v>
      </c>
      <c r="E21">
        <v>9.1000000000000004E-3</v>
      </c>
    </row>
    <row r="22" spans="1:5" x14ac:dyDescent="0.3">
      <c r="A22">
        <v>21</v>
      </c>
      <c r="B22" s="66" t="s">
        <v>425</v>
      </c>
      <c r="C22">
        <v>64871000</v>
      </c>
      <c r="D22" s="67">
        <v>41821</v>
      </c>
      <c r="E22">
        <v>8.9999999999999993E-3</v>
      </c>
    </row>
    <row r="23" spans="1:5" x14ac:dyDescent="0.3">
      <c r="A23">
        <v>22</v>
      </c>
      <c r="B23" s="66" t="s">
        <v>427</v>
      </c>
      <c r="C23">
        <v>64105654</v>
      </c>
      <c r="D23" s="67">
        <v>41456</v>
      </c>
      <c r="E23">
        <v>8.8999999999999999E-3</v>
      </c>
    </row>
    <row r="24" spans="1:5" x14ac:dyDescent="0.3">
      <c r="A24">
        <v>23</v>
      </c>
      <c r="B24" s="66" t="s">
        <v>428</v>
      </c>
      <c r="C24">
        <v>60782309</v>
      </c>
      <c r="D24" s="67">
        <v>41912</v>
      </c>
      <c r="E24">
        <v>8.3999999999999995E-3</v>
      </c>
    </row>
    <row r="25" spans="1:5" x14ac:dyDescent="0.3">
      <c r="A25">
        <v>24</v>
      </c>
      <c r="B25" s="66" t="s">
        <v>429</v>
      </c>
      <c r="C25">
        <v>54002000</v>
      </c>
      <c r="D25" s="67">
        <v>41821</v>
      </c>
      <c r="E25">
        <v>7.4999999999999997E-3</v>
      </c>
    </row>
    <row r="26" spans="1:5" x14ac:dyDescent="0.3">
      <c r="A26">
        <v>25</v>
      </c>
      <c r="B26" s="66" t="s">
        <v>430</v>
      </c>
      <c r="C26">
        <v>51419420</v>
      </c>
      <c r="D26" s="67">
        <v>41727</v>
      </c>
      <c r="E26">
        <v>7.1000000000000004E-3</v>
      </c>
    </row>
    <row r="27" spans="1:5" x14ac:dyDescent="0.3">
      <c r="A27">
        <v>26</v>
      </c>
      <c r="B27" s="66" t="s">
        <v>432</v>
      </c>
      <c r="C27">
        <v>51342881</v>
      </c>
      <c r="D27" s="67">
        <v>42005</v>
      </c>
      <c r="E27">
        <v>7.1000000000000004E-3</v>
      </c>
    </row>
    <row r="28" spans="1:5" x14ac:dyDescent="0.3">
      <c r="A28">
        <v>27</v>
      </c>
      <c r="B28" s="66" t="s">
        <v>433</v>
      </c>
      <c r="C28">
        <v>48025400</v>
      </c>
      <c r="D28" s="67">
        <v>42069</v>
      </c>
      <c r="E28">
        <v>6.6400000000000001E-3</v>
      </c>
    </row>
    <row r="29" spans="1:5" x14ac:dyDescent="0.3">
      <c r="A29">
        <v>28</v>
      </c>
      <c r="B29" s="66" t="s">
        <v>434</v>
      </c>
      <c r="C29">
        <v>47421786</v>
      </c>
      <c r="D29" s="67">
        <v>41821</v>
      </c>
      <c r="E29">
        <v>6.6E-3</v>
      </c>
    </row>
    <row r="30" spans="1:5" x14ac:dyDescent="0.3">
      <c r="A30">
        <v>29</v>
      </c>
      <c r="B30" s="66" t="s">
        <v>436</v>
      </c>
      <c r="C30">
        <v>46749000</v>
      </c>
      <c r="D30" s="67">
        <v>42186</v>
      </c>
      <c r="E30">
        <v>6.4999999999999997E-3</v>
      </c>
    </row>
    <row r="31" spans="1:5" x14ac:dyDescent="0.3">
      <c r="A31">
        <v>30</v>
      </c>
      <c r="B31" s="66" t="s">
        <v>437</v>
      </c>
      <c r="C31">
        <v>46464053</v>
      </c>
      <c r="D31" s="67">
        <v>41821</v>
      </c>
      <c r="E31">
        <v>6.4000000000000003E-3</v>
      </c>
    </row>
    <row r="32" spans="1:5" x14ac:dyDescent="0.3">
      <c r="A32">
        <v>31</v>
      </c>
      <c r="B32" s="66" t="s">
        <v>438</v>
      </c>
      <c r="C32">
        <v>43131966</v>
      </c>
      <c r="D32" s="67">
        <v>42186</v>
      </c>
      <c r="E32">
        <v>6.0000000000000001E-3</v>
      </c>
    </row>
    <row r="33" spans="1:5" x14ac:dyDescent="0.3">
      <c r="A33">
        <v>32</v>
      </c>
      <c r="B33" s="66" t="s">
        <v>439</v>
      </c>
      <c r="C33">
        <v>42928900</v>
      </c>
      <c r="D33" s="67">
        <v>42005</v>
      </c>
      <c r="E33">
        <v>5.8999999999999999E-3</v>
      </c>
    </row>
    <row r="34" spans="1:5" x14ac:dyDescent="0.3">
      <c r="A34">
        <v>33</v>
      </c>
      <c r="B34" s="66" t="s">
        <v>440</v>
      </c>
      <c r="C34">
        <v>39500000</v>
      </c>
      <c r="D34" s="67">
        <v>42005</v>
      </c>
      <c r="E34">
        <v>5.4999999999999997E-3</v>
      </c>
    </row>
    <row r="35" spans="1:5" x14ac:dyDescent="0.3">
      <c r="A35">
        <v>34</v>
      </c>
      <c r="B35" s="66" t="s">
        <v>441</v>
      </c>
      <c r="C35">
        <v>38484000</v>
      </c>
      <c r="D35" s="67">
        <v>42004</v>
      </c>
      <c r="E35">
        <v>5.3E-3</v>
      </c>
    </row>
    <row r="36" spans="1:5" x14ac:dyDescent="0.3">
      <c r="A36">
        <v>35</v>
      </c>
      <c r="B36" s="66" t="s">
        <v>442</v>
      </c>
      <c r="C36">
        <v>38435252</v>
      </c>
      <c r="D36" s="67">
        <v>42186</v>
      </c>
      <c r="E36">
        <v>5.3E-3</v>
      </c>
    </row>
    <row r="37" spans="1:5" x14ac:dyDescent="0.3">
      <c r="A37">
        <v>36</v>
      </c>
      <c r="B37" s="66" t="s">
        <v>443</v>
      </c>
      <c r="C37">
        <v>36004552</v>
      </c>
      <c r="D37" s="67">
        <v>41821</v>
      </c>
      <c r="E37">
        <v>5.0000000000000001E-3</v>
      </c>
    </row>
    <row r="38" spans="1:5" x14ac:dyDescent="0.3">
      <c r="A38">
        <v>37</v>
      </c>
      <c r="B38" s="66" t="s">
        <v>444</v>
      </c>
      <c r="C38">
        <v>35675834</v>
      </c>
      <c r="D38" s="67">
        <v>41913</v>
      </c>
      <c r="E38">
        <v>4.8999999999999998E-3</v>
      </c>
    </row>
    <row r="39" spans="1:5" x14ac:dyDescent="0.3">
      <c r="A39">
        <v>38</v>
      </c>
      <c r="B39" s="66" t="s">
        <v>445</v>
      </c>
      <c r="C39">
        <v>34856813</v>
      </c>
      <c r="D39" s="67">
        <v>41879</v>
      </c>
      <c r="E39">
        <v>4.7999999999999996E-3</v>
      </c>
    </row>
    <row r="40" spans="1:5" x14ac:dyDescent="0.3">
      <c r="A40">
        <v>39</v>
      </c>
      <c r="B40" s="66" t="s">
        <v>446</v>
      </c>
      <c r="C40">
        <v>33543100</v>
      </c>
      <c r="D40" s="67">
        <v>42069</v>
      </c>
      <c r="E40">
        <v>4.64E-3</v>
      </c>
    </row>
    <row r="41" spans="1:5" x14ac:dyDescent="0.3">
      <c r="A41">
        <v>40</v>
      </c>
      <c r="B41" s="66" t="s">
        <v>447</v>
      </c>
      <c r="C41">
        <v>31521418</v>
      </c>
      <c r="D41" s="67">
        <v>42186</v>
      </c>
      <c r="E41">
        <v>4.4000000000000003E-3</v>
      </c>
    </row>
    <row r="42" spans="1:5" x14ac:dyDescent="0.3">
      <c r="A42">
        <v>41</v>
      </c>
      <c r="B42" s="66" t="s">
        <v>448</v>
      </c>
      <c r="C42">
        <v>31151643</v>
      </c>
      <c r="D42" s="67">
        <v>42186</v>
      </c>
      <c r="E42">
        <v>4.3E-3</v>
      </c>
    </row>
    <row r="43" spans="1:5" x14ac:dyDescent="0.3">
      <c r="A43">
        <v>42</v>
      </c>
      <c r="B43" s="66" t="s">
        <v>449</v>
      </c>
      <c r="C43">
        <v>30620404</v>
      </c>
      <c r="D43" s="67">
        <v>42186</v>
      </c>
      <c r="E43">
        <v>4.1999999999999997E-3</v>
      </c>
    </row>
    <row r="44" spans="1:5" x14ac:dyDescent="0.3">
      <c r="A44">
        <v>43</v>
      </c>
      <c r="B44" s="66" t="s">
        <v>450</v>
      </c>
      <c r="C44">
        <v>30511900</v>
      </c>
      <c r="D44" s="67">
        <v>42069</v>
      </c>
      <c r="E44">
        <v>4.2199999999999998E-3</v>
      </c>
    </row>
    <row r="45" spans="1:5" x14ac:dyDescent="0.3">
      <c r="A45">
        <v>44</v>
      </c>
      <c r="B45" s="66" t="s">
        <v>451</v>
      </c>
      <c r="C45">
        <v>30492800</v>
      </c>
      <c r="D45" s="67">
        <v>41640</v>
      </c>
      <c r="E45">
        <v>4.1999999999999997E-3</v>
      </c>
    </row>
    <row r="46" spans="1:5" x14ac:dyDescent="0.3">
      <c r="A46">
        <v>45</v>
      </c>
      <c r="B46" s="66" t="s">
        <v>452</v>
      </c>
      <c r="C46">
        <v>28037904</v>
      </c>
      <c r="D46" s="67">
        <v>42186</v>
      </c>
      <c r="E46">
        <v>3.8999999999999998E-3</v>
      </c>
    </row>
    <row r="47" spans="1:5" x14ac:dyDescent="0.3">
      <c r="A47">
        <v>46</v>
      </c>
      <c r="B47" s="66" t="s">
        <v>453</v>
      </c>
      <c r="C47">
        <v>27043093</v>
      </c>
      <c r="D47" s="67">
        <v>41821</v>
      </c>
      <c r="E47">
        <v>3.7000000000000002E-3</v>
      </c>
    </row>
    <row r="48" spans="1:5" x14ac:dyDescent="0.3">
      <c r="A48">
        <v>47</v>
      </c>
      <c r="B48" s="66" t="s">
        <v>454</v>
      </c>
      <c r="C48">
        <v>26556800</v>
      </c>
      <c r="D48" s="67">
        <v>41821</v>
      </c>
      <c r="E48">
        <v>3.7000000000000002E-3</v>
      </c>
    </row>
    <row r="49" spans="1:5" x14ac:dyDescent="0.3">
      <c r="A49">
        <v>48</v>
      </c>
      <c r="B49" s="66" t="s">
        <v>455</v>
      </c>
      <c r="C49">
        <v>25956000</v>
      </c>
      <c r="D49" s="67">
        <v>41821</v>
      </c>
      <c r="E49">
        <v>3.5999999999999999E-3</v>
      </c>
    </row>
    <row r="50" spans="1:5" x14ac:dyDescent="0.3">
      <c r="A50">
        <v>49</v>
      </c>
      <c r="B50" s="66" t="s">
        <v>456</v>
      </c>
      <c r="C50">
        <v>25727911</v>
      </c>
      <c r="D50" s="67">
        <v>42186</v>
      </c>
      <c r="E50">
        <v>3.5999999999999999E-3</v>
      </c>
    </row>
    <row r="51" spans="1:5" x14ac:dyDescent="0.3">
      <c r="A51">
        <v>50</v>
      </c>
      <c r="B51" s="66" t="s">
        <v>458</v>
      </c>
      <c r="C51">
        <v>25155000</v>
      </c>
      <c r="D51" s="67">
        <v>42186</v>
      </c>
      <c r="E51">
        <v>3.5000000000000001E-3</v>
      </c>
    </row>
    <row r="52" spans="1:5" x14ac:dyDescent="0.3">
      <c r="A52">
        <v>51</v>
      </c>
      <c r="B52" s="66" t="s">
        <v>459</v>
      </c>
      <c r="C52">
        <v>24383301</v>
      </c>
      <c r="D52" s="67">
        <v>41775</v>
      </c>
      <c r="E52">
        <v>3.3999999999999998E-3</v>
      </c>
    </row>
    <row r="53" spans="1:5" x14ac:dyDescent="0.3">
      <c r="A53">
        <v>52</v>
      </c>
      <c r="B53" s="66" t="s">
        <v>460</v>
      </c>
      <c r="C53">
        <v>23766500</v>
      </c>
      <c r="D53" s="67">
        <v>42069</v>
      </c>
      <c r="E53">
        <v>3.29E-3</v>
      </c>
    </row>
    <row r="54" spans="1:5" x14ac:dyDescent="0.3">
      <c r="A54">
        <v>53</v>
      </c>
      <c r="B54" s="66" t="s">
        <v>461</v>
      </c>
      <c r="C54">
        <v>23440278</v>
      </c>
      <c r="D54" s="67">
        <v>42035</v>
      </c>
      <c r="E54">
        <v>3.2000000000000002E-3</v>
      </c>
    </row>
    <row r="55" spans="1:5" x14ac:dyDescent="0.3">
      <c r="A55">
        <v>54</v>
      </c>
      <c r="B55" s="66" t="s">
        <v>462</v>
      </c>
      <c r="C55">
        <v>23087363</v>
      </c>
      <c r="D55" s="67">
        <v>42069</v>
      </c>
      <c r="E55">
        <v>3.2000000000000002E-3</v>
      </c>
    </row>
    <row r="56" spans="1:5" x14ac:dyDescent="0.3">
      <c r="A56">
        <v>55</v>
      </c>
      <c r="B56" s="66" t="s">
        <v>463</v>
      </c>
      <c r="C56">
        <v>22671331</v>
      </c>
      <c r="D56" s="67">
        <v>41774</v>
      </c>
      <c r="E56">
        <v>3.0999999999999999E-3</v>
      </c>
    </row>
    <row r="57" spans="1:5" x14ac:dyDescent="0.3">
      <c r="A57">
        <v>56</v>
      </c>
      <c r="B57" s="66" t="s">
        <v>465</v>
      </c>
      <c r="C57">
        <v>21842167</v>
      </c>
      <c r="D57" s="67">
        <v>41456</v>
      </c>
      <c r="E57">
        <v>3.0000000000000001E-3</v>
      </c>
    </row>
    <row r="58" spans="1:5" x14ac:dyDescent="0.3">
      <c r="A58">
        <v>57</v>
      </c>
      <c r="B58" s="66" t="s">
        <v>466</v>
      </c>
      <c r="C58">
        <v>21143237</v>
      </c>
      <c r="D58" s="67">
        <v>41456</v>
      </c>
      <c r="E58">
        <v>2.8E-3</v>
      </c>
    </row>
    <row r="59" spans="1:5" x14ac:dyDescent="0.3">
      <c r="A59">
        <v>58</v>
      </c>
      <c r="B59" s="66" t="s">
        <v>467</v>
      </c>
      <c r="C59">
        <v>20359439</v>
      </c>
      <c r="D59" s="67">
        <v>40987</v>
      </c>
      <c r="E59">
        <v>2.8E-3</v>
      </c>
    </row>
    <row r="60" spans="1:5" x14ac:dyDescent="0.3">
      <c r="A60">
        <v>59</v>
      </c>
      <c r="B60" s="66" t="s">
        <v>469</v>
      </c>
      <c r="C60">
        <v>19942642</v>
      </c>
      <c r="D60" s="67">
        <v>41640</v>
      </c>
      <c r="E60">
        <v>2.8E-3</v>
      </c>
    </row>
    <row r="61" spans="1:5" x14ac:dyDescent="0.3">
      <c r="A61">
        <v>60</v>
      </c>
      <c r="B61" s="66" t="s">
        <v>470</v>
      </c>
      <c r="C61">
        <v>19268000</v>
      </c>
      <c r="D61" s="67">
        <v>42186</v>
      </c>
      <c r="E61">
        <v>2.7000000000000001E-3</v>
      </c>
    </row>
    <row r="62" spans="1:5" x14ac:dyDescent="0.3">
      <c r="A62">
        <v>61</v>
      </c>
      <c r="B62" s="66" t="s">
        <v>471</v>
      </c>
      <c r="C62">
        <v>18450494</v>
      </c>
      <c r="D62" s="67">
        <v>42186</v>
      </c>
      <c r="E62">
        <v>2.5999999999999999E-3</v>
      </c>
    </row>
    <row r="63" spans="1:5" x14ac:dyDescent="0.3">
      <c r="A63">
        <v>62</v>
      </c>
      <c r="B63" s="66" t="s">
        <v>472</v>
      </c>
      <c r="C63">
        <v>18006407</v>
      </c>
      <c r="D63" s="67">
        <v>42186</v>
      </c>
      <c r="E63">
        <v>2.5000000000000001E-3</v>
      </c>
    </row>
    <row r="64" spans="1:5" x14ac:dyDescent="0.3">
      <c r="A64">
        <v>63</v>
      </c>
      <c r="B64" s="66" t="s">
        <v>473</v>
      </c>
      <c r="C64">
        <v>17417500</v>
      </c>
      <c r="D64" s="67">
        <v>42005</v>
      </c>
      <c r="E64">
        <v>2.3999999999999998E-3</v>
      </c>
    </row>
    <row r="65" spans="1:5" x14ac:dyDescent="0.3">
      <c r="A65">
        <v>64</v>
      </c>
      <c r="B65" s="66" t="s">
        <v>474</v>
      </c>
      <c r="C65">
        <v>16892500</v>
      </c>
      <c r="D65" s="67">
        <v>42069</v>
      </c>
      <c r="E65">
        <v>2.3400000000000001E-3</v>
      </c>
    </row>
    <row r="66" spans="1:5" x14ac:dyDescent="0.3">
      <c r="A66">
        <v>65</v>
      </c>
      <c r="B66" s="66" t="s">
        <v>475</v>
      </c>
      <c r="C66">
        <v>16310431</v>
      </c>
      <c r="D66" s="67">
        <v>42186</v>
      </c>
      <c r="E66">
        <v>2.3E-3</v>
      </c>
    </row>
    <row r="67" spans="1:5" x14ac:dyDescent="0.3">
      <c r="A67">
        <v>66</v>
      </c>
      <c r="B67" s="66" t="s">
        <v>476</v>
      </c>
      <c r="C67">
        <v>16259000</v>
      </c>
      <c r="D67" s="67">
        <v>42186</v>
      </c>
      <c r="E67">
        <v>2.2000000000000001E-3</v>
      </c>
    </row>
    <row r="68" spans="1:5" x14ac:dyDescent="0.3">
      <c r="A68">
        <v>67</v>
      </c>
      <c r="B68" s="66" t="s">
        <v>477</v>
      </c>
      <c r="C68">
        <v>15945200</v>
      </c>
      <c r="D68" s="67">
        <v>42069</v>
      </c>
      <c r="E68">
        <v>2.2000000000000001E-3</v>
      </c>
    </row>
    <row r="69" spans="1:5" x14ac:dyDescent="0.3">
      <c r="A69">
        <v>68</v>
      </c>
      <c r="B69" s="66" t="s">
        <v>478</v>
      </c>
      <c r="C69">
        <v>15806675</v>
      </c>
      <c r="D69" s="67">
        <v>41821</v>
      </c>
      <c r="E69">
        <v>2.2000000000000001E-3</v>
      </c>
    </row>
    <row r="70" spans="1:5" x14ac:dyDescent="0.3">
      <c r="A70">
        <v>69</v>
      </c>
      <c r="B70" s="66" t="s">
        <v>479</v>
      </c>
      <c r="C70">
        <v>15473905</v>
      </c>
      <c r="D70" s="67">
        <v>42186</v>
      </c>
      <c r="E70">
        <v>2.0999999999999999E-3</v>
      </c>
    </row>
    <row r="71" spans="1:5" x14ac:dyDescent="0.3">
      <c r="A71">
        <v>70</v>
      </c>
      <c r="B71" s="66" t="s">
        <v>480</v>
      </c>
      <c r="C71">
        <v>15405157</v>
      </c>
      <c r="D71" s="67">
        <v>42186</v>
      </c>
      <c r="E71">
        <v>2.0999999999999999E-3</v>
      </c>
    </row>
    <row r="72" spans="1:5" x14ac:dyDescent="0.3">
      <c r="A72">
        <v>71</v>
      </c>
      <c r="B72" s="66" t="s">
        <v>481</v>
      </c>
      <c r="C72">
        <v>13606000</v>
      </c>
      <c r="D72" s="67">
        <v>42186</v>
      </c>
      <c r="E72">
        <v>1.9E-3</v>
      </c>
    </row>
    <row r="73" spans="1:5" x14ac:dyDescent="0.3">
      <c r="A73">
        <v>72</v>
      </c>
      <c r="B73" s="66" t="s">
        <v>482</v>
      </c>
      <c r="C73">
        <v>13508715</v>
      </c>
      <c r="D73" s="67">
        <v>41597</v>
      </c>
      <c r="E73">
        <v>1.9E-3</v>
      </c>
    </row>
    <row r="74" spans="1:5" x14ac:dyDescent="0.3">
      <c r="A74">
        <v>73</v>
      </c>
      <c r="B74" s="66" t="s">
        <v>484</v>
      </c>
      <c r="C74">
        <v>13061239</v>
      </c>
      <c r="D74" s="67">
        <v>41138</v>
      </c>
      <c r="E74">
        <v>1.8E-3</v>
      </c>
    </row>
    <row r="75" spans="1:5" x14ac:dyDescent="0.3">
      <c r="A75">
        <v>74</v>
      </c>
      <c r="B75" s="66" t="s">
        <v>486</v>
      </c>
      <c r="C75">
        <v>11892934</v>
      </c>
      <c r="D75" s="67">
        <v>42186</v>
      </c>
      <c r="E75">
        <v>1.6000000000000001E-3</v>
      </c>
    </row>
    <row r="76" spans="1:5" x14ac:dyDescent="0.3">
      <c r="A76">
        <v>75</v>
      </c>
      <c r="B76" s="66" t="s">
        <v>487</v>
      </c>
      <c r="C76">
        <v>11410651</v>
      </c>
      <c r="D76" s="67">
        <v>42186</v>
      </c>
      <c r="E76">
        <v>1.6000000000000001E-3</v>
      </c>
    </row>
    <row r="77" spans="1:5" x14ac:dyDescent="0.3">
      <c r="A77">
        <v>76</v>
      </c>
      <c r="B77" s="66" t="s">
        <v>488</v>
      </c>
      <c r="C77">
        <v>11237160</v>
      </c>
      <c r="D77" s="67">
        <v>42005</v>
      </c>
      <c r="E77">
        <v>1.6000000000000001E-3</v>
      </c>
    </row>
    <row r="78" spans="1:5" x14ac:dyDescent="0.3">
      <c r="A78">
        <v>77</v>
      </c>
      <c r="B78" s="66" t="s">
        <v>489</v>
      </c>
      <c r="C78">
        <v>11210064</v>
      </c>
      <c r="D78" s="67">
        <v>41639</v>
      </c>
      <c r="E78">
        <v>1.6000000000000001E-3</v>
      </c>
    </row>
    <row r="79" spans="1:5" x14ac:dyDescent="0.3">
      <c r="A79">
        <v>78</v>
      </c>
      <c r="B79" s="66" t="s">
        <v>490</v>
      </c>
      <c r="C79">
        <v>11123000</v>
      </c>
      <c r="D79" s="67">
        <v>42186</v>
      </c>
      <c r="E79">
        <v>1.5E-3</v>
      </c>
    </row>
    <row r="80" spans="1:5" x14ac:dyDescent="0.3">
      <c r="A80">
        <v>79</v>
      </c>
      <c r="B80" s="66" t="s">
        <v>491</v>
      </c>
      <c r="C80">
        <v>10996891</v>
      </c>
      <c r="D80" s="67">
        <v>41821</v>
      </c>
      <c r="E80">
        <v>1.5E-3</v>
      </c>
    </row>
    <row r="81" spans="1:5" x14ac:dyDescent="0.3">
      <c r="A81">
        <v>80</v>
      </c>
      <c r="B81" s="66" t="s">
        <v>492</v>
      </c>
      <c r="C81">
        <v>10992589</v>
      </c>
      <c r="D81" s="67">
        <v>41640</v>
      </c>
      <c r="E81">
        <v>1.5E-3</v>
      </c>
    </row>
    <row r="82" spans="1:5" x14ac:dyDescent="0.3">
      <c r="A82">
        <v>81</v>
      </c>
      <c r="B82" s="66" t="s">
        <v>493</v>
      </c>
      <c r="C82">
        <v>10982754</v>
      </c>
      <c r="D82" s="67">
        <v>41752</v>
      </c>
      <c r="E82">
        <v>1.5E-3</v>
      </c>
    </row>
    <row r="83" spans="1:5" x14ac:dyDescent="0.3">
      <c r="A83">
        <v>82</v>
      </c>
      <c r="B83" s="66" t="s">
        <v>494</v>
      </c>
      <c r="C83">
        <v>10911819</v>
      </c>
      <c r="D83" s="67">
        <v>42186</v>
      </c>
      <c r="E83">
        <v>1.5E-3</v>
      </c>
    </row>
    <row r="84" spans="1:5" x14ac:dyDescent="0.3">
      <c r="A84">
        <v>83</v>
      </c>
      <c r="B84" s="66" t="s">
        <v>495</v>
      </c>
      <c r="C84">
        <v>10628972</v>
      </c>
      <c r="D84" s="67">
        <v>41731</v>
      </c>
      <c r="E84">
        <v>1.5E-3</v>
      </c>
    </row>
    <row r="85" spans="1:5" x14ac:dyDescent="0.3">
      <c r="A85">
        <v>84</v>
      </c>
      <c r="B85" s="66" t="s">
        <v>496</v>
      </c>
      <c r="C85">
        <v>10528477</v>
      </c>
      <c r="D85" s="67">
        <v>41912</v>
      </c>
      <c r="E85">
        <v>1.5E-3</v>
      </c>
    </row>
    <row r="86" spans="1:5" x14ac:dyDescent="0.3">
      <c r="A86">
        <v>85</v>
      </c>
      <c r="B86" s="66" t="s">
        <v>498</v>
      </c>
      <c r="C86">
        <v>10477800</v>
      </c>
      <c r="D86" s="67">
        <v>41639</v>
      </c>
      <c r="E86">
        <v>1.5E-3</v>
      </c>
    </row>
    <row r="87" spans="1:5" x14ac:dyDescent="0.3">
      <c r="A87">
        <v>86</v>
      </c>
      <c r="B87" s="66" t="s">
        <v>499</v>
      </c>
      <c r="C87">
        <v>10378267</v>
      </c>
      <c r="D87" s="67">
        <v>41821</v>
      </c>
      <c r="E87">
        <v>1.4E-3</v>
      </c>
    </row>
    <row r="88" spans="1:5" x14ac:dyDescent="0.3">
      <c r="A88">
        <v>87</v>
      </c>
      <c r="B88" s="66" t="s">
        <v>500</v>
      </c>
      <c r="C88">
        <v>10315244</v>
      </c>
      <c r="D88" s="67">
        <v>42186</v>
      </c>
      <c r="E88">
        <v>1.4E-3</v>
      </c>
    </row>
    <row r="89" spans="1:5" x14ac:dyDescent="0.3">
      <c r="A89">
        <v>88</v>
      </c>
      <c r="B89" s="66" t="s">
        <v>501</v>
      </c>
      <c r="C89">
        <v>9849000</v>
      </c>
      <c r="D89" s="67">
        <v>42004</v>
      </c>
      <c r="E89">
        <v>1.4E-3</v>
      </c>
    </row>
    <row r="90" spans="1:5" x14ac:dyDescent="0.3">
      <c r="A90">
        <v>89</v>
      </c>
      <c r="B90" s="66" t="s">
        <v>502</v>
      </c>
      <c r="C90">
        <v>9823827</v>
      </c>
      <c r="D90" s="67">
        <v>42186</v>
      </c>
      <c r="E90">
        <v>1.4E-3</v>
      </c>
    </row>
    <row r="91" spans="1:5" x14ac:dyDescent="0.3">
      <c r="A91">
        <v>90</v>
      </c>
      <c r="B91" s="66" t="s">
        <v>503</v>
      </c>
      <c r="C91">
        <v>9753627</v>
      </c>
      <c r="D91" s="67">
        <v>42035</v>
      </c>
      <c r="E91">
        <v>1.2999999999999999E-3</v>
      </c>
    </row>
    <row r="92" spans="1:5" x14ac:dyDescent="0.3">
      <c r="A92">
        <v>91</v>
      </c>
      <c r="B92" s="66" t="s">
        <v>504</v>
      </c>
      <c r="C92">
        <v>9593000</v>
      </c>
      <c r="D92" s="67">
        <v>42005</v>
      </c>
      <c r="E92">
        <v>1.2999999999999999E-3</v>
      </c>
    </row>
    <row r="93" spans="1:5" x14ac:dyDescent="0.3">
      <c r="A93">
        <v>92</v>
      </c>
      <c r="B93" s="66" t="s">
        <v>505</v>
      </c>
      <c r="C93">
        <v>9577000</v>
      </c>
      <c r="D93" s="67">
        <v>42186</v>
      </c>
      <c r="E93">
        <v>1.2999999999999999E-3</v>
      </c>
    </row>
    <row r="94" spans="1:5" x14ac:dyDescent="0.3">
      <c r="A94">
        <v>93</v>
      </c>
      <c r="B94" s="66" t="s">
        <v>506</v>
      </c>
      <c r="C94">
        <v>9481000</v>
      </c>
      <c r="D94" s="67">
        <v>42005</v>
      </c>
      <c r="E94">
        <v>1.2999999999999999E-3</v>
      </c>
    </row>
    <row r="95" spans="1:5" x14ac:dyDescent="0.3">
      <c r="A95">
        <v>94</v>
      </c>
      <c r="B95" s="66" t="s">
        <v>508</v>
      </c>
      <c r="C95">
        <v>8725111</v>
      </c>
      <c r="D95" s="67">
        <v>41821</v>
      </c>
      <c r="E95">
        <v>1.1999999999999999E-3</v>
      </c>
    </row>
    <row r="96" spans="1:5" x14ac:dyDescent="0.3">
      <c r="A96">
        <v>95</v>
      </c>
      <c r="B96" s="66" t="s">
        <v>509</v>
      </c>
      <c r="C96">
        <v>8579747</v>
      </c>
      <c r="D96" s="67">
        <v>42005</v>
      </c>
      <c r="E96">
        <v>1.1999999999999999E-3</v>
      </c>
    </row>
    <row r="97" spans="1:5" x14ac:dyDescent="0.3">
      <c r="A97">
        <v>96</v>
      </c>
      <c r="B97" s="66" t="s">
        <v>511</v>
      </c>
      <c r="C97">
        <v>8354000</v>
      </c>
      <c r="D97" s="67">
        <v>42005</v>
      </c>
      <c r="E97">
        <v>1.1999999999999999E-3</v>
      </c>
    </row>
    <row r="98" spans="1:5" x14ac:dyDescent="0.3">
      <c r="A98">
        <v>97</v>
      </c>
      <c r="B98" s="66" t="s">
        <v>512</v>
      </c>
      <c r="C98">
        <v>8309400</v>
      </c>
      <c r="D98" s="67">
        <v>42035</v>
      </c>
      <c r="E98">
        <v>1.1000000000000001E-3</v>
      </c>
    </row>
    <row r="99" spans="1:5" x14ac:dyDescent="0.3">
      <c r="A99">
        <v>98</v>
      </c>
      <c r="B99" s="66" t="s">
        <v>514</v>
      </c>
      <c r="C99">
        <v>8211700</v>
      </c>
      <c r="D99" s="67">
        <v>41912</v>
      </c>
      <c r="E99">
        <v>1.1000000000000001E-3</v>
      </c>
    </row>
    <row r="100" spans="1:5" x14ac:dyDescent="0.3">
      <c r="A100">
        <v>99</v>
      </c>
      <c r="B100" s="66" t="s">
        <v>515</v>
      </c>
      <c r="C100">
        <v>7398500</v>
      </c>
      <c r="D100" s="67">
        <v>41456</v>
      </c>
      <c r="E100">
        <v>1.0200000000000001E-3</v>
      </c>
    </row>
    <row r="101" spans="1:5" x14ac:dyDescent="0.3">
      <c r="A101">
        <v>100</v>
      </c>
      <c r="B101" s="66" t="s">
        <v>516</v>
      </c>
      <c r="C101">
        <v>7264100</v>
      </c>
      <c r="D101" s="67">
        <v>42004</v>
      </c>
      <c r="E101">
        <v>1E-3</v>
      </c>
    </row>
    <row r="102" spans="1:5" x14ac:dyDescent="0.3">
      <c r="A102">
        <v>101</v>
      </c>
      <c r="B102" s="66" t="s">
        <v>517</v>
      </c>
      <c r="C102">
        <v>7245677</v>
      </c>
      <c r="D102" s="67">
        <v>41639</v>
      </c>
      <c r="E102">
        <v>1E-3</v>
      </c>
    </row>
    <row r="103" spans="1:5" x14ac:dyDescent="0.3">
      <c r="A103">
        <v>102</v>
      </c>
      <c r="B103" s="66" t="s">
        <v>518</v>
      </c>
      <c r="C103">
        <v>7171000</v>
      </c>
      <c r="D103" s="67">
        <v>42186</v>
      </c>
      <c r="E103">
        <v>9.8999999999999999E-4</v>
      </c>
    </row>
    <row r="104" spans="1:5" x14ac:dyDescent="0.3">
      <c r="A104">
        <v>103</v>
      </c>
      <c r="B104" s="66" t="s">
        <v>519</v>
      </c>
      <c r="C104">
        <v>7146759</v>
      </c>
      <c r="D104" s="67">
        <v>41640</v>
      </c>
      <c r="E104">
        <v>9.8999999999999999E-4</v>
      </c>
    </row>
    <row r="105" spans="1:5" x14ac:dyDescent="0.3">
      <c r="A105">
        <v>104</v>
      </c>
      <c r="B105" s="66" t="s">
        <v>520</v>
      </c>
      <c r="C105">
        <v>7003406</v>
      </c>
      <c r="D105" s="67">
        <v>42005</v>
      </c>
      <c r="E105">
        <v>9.7000000000000005E-4</v>
      </c>
    </row>
    <row r="106" spans="1:5" x14ac:dyDescent="0.3">
      <c r="A106">
        <v>105</v>
      </c>
      <c r="B106" s="66" t="s">
        <v>521</v>
      </c>
      <c r="C106">
        <v>6802000</v>
      </c>
      <c r="D106" s="67">
        <v>42186</v>
      </c>
      <c r="E106">
        <v>9.3999999999999997E-4</v>
      </c>
    </row>
    <row r="107" spans="1:5" x14ac:dyDescent="0.3">
      <c r="A107">
        <v>106</v>
      </c>
      <c r="B107" s="66" t="s">
        <v>522</v>
      </c>
      <c r="C107">
        <v>6738000</v>
      </c>
      <c r="D107" s="67">
        <v>42186</v>
      </c>
      <c r="E107">
        <v>9.3000000000000005E-4</v>
      </c>
    </row>
    <row r="108" spans="1:5" x14ac:dyDescent="0.3">
      <c r="A108">
        <v>107</v>
      </c>
      <c r="B108" s="66" t="s">
        <v>523</v>
      </c>
      <c r="C108">
        <v>6698310</v>
      </c>
      <c r="D108" s="67">
        <v>42069</v>
      </c>
      <c r="E108">
        <v>9.2699999999999998E-4</v>
      </c>
    </row>
    <row r="109" spans="1:5" x14ac:dyDescent="0.3">
      <c r="A109">
        <v>108</v>
      </c>
      <c r="B109" s="66" t="s">
        <v>524</v>
      </c>
      <c r="C109">
        <v>6401240</v>
      </c>
      <c r="D109" s="67">
        <v>41640</v>
      </c>
      <c r="E109">
        <v>8.8999999999999995E-4</v>
      </c>
    </row>
    <row r="110" spans="1:5" x14ac:dyDescent="0.3">
      <c r="A110">
        <v>109</v>
      </c>
      <c r="B110" s="66" t="s">
        <v>525</v>
      </c>
      <c r="C110">
        <v>6319000</v>
      </c>
      <c r="D110" s="67">
        <v>42186</v>
      </c>
      <c r="E110">
        <v>8.7000000000000001E-4</v>
      </c>
    </row>
    <row r="111" spans="1:5" x14ac:dyDescent="0.3">
      <c r="A111">
        <v>110</v>
      </c>
      <c r="B111" s="66" t="s">
        <v>526</v>
      </c>
      <c r="C111">
        <v>6317000</v>
      </c>
      <c r="D111" s="67">
        <v>42186</v>
      </c>
      <c r="E111">
        <v>8.7000000000000001E-4</v>
      </c>
    </row>
    <row r="112" spans="1:5" x14ac:dyDescent="0.3">
      <c r="A112">
        <v>111</v>
      </c>
      <c r="B112" s="66" t="s">
        <v>527</v>
      </c>
      <c r="C112">
        <v>6134270</v>
      </c>
      <c r="D112" s="67">
        <v>41275</v>
      </c>
      <c r="E112">
        <v>8.4999999999999995E-4</v>
      </c>
    </row>
    <row r="113" spans="1:5" x14ac:dyDescent="0.3">
      <c r="A113">
        <v>112</v>
      </c>
      <c r="B113" s="66" t="s">
        <v>528</v>
      </c>
      <c r="C113">
        <v>5895100</v>
      </c>
      <c r="D113" s="67">
        <v>42005</v>
      </c>
      <c r="E113">
        <v>8.1999999999999998E-4</v>
      </c>
    </row>
    <row r="114" spans="1:5" x14ac:dyDescent="0.3">
      <c r="A114">
        <v>113</v>
      </c>
      <c r="B114" s="66" t="s">
        <v>529</v>
      </c>
      <c r="C114">
        <v>5659715</v>
      </c>
      <c r="D114" s="67">
        <v>42005</v>
      </c>
      <c r="E114">
        <v>7.7999999999999999E-4</v>
      </c>
    </row>
    <row r="115" spans="1:5" x14ac:dyDescent="0.3">
      <c r="A115">
        <v>114</v>
      </c>
      <c r="B115" s="66" t="s">
        <v>530</v>
      </c>
      <c r="C115">
        <v>5475526</v>
      </c>
      <c r="D115" s="67">
        <v>42036</v>
      </c>
      <c r="E115">
        <v>7.6000000000000004E-4</v>
      </c>
    </row>
    <row r="116" spans="1:5" x14ac:dyDescent="0.3">
      <c r="A116">
        <v>115</v>
      </c>
      <c r="B116" s="66" t="s">
        <v>531</v>
      </c>
      <c r="C116">
        <v>5469700</v>
      </c>
      <c r="D116" s="67">
        <v>41821</v>
      </c>
      <c r="E116">
        <v>7.6000000000000004E-4</v>
      </c>
    </row>
    <row r="117" spans="1:5" x14ac:dyDescent="0.3">
      <c r="A117">
        <v>116</v>
      </c>
      <c r="B117" s="66" t="s">
        <v>532</v>
      </c>
      <c r="C117">
        <v>5421034</v>
      </c>
      <c r="D117" s="67">
        <v>41912</v>
      </c>
      <c r="E117">
        <v>7.5000000000000002E-4</v>
      </c>
    </row>
    <row r="118" spans="1:5" x14ac:dyDescent="0.3">
      <c r="A118">
        <v>117</v>
      </c>
      <c r="B118" s="66" t="s">
        <v>533</v>
      </c>
      <c r="C118">
        <v>5165802</v>
      </c>
      <c r="D118" s="67">
        <v>42005</v>
      </c>
      <c r="E118">
        <v>7.1000000000000002E-4</v>
      </c>
    </row>
    <row r="119" spans="1:5" x14ac:dyDescent="0.3">
      <c r="A119">
        <v>118</v>
      </c>
      <c r="B119" s="66" t="s">
        <v>534</v>
      </c>
      <c r="C119">
        <v>4803000</v>
      </c>
      <c r="D119" s="67">
        <v>42186</v>
      </c>
      <c r="E119">
        <v>6.6E-4</v>
      </c>
    </row>
    <row r="120" spans="1:5" x14ac:dyDescent="0.3">
      <c r="A120">
        <v>119</v>
      </c>
      <c r="B120" s="66" t="s">
        <v>535</v>
      </c>
      <c r="C120">
        <v>4773130</v>
      </c>
      <c r="D120" s="67">
        <v>41820</v>
      </c>
      <c r="E120">
        <v>6.6E-4</v>
      </c>
    </row>
    <row r="121" spans="1:5" x14ac:dyDescent="0.3">
      <c r="A121">
        <v>120</v>
      </c>
      <c r="B121" s="66" t="s">
        <v>536</v>
      </c>
      <c r="C121">
        <v>4751120</v>
      </c>
      <c r="D121" s="67">
        <v>41270</v>
      </c>
      <c r="E121">
        <v>6.6E-4</v>
      </c>
    </row>
    <row r="122" spans="1:5" x14ac:dyDescent="0.3">
      <c r="A122">
        <v>121</v>
      </c>
      <c r="B122" s="66" t="s">
        <v>538</v>
      </c>
      <c r="C122">
        <v>4671000</v>
      </c>
      <c r="D122" s="67">
        <v>42186</v>
      </c>
      <c r="E122">
        <v>6.4999999999999997E-4</v>
      </c>
    </row>
    <row r="123" spans="1:5" x14ac:dyDescent="0.3">
      <c r="A123">
        <v>122</v>
      </c>
      <c r="B123" s="66" t="s">
        <v>539</v>
      </c>
      <c r="C123">
        <v>4609600</v>
      </c>
      <c r="D123" s="67">
        <v>41730</v>
      </c>
      <c r="E123">
        <v>6.4000000000000005E-4</v>
      </c>
    </row>
    <row r="124" spans="1:5" x14ac:dyDescent="0.3">
      <c r="A124">
        <v>123</v>
      </c>
      <c r="B124" s="66" t="s">
        <v>540</v>
      </c>
      <c r="C124">
        <v>4566220</v>
      </c>
      <c r="D124" s="67">
        <v>42069</v>
      </c>
      <c r="E124">
        <v>6.3199999999999997E-4</v>
      </c>
    </row>
    <row r="125" spans="1:5" x14ac:dyDescent="0.3">
      <c r="A125">
        <v>124</v>
      </c>
      <c r="B125" s="66" t="s">
        <v>541</v>
      </c>
      <c r="C125">
        <v>4550368</v>
      </c>
      <c r="D125" s="67">
        <v>41821</v>
      </c>
      <c r="E125">
        <v>6.3000000000000003E-4</v>
      </c>
    </row>
    <row r="126" spans="1:5" x14ac:dyDescent="0.3">
      <c r="A126">
        <v>125</v>
      </c>
      <c r="B126" s="66" t="s">
        <v>542</v>
      </c>
      <c r="C126">
        <v>4503000</v>
      </c>
      <c r="D126" s="67">
        <v>42186</v>
      </c>
      <c r="E126">
        <v>6.2E-4</v>
      </c>
    </row>
    <row r="127" spans="1:5" x14ac:dyDescent="0.3">
      <c r="A127">
        <v>126</v>
      </c>
      <c r="B127" s="66" t="s">
        <v>543</v>
      </c>
      <c r="C127">
        <v>4490500</v>
      </c>
      <c r="D127" s="67">
        <v>41640</v>
      </c>
      <c r="E127">
        <v>6.2E-4</v>
      </c>
    </row>
    <row r="128" spans="1:5" x14ac:dyDescent="0.3">
      <c r="A128">
        <v>127</v>
      </c>
      <c r="B128" s="66" t="s">
        <v>544</v>
      </c>
      <c r="C128">
        <v>4267558</v>
      </c>
      <c r="D128" s="67">
        <v>41091</v>
      </c>
      <c r="E128">
        <v>5.9000000000000003E-4</v>
      </c>
    </row>
    <row r="129" spans="1:5" x14ac:dyDescent="0.3">
      <c r="A129">
        <v>128</v>
      </c>
      <c r="B129" s="66" t="s">
        <v>545</v>
      </c>
      <c r="C129">
        <v>4130593</v>
      </c>
      <c r="D129" s="67">
        <v>42053</v>
      </c>
      <c r="E129">
        <v>5.6999999999999998E-4</v>
      </c>
    </row>
    <row r="130" spans="1:5" x14ac:dyDescent="0.3">
      <c r="A130">
        <v>129</v>
      </c>
      <c r="B130" s="66" t="s">
        <v>547</v>
      </c>
      <c r="C130">
        <v>4104000</v>
      </c>
      <c r="D130" s="67">
        <v>41091</v>
      </c>
      <c r="E130">
        <v>5.6999999999999998E-4</v>
      </c>
    </row>
    <row r="131" spans="1:5" x14ac:dyDescent="0.3">
      <c r="A131">
        <v>130</v>
      </c>
      <c r="B131" s="66" t="s">
        <v>548</v>
      </c>
      <c r="C131">
        <v>3791622</v>
      </c>
      <c r="D131" s="67">
        <v>41562</v>
      </c>
      <c r="E131">
        <v>5.1999999999999995E-4</v>
      </c>
    </row>
    <row r="132" spans="1:5" x14ac:dyDescent="0.3">
      <c r="A132">
        <v>131</v>
      </c>
      <c r="B132" s="66" t="s">
        <v>550</v>
      </c>
      <c r="C132">
        <v>3764166</v>
      </c>
      <c r="D132" s="67">
        <v>42186</v>
      </c>
      <c r="E132">
        <v>5.0000000000000001E-4</v>
      </c>
    </row>
    <row r="133" spans="1:5" x14ac:dyDescent="0.3">
      <c r="A133">
        <v>132</v>
      </c>
      <c r="B133" s="66" t="s">
        <v>551</v>
      </c>
      <c r="C133">
        <v>3631775</v>
      </c>
      <c r="D133" s="67">
        <v>42186</v>
      </c>
      <c r="E133">
        <v>5.0000000000000001E-4</v>
      </c>
    </row>
    <row r="134" spans="1:5" x14ac:dyDescent="0.3">
      <c r="A134">
        <v>133</v>
      </c>
      <c r="B134" s="66" t="s">
        <v>552</v>
      </c>
      <c r="C134">
        <v>3557600</v>
      </c>
      <c r="D134" s="67">
        <v>41640</v>
      </c>
      <c r="E134">
        <v>4.8999999999999998E-4</v>
      </c>
    </row>
    <row r="135" spans="1:5" x14ac:dyDescent="0.3">
      <c r="A135">
        <v>134</v>
      </c>
      <c r="B135" s="66" t="s">
        <v>553</v>
      </c>
      <c r="C135">
        <v>3548397</v>
      </c>
      <c r="D135" s="67">
        <v>41821</v>
      </c>
      <c r="E135">
        <v>4.8999999999999998E-4</v>
      </c>
    </row>
    <row r="136" spans="1:5" x14ac:dyDescent="0.3">
      <c r="A136">
        <v>135</v>
      </c>
      <c r="B136" s="66" t="s">
        <v>554</v>
      </c>
      <c r="C136">
        <v>3404189</v>
      </c>
      <c r="D136" s="67">
        <v>41820</v>
      </c>
      <c r="E136">
        <v>4.6999999999999999E-4</v>
      </c>
    </row>
    <row r="137" spans="1:5" x14ac:dyDescent="0.3">
      <c r="A137">
        <v>136</v>
      </c>
      <c r="B137" s="66" t="s">
        <v>555</v>
      </c>
      <c r="C137">
        <v>3268431</v>
      </c>
      <c r="D137" s="67">
        <v>41091</v>
      </c>
      <c r="E137">
        <v>4.4999999999999999E-4</v>
      </c>
    </row>
    <row r="138" spans="1:5" x14ac:dyDescent="0.3">
      <c r="A138">
        <v>137</v>
      </c>
      <c r="B138" s="66" t="s">
        <v>556</v>
      </c>
      <c r="C138">
        <v>3013900</v>
      </c>
      <c r="D138" s="67">
        <v>41912</v>
      </c>
      <c r="E138">
        <v>4.2000000000000002E-4</v>
      </c>
    </row>
    <row r="139" spans="1:5" x14ac:dyDescent="0.3">
      <c r="A139">
        <v>138</v>
      </c>
      <c r="B139" s="66" t="s">
        <v>557</v>
      </c>
      <c r="C139">
        <v>3000000</v>
      </c>
      <c r="D139" s="67">
        <v>42028</v>
      </c>
      <c r="E139">
        <v>4.0999999999999999E-4</v>
      </c>
    </row>
    <row r="140" spans="1:5" x14ac:dyDescent="0.3">
      <c r="A140">
        <v>139</v>
      </c>
      <c r="B140" s="66" t="s">
        <v>558</v>
      </c>
      <c r="C140">
        <v>2919306</v>
      </c>
      <c r="D140" s="67">
        <v>41671</v>
      </c>
      <c r="E140">
        <v>4.0000000000000002E-4</v>
      </c>
    </row>
    <row r="141" spans="1:5" x14ac:dyDescent="0.3">
      <c r="A141">
        <v>140</v>
      </c>
      <c r="B141" s="66" t="s">
        <v>559</v>
      </c>
      <c r="C141">
        <v>2893005</v>
      </c>
      <c r="D141" s="67">
        <v>42005</v>
      </c>
      <c r="E141">
        <v>4.0000000000000002E-4</v>
      </c>
    </row>
    <row r="142" spans="1:5" x14ac:dyDescent="0.3">
      <c r="A142">
        <v>141</v>
      </c>
      <c r="B142" s="66" t="s">
        <v>560</v>
      </c>
      <c r="C142">
        <v>2717991</v>
      </c>
      <c r="D142" s="67">
        <v>41639</v>
      </c>
      <c r="E142">
        <v>3.8000000000000002E-4</v>
      </c>
    </row>
    <row r="143" spans="1:5" x14ac:dyDescent="0.3">
      <c r="A143">
        <v>142</v>
      </c>
      <c r="B143" s="66" t="s">
        <v>561</v>
      </c>
      <c r="C143">
        <v>2334029</v>
      </c>
      <c r="D143" s="67">
        <v>42063</v>
      </c>
      <c r="E143">
        <v>3.2000000000000003E-4</v>
      </c>
    </row>
    <row r="144" spans="1:5" x14ac:dyDescent="0.3">
      <c r="A144">
        <v>143</v>
      </c>
      <c r="B144" s="66" t="s">
        <v>562</v>
      </c>
      <c r="C144">
        <v>2120000</v>
      </c>
      <c r="D144" s="67">
        <v>42186</v>
      </c>
      <c r="E144">
        <v>2.9E-4</v>
      </c>
    </row>
    <row r="145" spans="1:5" x14ac:dyDescent="0.3">
      <c r="A145">
        <v>144</v>
      </c>
      <c r="B145" s="66" t="s">
        <v>563</v>
      </c>
      <c r="C145">
        <v>2113077</v>
      </c>
      <c r="D145" s="67">
        <v>40783</v>
      </c>
      <c r="E145">
        <v>2.9E-4</v>
      </c>
    </row>
    <row r="146" spans="1:5" x14ac:dyDescent="0.3">
      <c r="A146">
        <v>145</v>
      </c>
      <c r="B146" s="66" t="s">
        <v>565</v>
      </c>
      <c r="C146">
        <v>2065769</v>
      </c>
      <c r="D146" s="67">
        <v>41639</v>
      </c>
      <c r="E146">
        <v>2.9E-4</v>
      </c>
    </row>
    <row r="147" spans="1:5" x14ac:dyDescent="0.3">
      <c r="A147">
        <v>146</v>
      </c>
      <c r="B147" s="66" t="s">
        <v>566</v>
      </c>
      <c r="C147">
        <v>2065857</v>
      </c>
      <c r="D147" s="67">
        <v>42069</v>
      </c>
      <c r="E147">
        <v>2.9E-4</v>
      </c>
    </row>
    <row r="148" spans="1:5" x14ac:dyDescent="0.3">
      <c r="A148">
        <v>147</v>
      </c>
      <c r="B148" s="66" t="s">
        <v>567</v>
      </c>
      <c r="C148">
        <v>2024904</v>
      </c>
      <c r="D148" s="67">
        <v>40777</v>
      </c>
      <c r="E148">
        <v>2.7999999999999998E-4</v>
      </c>
    </row>
    <row r="149" spans="1:5" x14ac:dyDescent="0.3">
      <c r="A149">
        <v>148</v>
      </c>
      <c r="B149" s="66" t="s">
        <v>568</v>
      </c>
      <c r="C149">
        <v>1986700</v>
      </c>
      <c r="D149" s="67">
        <v>42036</v>
      </c>
      <c r="E149">
        <v>2.7E-4</v>
      </c>
    </row>
    <row r="150" spans="1:5" x14ac:dyDescent="0.3">
      <c r="A150">
        <v>149</v>
      </c>
      <c r="B150" s="66" t="s">
        <v>569</v>
      </c>
      <c r="C150">
        <v>1882450</v>
      </c>
      <c r="D150" s="67">
        <v>41379</v>
      </c>
      <c r="E150">
        <v>2.5999999999999998E-4</v>
      </c>
    </row>
    <row r="151" spans="1:5" x14ac:dyDescent="0.3">
      <c r="A151">
        <v>150</v>
      </c>
      <c r="B151" s="66" t="s">
        <v>570</v>
      </c>
      <c r="C151">
        <v>1827231</v>
      </c>
      <c r="D151" s="67">
        <v>42005</v>
      </c>
      <c r="E151">
        <v>2.5000000000000001E-4</v>
      </c>
    </row>
    <row r="152" spans="1:5" x14ac:dyDescent="0.3">
      <c r="A152">
        <v>151</v>
      </c>
      <c r="B152" s="66" t="s">
        <v>571</v>
      </c>
      <c r="C152">
        <v>1788000</v>
      </c>
      <c r="D152" s="67">
        <v>42186</v>
      </c>
      <c r="E152">
        <v>2.5000000000000001E-4</v>
      </c>
    </row>
    <row r="153" spans="1:5" x14ac:dyDescent="0.3">
      <c r="A153">
        <v>152</v>
      </c>
      <c r="B153" s="66" t="s">
        <v>572</v>
      </c>
      <c r="C153">
        <v>1751000</v>
      </c>
      <c r="D153" s="67">
        <v>42186</v>
      </c>
      <c r="E153">
        <v>2.4000000000000001E-4</v>
      </c>
    </row>
    <row r="154" spans="1:5" x14ac:dyDescent="0.3">
      <c r="A154">
        <v>153</v>
      </c>
      <c r="B154" s="66" t="s">
        <v>573</v>
      </c>
      <c r="C154">
        <v>1430000</v>
      </c>
      <c r="D154" s="67">
        <v>41456</v>
      </c>
      <c r="E154">
        <v>2.0000000000000001E-4</v>
      </c>
    </row>
    <row r="155" spans="1:5" x14ac:dyDescent="0.3">
      <c r="A155">
        <v>154</v>
      </c>
      <c r="B155" s="66" t="s">
        <v>574</v>
      </c>
      <c r="C155">
        <v>1328019</v>
      </c>
      <c r="D155" s="67">
        <v>40552</v>
      </c>
      <c r="E155">
        <v>1.8000000000000001E-4</v>
      </c>
    </row>
    <row r="156" spans="1:5" x14ac:dyDescent="0.3">
      <c r="A156">
        <v>155</v>
      </c>
      <c r="B156" s="66" t="s">
        <v>576</v>
      </c>
      <c r="C156">
        <v>1316500</v>
      </c>
      <c r="D156" s="67">
        <v>41821</v>
      </c>
      <c r="E156">
        <v>1.8000000000000001E-4</v>
      </c>
    </row>
    <row r="157" spans="1:5" x14ac:dyDescent="0.3">
      <c r="A157">
        <v>156</v>
      </c>
      <c r="B157" s="66" t="s">
        <v>577</v>
      </c>
      <c r="C157">
        <v>1312252</v>
      </c>
      <c r="D157" s="67">
        <v>42005</v>
      </c>
      <c r="E157">
        <v>1.8000000000000001E-4</v>
      </c>
    </row>
    <row r="158" spans="1:5" x14ac:dyDescent="0.3">
      <c r="A158">
        <v>157</v>
      </c>
      <c r="B158" s="66" t="s">
        <v>578</v>
      </c>
      <c r="C158">
        <v>1261208</v>
      </c>
      <c r="D158" s="67">
        <v>41821</v>
      </c>
      <c r="E158">
        <v>1.7000000000000001E-4</v>
      </c>
    </row>
    <row r="159" spans="1:5" x14ac:dyDescent="0.3">
      <c r="A159">
        <v>158</v>
      </c>
      <c r="B159" s="66" t="s">
        <v>579</v>
      </c>
      <c r="C159">
        <v>1212107</v>
      </c>
      <c r="D159" s="67">
        <v>41821</v>
      </c>
      <c r="E159">
        <v>1.7000000000000001E-4</v>
      </c>
    </row>
    <row r="160" spans="1:5" x14ac:dyDescent="0.3">
      <c r="A160">
        <v>159</v>
      </c>
      <c r="B160" s="66" t="s">
        <v>580</v>
      </c>
      <c r="C160">
        <v>1119375</v>
      </c>
      <c r="D160" s="67">
        <v>42186</v>
      </c>
      <c r="E160">
        <v>1.4999999999999999E-4</v>
      </c>
    </row>
    <row r="161" spans="1:5" x14ac:dyDescent="0.3">
      <c r="A161">
        <v>160</v>
      </c>
      <c r="B161" s="66" t="s">
        <v>581</v>
      </c>
      <c r="C161">
        <v>900000</v>
      </c>
      <c r="D161" s="67">
        <v>42186</v>
      </c>
      <c r="E161">
        <v>1.2E-4</v>
      </c>
    </row>
    <row r="162" spans="1:5" x14ac:dyDescent="0.3">
      <c r="A162">
        <v>161</v>
      </c>
      <c r="B162" s="66" t="s">
        <v>582</v>
      </c>
      <c r="C162">
        <v>859178</v>
      </c>
      <c r="D162" s="67">
        <v>41456</v>
      </c>
      <c r="E162">
        <v>1.1900000000000001E-4</v>
      </c>
    </row>
    <row r="163" spans="1:5" x14ac:dyDescent="0.3">
      <c r="A163">
        <v>162</v>
      </c>
      <c r="B163" s="66" t="s">
        <v>583</v>
      </c>
      <c r="C163">
        <v>858000</v>
      </c>
      <c r="D163" s="67">
        <v>41640</v>
      </c>
      <c r="E163">
        <v>1.2E-4</v>
      </c>
    </row>
    <row r="164" spans="1:5" x14ac:dyDescent="0.3">
      <c r="A164">
        <v>163</v>
      </c>
      <c r="B164" s="66" t="s">
        <v>584</v>
      </c>
      <c r="C164">
        <v>844994</v>
      </c>
      <c r="D164" s="67">
        <v>41640</v>
      </c>
      <c r="E164">
        <v>1.2E-4</v>
      </c>
    </row>
    <row r="165" spans="1:5" x14ac:dyDescent="0.3">
      <c r="A165">
        <v>164</v>
      </c>
      <c r="B165" s="66" t="s">
        <v>586</v>
      </c>
      <c r="C165">
        <v>763952</v>
      </c>
      <c r="D165" s="67">
        <v>41821</v>
      </c>
      <c r="E165">
        <v>1.1E-4</v>
      </c>
    </row>
    <row r="166" spans="1:5" x14ac:dyDescent="0.3">
      <c r="A166">
        <v>165</v>
      </c>
      <c r="B166" s="66" t="s">
        <v>587</v>
      </c>
      <c r="C166">
        <v>757940</v>
      </c>
      <c r="D166" s="67">
        <v>42069</v>
      </c>
      <c r="E166">
        <v>1.05E-4</v>
      </c>
    </row>
    <row r="167" spans="1:5" x14ac:dyDescent="0.3">
      <c r="A167">
        <v>166</v>
      </c>
      <c r="B167" s="66" t="s">
        <v>588</v>
      </c>
      <c r="C167">
        <v>746900</v>
      </c>
      <c r="D167" s="67">
        <v>41456</v>
      </c>
      <c r="E167">
        <v>1E-4</v>
      </c>
    </row>
    <row r="168" spans="1:5" x14ac:dyDescent="0.3">
      <c r="A168">
        <v>167</v>
      </c>
      <c r="B168" s="66" t="s">
        <v>589</v>
      </c>
      <c r="C168">
        <v>631000</v>
      </c>
      <c r="D168" s="67">
        <v>41912</v>
      </c>
      <c r="E168">
        <v>8.7000000000000001E-5</v>
      </c>
    </row>
    <row r="169" spans="1:5" x14ac:dyDescent="0.3">
      <c r="A169">
        <v>168</v>
      </c>
      <c r="B169" s="66" t="s">
        <v>590</v>
      </c>
      <c r="C169">
        <v>620029</v>
      </c>
      <c r="D169" s="67">
        <v>40634</v>
      </c>
      <c r="E169">
        <v>8.6000000000000003E-5</v>
      </c>
    </row>
    <row r="170" spans="1:5" x14ac:dyDescent="0.3">
      <c r="A170">
        <v>169</v>
      </c>
      <c r="B170" s="66" t="s">
        <v>591</v>
      </c>
      <c r="C170">
        <v>604000</v>
      </c>
      <c r="D170" s="67">
        <v>42186</v>
      </c>
      <c r="E170">
        <v>8.3999999999999995E-5</v>
      </c>
    </row>
    <row r="171" spans="1:5" x14ac:dyDescent="0.3">
      <c r="A171">
        <v>170</v>
      </c>
      <c r="B171" s="66" t="s">
        <v>592</v>
      </c>
      <c r="C171">
        <v>581344</v>
      </c>
      <c r="D171" s="67">
        <v>41456</v>
      </c>
      <c r="E171">
        <v>8.0000000000000007E-5</v>
      </c>
    </row>
    <row r="172" spans="1:5" x14ac:dyDescent="0.3">
      <c r="A172">
        <v>171</v>
      </c>
      <c r="B172" s="66" t="s">
        <v>593</v>
      </c>
      <c r="C172">
        <v>549700</v>
      </c>
      <c r="D172" s="67">
        <v>41639</v>
      </c>
      <c r="E172">
        <v>7.3999999999999996E-5</v>
      </c>
    </row>
    <row r="173" spans="1:5" x14ac:dyDescent="0.3">
      <c r="A173">
        <v>172</v>
      </c>
      <c r="B173" s="66" t="s">
        <v>594</v>
      </c>
      <c r="C173">
        <v>534189</v>
      </c>
      <c r="D173" s="67">
        <v>41134</v>
      </c>
      <c r="E173">
        <v>7.3999999999999996E-5</v>
      </c>
    </row>
    <row r="174" spans="1:5" x14ac:dyDescent="0.3">
      <c r="A174">
        <v>173</v>
      </c>
      <c r="B174" s="66" t="s">
        <v>595</v>
      </c>
      <c r="C174">
        <v>518467</v>
      </c>
      <c r="D174" s="67">
        <v>41821</v>
      </c>
      <c r="E174">
        <v>7.2000000000000002E-5</v>
      </c>
    </row>
    <row r="175" spans="1:5" x14ac:dyDescent="0.3">
      <c r="A175">
        <v>174</v>
      </c>
      <c r="B175" s="66" t="s">
        <v>596</v>
      </c>
      <c r="C175">
        <v>505153</v>
      </c>
      <c r="D175" s="67">
        <v>41640</v>
      </c>
      <c r="E175">
        <v>6.9999999999999994E-5</v>
      </c>
    </row>
    <row r="176" spans="1:5" x14ac:dyDescent="0.3">
      <c r="A176">
        <v>175</v>
      </c>
      <c r="B176" s="66" t="s">
        <v>597</v>
      </c>
      <c r="C176">
        <v>425384</v>
      </c>
      <c r="D176" s="67">
        <v>41639</v>
      </c>
      <c r="E176">
        <v>5.8999999999999998E-5</v>
      </c>
    </row>
    <row r="177" spans="1:5" x14ac:dyDescent="0.3">
      <c r="A177">
        <v>176</v>
      </c>
      <c r="B177" s="66" t="s">
        <v>598</v>
      </c>
      <c r="C177">
        <v>405739</v>
      </c>
      <c r="D177" s="67">
        <v>41275</v>
      </c>
      <c r="E177">
        <v>5.5999999999999999E-5</v>
      </c>
    </row>
    <row r="178" spans="1:5" x14ac:dyDescent="0.3">
      <c r="A178">
        <v>177</v>
      </c>
      <c r="B178" s="66" t="s">
        <v>599</v>
      </c>
      <c r="C178">
        <v>393372</v>
      </c>
      <c r="D178" s="67">
        <v>40714</v>
      </c>
      <c r="E178">
        <v>5.3999999999999998E-5</v>
      </c>
    </row>
    <row r="179" spans="1:5" x14ac:dyDescent="0.3">
      <c r="A179">
        <v>178</v>
      </c>
      <c r="B179" s="66" t="s">
        <v>601</v>
      </c>
      <c r="C179">
        <v>386486</v>
      </c>
      <c r="D179" s="67">
        <v>41275</v>
      </c>
      <c r="E179">
        <v>5.3000000000000001E-5</v>
      </c>
    </row>
    <row r="180" spans="1:5" x14ac:dyDescent="0.3">
      <c r="A180">
        <v>179</v>
      </c>
      <c r="B180" s="66" t="s">
        <v>602</v>
      </c>
      <c r="C180">
        <v>368390</v>
      </c>
      <c r="D180" s="67">
        <v>41456</v>
      </c>
      <c r="E180">
        <v>5.1E-5</v>
      </c>
    </row>
    <row r="181" spans="1:5" x14ac:dyDescent="0.3">
      <c r="A181">
        <v>180</v>
      </c>
      <c r="B181" s="66" t="s">
        <v>603</v>
      </c>
      <c r="C181">
        <v>349728</v>
      </c>
      <c r="D181" s="67">
        <v>41456</v>
      </c>
      <c r="E181">
        <v>4.8000000000000001E-5</v>
      </c>
    </row>
    <row r="182" spans="1:5" x14ac:dyDescent="0.3">
      <c r="A182">
        <v>181</v>
      </c>
      <c r="B182" s="66" t="s">
        <v>604</v>
      </c>
      <c r="C182">
        <v>341256</v>
      </c>
      <c r="D182" s="67">
        <v>41902</v>
      </c>
      <c r="E182">
        <v>4.6999999999999997E-5</v>
      </c>
    </row>
    <row r="183" spans="1:5" x14ac:dyDescent="0.3">
      <c r="A183">
        <v>182</v>
      </c>
      <c r="B183" s="66" t="s">
        <v>605</v>
      </c>
      <c r="C183">
        <v>329040</v>
      </c>
      <c r="D183" s="67">
        <v>42004</v>
      </c>
      <c r="E183">
        <v>4.6E-5</v>
      </c>
    </row>
    <row r="184" spans="1:5" x14ac:dyDescent="0.3">
      <c r="A184">
        <v>183</v>
      </c>
      <c r="B184" s="66" t="s">
        <v>606</v>
      </c>
      <c r="C184">
        <v>294906</v>
      </c>
      <c r="D184" s="67">
        <v>38837</v>
      </c>
      <c r="E184">
        <v>4.0000000000000003E-5</v>
      </c>
    </row>
    <row r="185" spans="1:5" x14ac:dyDescent="0.3">
      <c r="A185">
        <v>184</v>
      </c>
      <c r="B185" s="66" t="s">
        <v>608</v>
      </c>
      <c r="C185">
        <v>285000</v>
      </c>
      <c r="D185" s="67">
        <v>41456</v>
      </c>
      <c r="E185">
        <v>3.8999999999999999E-5</v>
      </c>
    </row>
    <row r="186" spans="1:5" x14ac:dyDescent="0.3">
      <c r="A186">
        <v>185</v>
      </c>
      <c r="B186" s="66" t="s">
        <v>609</v>
      </c>
      <c r="C186">
        <v>268767</v>
      </c>
      <c r="D186" s="67">
        <v>41877</v>
      </c>
      <c r="E186">
        <v>3.6999999999999998E-5</v>
      </c>
    </row>
    <row r="187" spans="1:5" x14ac:dyDescent="0.3">
      <c r="A187">
        <v>186</v>
      </c>
      <c r="B187" s="66" t="s">
        <v>610</v>
      </c>
      <c r="C187">
        <v>268270</v>
      </c>
      <c r="D187" s="67">
        <v>41143</v>
      </c>
      <c r="E187">
        <v>3.6999999999999998E-5</v>
      </c>
    </row>
    <row r="188" spans="1:5" x14ac:dyDescent="0.3">
      <c r="A188">
        <v>187</v>
      </c>
      <c r="B188" s="66" t="s">
        <v>611</v>
      </c>
      <c r="C188">
        <v>264652</v>
      </c>
      <c r="D188" s="67">
        <v>41456</v>
      </c>
      <c r="E188">
        <v>3.6999999999999998E-5</v>
      </c>
    </row>
    <row r="189" spans="1:5" x14ac:dyDescent="0.3">
      <c r="A189">
        <v>188</v>
      </c>
      <c r="B189" s="66" t="s">
        <v>612</v>
      </c>
      <c r="C189">
        <v>240705</v>
      </c>
      <c r="D189" s="67">
        <v>40544</v>
      </c>
      <c r="E189">
        <v>3.3000000000000003E-5</v>
      </c>
    </row>
    <row r="190" spans="1:5" x14ac:dyDescent="0.3">
      <c r="A190">
        <v>189</v>
      </c>
      <c r="B190" s="66" t="s">
        <v>613</v>
      </c>
      <c r="C190">
        <v>239648</v>
      </c>
      <c r="D190" s="67">
        <v>40909</v>
      </c>
      <c r="E190">
        <v>3.3000000000000003E-5</v>
      </c>
    </row>
    <row r="191" spans="1:5" x14ac:dyDescent="0.3">
      <c r="A191">
        <v>190</v>
      </c>
      <c r="B191" s="66" t="s">
        <v>614</v>
      </c>
      <c r="C191">
        <v>212645</v>
      </c>
      <c r="D191" s="67">
        <v>41142</v>
      </c>
      <c r="E191">
        <v>2.9E-5</v>
      </c>
    </row>
    <row r="192" spans="1:5" x14ac:dyDescent="0.3">
      <c r="A192">
        <v>191</v>
      </c>
      <c r="B192" s="66" t="s">
        <v>616</v>
      </c>
      <c r="C192">
        <v>187820</v>
      </c>
      <c r="D192" s="67">
        <v>40854</v>
      </c>
      <c r="E192">
        <v>2.5999999999999998E-5</v>
      </c>
    </row>
    <row r="193" spans="1:5" x14ac:dyDescent="0.3">
      <c r="A193">
        <v>192</v>
      </c>
      <c r="B193" s="66" t="s">
        <v>617</v>
      </c>
      <c r="C193">
        <v>187356</v>
      </c>
      <c r="D193" s="67">
        <v>41042</v>
      </c>
      <c r="E193">
        <v>2.5999999999999998E-5</v>
      </c>
    </row>
    <row r="194" spans="1:5" x14ac:dyDescent="0.3">
      <c r="A194">
        <v>193</v>
      </c>
      <c r="B194" s="66" t="s">
        <v>618</v>
      </c>
      <c r="C194">
        <v>185000</v>
      </c>
      <c r="D194" s="67">
        <v>42186</v>
      </c>
      <c r="E194">
        <v>2.5999999999999998E-5</v>
      </c>
    </row>
    <row r="195" spans="1:5" x14ac:dyDescent="0.3">
      <c r="A195">
        <v>194</v>
      </c>
      <c r="B195" s="66" t="s">
        <v>619</v>
      </c>
      <c r="C195">
        <v>159358</v>
      </c>
      <c r="D195" s="67">
        <v>40269</v>
      </c>
      <c r="E195">
        <v>2.1999999999999999E-5</v>
      </c>
    </row>
    <row r="196" spans="1:5" x14ac:dyDescent="0.3">
      <c r="A196">
        <v>195</v>
      </c>
      <c r="B196" s="66" t="s">
        <v>621</v>
      </c>
      <c r="C196">
        <v>154843</v>
      </c>
      <c r="D196" s="67">
        <v>41640</v>
      </c>
      <c r="E196">
        <v>2.0999999999999999E-5</v>
      </c>
    </row>
    <row r="197" spans="1:5" x14ac:dyDescent="0.3">
      <c r="A197">
        <v>196</v>
      </c>
      <c r="B197" s="66" t="s">
        <v>622</v>
      </c>
      <c r="C197">
        <v>109000</v>
      </c>
      <c r="D197" s="67">
        <v>42186</v>
      </c>
      <c r="E197">
        <v>1.5E-5</v>
      </c>
    </row>
    <row r="198" spans="1:5" x14ac:dyDescent="0.3">
      <c r="A198">
        <v>197</v>
      </c>
      <c r="B198" s="66" t="s">
        <v>623</v>
      </c>
      <c r="C198">
        <v>107394</v>
      </c>
      <c r="D198" s="67">
        <v>41943</v>
      </c>
      <c r="E198">
        <v>1.5E-5</v>
      </c>
    </row>
    <row r="199" spans="1:5" x14ac:dyDescent="0.3">
      <c r="A199">
        <v>198</v>
      </c>
      <c r="B199" s="66" t="s">
        <v>624</v>
      </c>
      <c r="C199">
        <v>106461</v>
      </c>
      <c r="D199" s="67">
        <v>41456</v>
      </c>
      <c r="E199">
        <v>1.5E-5</v>
      </c>
    </row>
    <row r="200" spans="1:5" x14ac:dyDescent="0.3">
      <c r="A200">
        <v>199</v>
      </c>
      <c r="B200" s="66" t="s">
        <v>625</v>
      </c>
      <c r="C200">
        <v>106405</v>
      </c>
      <c r="D200" s="67">
        <v>40269</v>
      </c>
      <c r="E200">
        <v>1.5E-5</v>
      </c>
    </row>
    <row r="201" spans="1:5" x14ac:dyDescent="0.3">
      <c r="A201">
        <v>200</v>
      </c>
      <c r="B201" s="66" t="s">
        <v>626</v>
      </c>
      <c r="C201">
        <v>103328</v>
      </c>
      <c r="D201" s="67">
        <v>40675</v>
      </c>
      <c r="E201">
        <v>1.4E-5</v>
      </c>
    </row>
    <row r="202" spans="1:5" x14ac:dyDescent="0.3">
      <c r="A202">
        <v>201</v>
      </c>
      <c r="B202" s="66" t="s">
        <v>627</v>
      </c>
      <c r="C202">
        <v>103252</v>
      </c>
      <c r="D202" s="67">
        <v>40877</v>
      </c>
      <c r="E202">
        <v>1.4E-5</v>
      </c>
    </row>
    <row r="203" spans="1:5" x14ac:dyDescent="0.3">
      <c r="A203">
        <v>202</v>
      </c>
      <c r="B203" s="66" t="s">
        <v>628</v>
      </c>
      <c r="C203">
        <v>101351</v>
      </c>
      <c r="D203" s="67">
        <v>41456</v>
      </c>
      <c r="E203">
        <v>1.4E-5</v>
      </c>
    </row>
    <row r="204" spans="1:5" x14ac:dyDescent="0.3">
      <c r="A204">
        <v>203</v>
      </c>
      <c r="B204" s="66" t="s">
        <v>629</v>
      </c>
      <c r="C204">
        <v>99000</v>
      </c>
      <c r="D204" s="67">
        <v>41274</v>
      </c>
      <c r="E204">
        <v>1.4E-5</v>
      </c>
    </row>
    <row r="205" spans="1:5" x14ac:dyDescent="0.3">
      <c r="A205">
        <v>204</v>
      </c>
      <c r="B205" s="66" t="s">
        <v>630</v>
      </c>
      <c r="C205">
        <v>89949</v>
      </c>
      <c r="D205" s="67">
        <v>41456</v>
      </c>
      <c r="E205">
        <v>1.2E-5</v>
      </c>
    </row>
    <row r="206" spans="1:5" x14ac:dyDescent="0.3">
      <c r="A206">
        <v>205</v>
      </c>
      <c r="B206" s="66" t="s">
        <v>631</v>
      </c>
      <c r="C206">
        <v>86295</v>
      </c>
      <c r="D206" s="67">
        <v>40690</v>
      </c>
      <c r="E206">
        <v>1.2E-5</v>
      </c>
    </row>
    <row r="207" spans="1:5" x14ac:dyDescent="0.3">
      <c r="A207">
        <v>206</v>
      </c>
      <c r="B207" s="66" t="s">
        <v>632</v>
      </c>
      <c r="C207">
        <v>84497</v>
      </c>
      <c r="D207" s="67">
        <v>40629</v>
      </c>
      <c r="E207">
        <v>1.2E-5</v>
      </c>
    </row>
    <row r="208" spans="1:5" x14ac:dyDescent="0.3">
      <c r="A208">
        <v>207</v>
      </c>
      <c r="B208" s="66" t="s">
        <v>633</v>
      </c>
      <c r="C208">
        <v>76949</v>
      </c>
      <c r="D208" s="67">
        <v>41821</v>
      </c>
      <c r="E208">
        <v>1.1E-5</v>
      </c>
    </row>
    <row r="209" spans="1:5" x14ac:dyDescent="0.3">
      <c r="A209">
        <v>208</v>
      </c>
      <c r="B209" s="66" t="s">
        <v>634</v>
      </c>
      <c r="C209">
        <v>71293</v>
      </c>
      <c r="D209" s="67">
        <v>40677</v>
      </c>
      <c r="E209">
        <v>9.9000000000000001E-6</v>
      </c>
    </row>
    <row r="210" spans="1:5" x14ac:dyDescent="0.3">
      <c r="A210">
        <v>209</v>
      </c>
      <c r="B210" s="66" t="s">
        <v>635</v>
      </c>
      <c r="C210">
        <v>64237</v>
      </c>
      <c r="D210" s="67">
        <v>40318</v>
      </c>
      <c r="E210">
        <v>8.8999999999999995E-6</v>
      </c>
    </row>
    <row r="211" spans="1:5" x14ac:dyDescent="0.3">
      <c r="A211">
        <v>210</v>
      </c>
      <c r="B211" s="66" t="s">
        <v>636</v>
      </c>
      <c r="C211">
        <v>63085</v>
      </c>
      <c r="D211" s="67">
        <v>40999</v>
      </c>
      <c r="E211">
        <v>8.6999999999999997E-6</v>
      </c>
    </row>
    <row r="212" spans="1:5" x14ac:dyDescent="0.3">
      <c r="A212">
        <v>211</v>
      </c>
      <c r="B212" s="66" t="s">
        <v>637</v>
      </c>
      <c r="C212">
        <v>56086</v>
      </c>
      <c r="D212" s="67">
        <v>41456</v>
      </c>
      <c r="E212">
        <v>7.7999999999999999E-6</v>
      </c>
    </row>
    <row r="213" spans="1:5" x14ac:dyDescent="0.3">
      <c r="A213">
        <v>212</v>
      </c>
      <c r="B213" s="66" t="s">
        <v>638</v>
      </c>
      <c r="C213">
        <v>55984</v>
      </c>
      <c r="D213" s="67">
        <v>42005</v>
      </c>
      <c r="E213">
        <v>7.7000000000000008E-6</v>
      </c>
    </row>
    <row r="214" spans="1:5" x14ac:dyDescent="0.3">
      <c r="A214">
        <v>213</v>
      </c>
      <c r="B214" s="66" t="s">
        <v>639</v>
      </c>
      <c r="C214">
        <v>55691</v>
      </c>
      <c r="D214" s="67">
        <v>41275</v>
      </c>
      <c r="E214">
        <v>7.7000000000000008E-6</v>
      </c>
    </row>
    <row r="215" spans="1:5" x14ac:dyDescent="0.3">
      <c r="A215">
        <v>214</v>
      </c>
      <c r="B215" s="66" t="s">
        <v>640</v>
      </c>
      <c r="C215">
        <v>55519</v>
      </c>
      <c r="D215" s="67">
        <v>40269</v>
      </c>
      <c r="E215">
        <v>7.7000000000000008E-6</v>
      </c>
    </row>
    <row r="216" spans="1:5" x14ac:dyDescent="0.3">
      <c r="A216">
        <v>215</v>
      </c>
      <c r="B216" s="66" t="s">
        <v>641</v>
      </c>
      <c r="C216">
        <v>55000</v>
      </c>
      <c r="D216" s="67">
        <v>42186</v>
      </c>
      <c r="E216">
        <v>7.6000000000000001E-6</v>
      </c>
    </row>
    <row r="217" spans="1:5" x14ac:dyDescent="0.3">
      <c r="A217">
        <v>216</v>
      </c>
      <c r="B217" s="66" t="s">
        <v>642</v>
      </c>
      <c r="C217">
        <v>53883</v>
      </c>
      <c r="D217" s="67">
        <v>40269</v>
      </c>
      <c r="E217">
        <v>7.5000000000000002E-6</v>
      </c>
    </row>
    <row r="218" spans="1:5" x14ac:dyDescent="0.3">
      <c r="A218">
        <v>217</v>
      </c>
      <c r="B218" s="66" t="s">
        <v>643</v>
      </c>
      <c r="C218">
        <v>51547</v>
      </c>
      <c r="D218" s="67">
        <v>41275</v>
      </c>
      <c r="E218">
        <v>7.0999999999999998E-6</v>
      </c>
    </row>
    <row r="219" spans="1:5" x14ac:dyDescent="0.3">
      <c r="A219">
        <v>218</v>
      </c>
      <c r="B219" s="66" t="s">
        <v>645</v>
      </c>
      <c r="C219">
        <v>48679</v>
      </c>
      <c r="D219" s="67">
        <v>41974</v>
      </c>
      <c r="E219">
        <v>6.7000000000000002E-6</v>
      </c>
    </row>
    <row r="220" spans="1:5" x14ac:dyDescent="0.3">
      <c r="A220">
        <v>219</v>
      </c>
      <c r="B220" s="66" t="s">
        <v>646</v>
      </c>
      <c r="C220">
        <v>37429</v>
      </c>
      <c r="D220" s="67">
        <v>40179</v>
      </c>
      <c r="E220">
        <v>5.2000000000000002E-6</v>
      </c>
    </row>
    <row r="221" spans="1:5" x14ac:dyDescent="0.3">
      <c r="A221">
        <v>220</v>
      </c>
      <c r="B221" s="66" t="s">
        <v>647</v>
      </c>
      <c r="C221">
        <v>37132</v>
      </c>
      <c r="D221" s="67">
        <v>41639</v>
      </c>
      <c r="E221">
        <v>5.1000000000000003E-6</v>
      </c>
    </row>
    <row r="222" spans="1:5" x14ac:dyDescent="0.3">
      <c r="A222">
        <v>221</v>
      </c>
      <c r="B222" s="66" t="s">
        <v>649</v>
      </c>
      <c r="C222">
        <v>36950</v>
      </c>
      <c r="D222" s="67">
        <v>41639</v>
      </c>
      <c r="E222">
        <v>5.1000000000000003E-6</v>
      </c>
    </row>
    <row r="223" spans="1:5" x14ac:dyDescent="0.3">
      <c r="A223">
        <v>222</v>
      </c>
      <c r="B223" s="66" t="s">
        <v>650</v>
      </c>
      <c r="C223">
        <v>35742</v>
      </c>
      <c r="D223" s="67">
        <v>40909</v>
      </c>
      <c r="E223">
        <v>4.8999999999999997E-6</v>
      </c>
    </row>
    <row r="224" spans="1:5" x14ac:dyDescent="0.3">
      <c r="A224">
        <v>223</v>
      </c>
      <c r="B224" s="66" t="s">
        <v>651</v>
      </c>
      <c r="C224">
        <v>32789</v>
      </c>
      <c r="D224" s="67">
        <v>42004</v>
      </c>
      <c r="E224">
        <v>4.5000000000000001E-6</v>
      </c>
    </row>
    <row r="225" spans="1:5" x14ac:dyDescent="0.3">
      <c r="A225">
        <v>224</v>
      </c>
      <c r="B225" s="66" t="s">
        <v>652</v>
      </c>
      <c r="C225">
        <v>31458</v>
      </c>
      <c r="D225" s="67">
        <v>40933</v>
      </c>
      <c r="E225">
        <v>4.4000000000000002E-6</v>
      </c>
    </row>
    <row r="226" spans="1:5" x14ac:dyDescent="0.3">
      <c r="A226">
        <v>225</v>
      </c>
      <c r="B226" s="66" t="s">
        <v>653</v>
      </c>
      <c r="C226">
        <v>30001</v>
      </c>
      <c r="D226" s="67">
        <v>41274</v>
      </c>
      <c r="E226">
        <v>4.0999999999999997E-6</v>
      </c>
    </row>
    <row r="227" spans="1:5" x14ac:dyDescent="0.3">
      <c r="A227">
        <v>226</v>
      </c>
      <c r="B227" s="66" t="s">
        <v>654</v>
      </c>
      <c r="C227">
        <v>28875</v>
      </c>
      <c r="D227" s="67">
        <v>41912</v>
      </c>
      <c r="E227">
        <v>3.9999999999999998E-6</v>
      </c>
    </row>
    <row r="228" spans="1:5" x14ac:dyDescent="0.3">
      <c r="A228">
        <v>227</v>
      </c>
      <c r="B228" s="66" t="s">
        <v>655</v>
      </c>
      <c r="C228">
        <v>28054</v>
      </c>
      <c r="D228" s="67">
        <v>40371</v>
      </c>
      <c r="E228">
        <v>3.8999999999999999E-6</v>
      </c>
    </row>
    <row r="229" spans="1:5" x14ac:dyDescent="0.3">
      <c r="A229">
        <v>228</v>
      </c>
      <c r="B229" s="66" t="s">
        <v>657</v>
      </c>
      <c r="C229">
        <v>23296</v>
      </c>
      <c r="D229" s="67">
        <v>41275</v>
      </c>
      <c r="E229">
        <v>3.1999999999999999E-6</v>
      </c>
    </row>
    <row r="230" spans="1:5" x14ac:dyDescent="0.3">
      <c r="A230">
        <v>229</v>
      </c>
      <c r="B230" s="66" t="s">
        <v>658</v>
      </c>
      <c r="C230">
        <v>20901</v>
      </c>
      <c r="D230" s="67">
        <v>41456</v>
      </c>
      <c r="E230">
        <v>2.9000000000000002E-6</v>
      </c>
    </row>
    <row r="231" spans="1:5" x14ac:dyDescent="0.3">
      <c r="A231">
        <v>230</v>
      </c>
      <c r="B231" s="66" t="s">
        <v>659</v>
      </c>
      <c r="C231">
        <v>14974</v>
      </c>
      <c r="D231" s="67">
        <v>40878</v>
      </c>
      <c r="E231">
        <v>2.0999999999999998E-6</v>
      </c>
    </row>
    <row r="232" spans="1:5" x14ac:dyDescent="0.3">
      <c r="A232">
        <v>231</v>
      </c>
      <c r="B232" s="66" t="s">
        <v>660</v>
      </c>
      <c r="C232">
        <v>13452</v>
      </c>
      <c r="D232" s="67">
        <v>40674</v>
      </c>
      <c r="E232">
        <v>1.9E-6</v>
      </c>
    </row>
    <row r="233" spans="1:5" x14ac:dyDescent="0.3">
      <c r="A233">
        <v>232</v>
      </c>
      <c r="B233" s="66" t="s">
        <v>661</v>
      </c>
      <c r="C233">
        <v>13135</v>
      </c>
      <c r="D233" s="67">
        <v>41456</v>
      </c>
      <c r="E233">
        <v>1.7999999999999999E-6</v>
      </c>
    </row>
    <row r="234" spans="1:5" x14ac:dyDescent="0.3">
      <c r="A234">
        <v>233</v>
      </c>
      <c r="B234" s="66" t="s">
        <v>662</v>
      </c>
      <c r="C234">
        <v>11323</v>
      </c>
      <c r="D234" s="67">
        <v>41456</v>
      </c>
      <c r="E234">
        <v>1.5999999999999999E-6</v>
      </c>
    </row>
    <row r="235" spans="1:5" x14ac:dyDescent="0.3">
      <c r="A235">
        <v>234</v>
      </c>
      <c r="B235" s="66" t="s">
        <v>663</v>
      </c>
      <c r="C235">
        <v>10084</v>
      </c>
      <c r="D235" s="67">
        <v>40846</v>
      </c>
      <c r="E235">
        <v>1.3999999999999999E-6</v>
      </c>
    </row>
    <row r="236" spans="1:5" x14ac:dyDescent="0.3">
      <c r="A236">
        <v>235</v>
      </c>
      <c r="B236" s="66" t="s">
        <v>664</v>
      </c>
      <c r="C236">
        <v>9131</v>
      </c>
      <c r="D236" s="67">
        <v>40909</v>
      </c>
      <c r="E236">
        <v>1.3E-6</v>
      </c>
    </row>
    <row r="237" spans="1:5" x14ac:dyDescent="0.3">
      <c r="A237">
        <v>236</v>
      </c>
      <c r="B237" s="66" t="s">
        <v>665</v>
      </c>
      <c r="C237">
        <v>6069</v>
      </c>
      <c r="D237" s="67">
        <v>40909</v>
      </c>
      <c r="E237">
        <v>8.4E-7</v>
      </c>
    </row>
    <row r="238" spans="1:5" x14ac:dyDescent="0.3">
      <c r="A238">
        <v>237</v>
      </c>
      <c r="B238" s="66" t="s">
        <v>666</v>
      </c>
      <c r="C238">
        <v>4922</v>
      </c>
      <c r="D238" s="67">
        <v>40675</v>
      </c>
      <c r="E238">
        <v>6.7999999999999995E-7</v>
      </c>
    </row>
    <row r="239" spans="1:5" x14ac:dyDescent="0.3">
      <c r="A239">
        <v>238</v>
      </c>
      <c r="B239" s="66" t="s">
        <v>667</v>
      </c>
      <c r="C239">
        <v>4000</v>
      </c>
      <c r="D239" s="67">
        <v>42186</v>
      </c>
      <c r="E239">
        <v>5.5000000000000003E-7</v>
      </c>
    </row>
    <row r="240" spans="1:5" x14ac:dyDescent="0.3">
      <c r="A240">
        <v>239</v>
      </c>
      <c r="B240" s="66" t="s">
        <v>668</v>
      </c>
      <c r="C240">
        <v>3000</v>
      </c>
      <c r="D240" s="67">
        <v>42186</v>
      </c>
      <c r="E240">
        <v>4.0999999999999999E-7</v>
      </c>
    </row>
    <row r="241" spans="1:5" x14ac:dyDescent="0.3">
      <c r="A241">
        <v>240</v>
      </c>
      <c r="B241" s="66" t="s">
        <v>669</v>
      </c>
      <c r="C241">
        <v>2562</v>
      </c>
      <c r="D241" s="67">
        <v>41821</v>
      </c>
      <c r="E241">
        <v>3.7E-7</v>
      </c>
    </row>
    <row r="242" spans="1:5" x14ac:dyDescent="0.3">
      <c r="A242">
        <v>241</v>
      </c>
      <c r="B242" s="66" t="s">
        <v>670</v>
      </c>
      <c r="C242">
        <v>2302</v>
      </c>
      <c r="D242" s="67">
        <v>40764</v>
      </c>
      <c r="E242">
        <v>3.2000000000000001E-7</v>
      </c>
    </row>
    <row r="243" spans="1:5" x14ac:dyDescent="0.3">
      <c r="A243">
        <v>242</v>
      </c>
      <c r="B243" s="66" t="s">
        <v>671</v>
      </c>
      <c r="C243">
        <v>2072</v>
      </c>
      <c r="D243" s="67">
        <v>40764</v>
      </c>
      <c r="E243">
        <v>2.8999999999999998E-7</v>
      </c>
    </row>
    <row r="244" spans="1:5" x14ac:dyDescent="0.3">
      <c r="A244">
        <v>243</v>
      </c>
      <c r="B244" s="66" t="s">
        <v>672</v>
      </c>
      <c r="C244">
        <v>1613</v>
      </c>
      <c r="D244" s="67">
        <v>40796</v>
      </c>
      <c r="E244">
        <v>2.2000000000000001E-7</v>
      </c>
    </row>
    <row r="245" spans="1:5" x14ac:dyDescent="0.3">
      <c r="A245">
        <v>244</v>
      </c>
      <c r="B245" s="66" t="s">
        <v>673</v>
      </c>
      <c r="C245">
        <v>1411</v>
      </c>
      <c r="D245" s="67">
        <v>40834</v>
      </c>
      <c r="E245">
        <v>1.9999999999999999E-7</v>
      </c>
    </row>
    <row r="246" spans="1:5" x14ac:dyDescent="0.3">
      <c r="A246">
        <v>245</v>
      </c>
      <c r="B246" s="66" t="s">
        <v>674</v>
      </c>
      <c r="C246">
        <v>839</v>
      </c>
      <c r="D246" s="67">
        <v>41091</v>
      </c>
      <c r="E246">
        <v>1.1999999999999999E-7</v>
      </c>
    </row>
    <row r="247" spans="1:5" x14ac:dyDescent="0.3">
      <c r="A247">
        <v>246</v>
      </c>
      <c r="B247" s="66" t="s">
        <v>675</v>
      </c>
      <c r="C247">
        <v>550</v>
      </c>
      <c r="D247" s="67">
        <v>40764</v>
      </c>
      <c r="E247">
        <v>7.6000000000000006E-8</v>
      </c>
    </row>
    <row r="248" spans="1:5" x14ac:dyDescent="0.3">
      <c r="A248">
        <v>247</v>
      </c>
      <c r="B248" s="66" t="s">
        <v>676</v>
      </c>
      <c r="C248">
        <v>56</v>
      </c>
      <c r="D248" s="67">
        <v>41275</v>
      </c>
      <c r="E248">
        <v>7.6999999999999995E-9</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3F8C-3C90-493E-AB22-54DF52D55E2D}">
  <dimension ref="A1:C14"/>
  <sheetViews>
    <sheetView workbookViewId="0">
      <selection sqref="A1:C1"/>
    </sheetView>
  </sheetViews>
  <sheetFormatPr defaultRowHeight="14.4" x14ac:dyDescent="0.3"/>
  <cols>
    <col min="1" max="1" width="12.6640625" bestFit="1" customWidth="1"/>
    <col min="2" max="2" width="9" bestFit="1" customWidth="1"/>
    <col min="3" max="3" width="8" bestFit="1" customWidth="1"/>
  </cols>
  <sheetData>
    <row r="1" spans="1:3" x14ac:dyDescent="0.3">
      <c r="A1" t="s">
        <v>677</v>
      </c>
      <c r="B1" t="s">
        <v>678</v>
      </c>
      <c r="C1" t="s">
        <v>679</v>
      </c>
    </row>
    <row r="2" spans="1:3" x14ac:dyDescent="0.3">
      <c r="A2" s="66" t="s">
        <v>680</v>
      </c>
      <c r="B2">
        <v>1.9413</v>
      </c>
      <c r="C2">
        <v>1.9421999999999999</v>
      </c>
    </row>
    <row r="3" spans="1:3" x14ac:dyDescent="0.3">
      <c r="A3" s="66" t="s">
        <v>681</v>
      </c>
      <c r="B3">
        <v>1.8913</v>
      </c>
      <c r="C3">
        <v>1.8917999999999999</v>
      </c>
    </row>
    <row r="4" spans="1:3" x14ac:dyDescent="0.3">
      <c r="A4" s="66" t="s">
        <v>682</v>
      </c>
      <c r="B4">
        <v>1.4801</v>
      </c>
      <c r="C4">
        <v>1.4807999999999999</v>
      </c>
    </row>
    <row r="5" spans="1:3" x14ac:dyDescent="0.3">
      <c r="A5" s="66" t="s">
        <v>683</v>
      </c>
      <c r="B5">
        <v>10.3032</v>
      </c>
      <c r="C5">
        <v>10.308999999999999</v>
      </c>
    </row>
    <row r="6" spans="1:3" x14ac:dyDescent="0.3">
      <c r="A6" s="66" t="s">
        <v>684</v>
      </c>
      <c r="B6">
        <v>1.3815</v>
      </c>
      <c r="C6">
        <v>1.383</v>
      </c>
    </row>
    <row r="7" spans="1:3" x14ac:dyDescent="0.3">
      <c r="A7" s="66" t="s">
        <v>685</v>
      </c>
      <c r="B7">
        <v>1</v>
      </c>
      <c r="C7">
        <v>1</v>
      </c>
    </row>
    <row r="8" spans="1:3" x14ac:dyDescent="0.3">
      <c r="A8" s="66" t="s">
        <v>686</v>
      </c>
      <c r="B8">
        <v>11.767799999999999</v>
      </c>
      <c r="C8">
        <v>11.771800000000001</v>
      </c>
    </row>
    <row r="9" spans="1:3" x14ac:dyDescent="0.3">
      <c r="A9" s="66" t="s">
        <v>687</v>
      </c>
      <c r="B9">
        <v>182.06870000000001</v>
      </c>
      <c r="C9">
        <v>182.13499999999999</v>
      </c>
    </row>
    <row r="10" spans="1:3" x14ac:dyDescent="0.3">
      <c r="A10" s="66" t="s">
        <v>688</v>
      </c>
      <c r="B10">
        <v>11.8139</v>
      </c>
      <c r="C10">
        <v>11.8218</v>
      </c>
    </row>
    <row r="11" spans="1:3" x14ac:dyDescent="0.3">
      <c r="A11" s="66" t="s">
        <v>689</v>
      </c>
      <c r="B11">
        <v>2.0293000000000001</v>
      </c>
      <c r="C11">
        <v>2.0308000000000002</v>
      </c>
    </row>
    <row r="12" spans="1:3" x14ac:dyDescent="0.3">
      <c r="A12" s="66" t="s">
        <v>690</v>
      </c>
      <c r="B12">
        <v>12.6591</v>
      </c>
      <c r="C12">
        <v>12.6752</v>
      </c>
    </row>
    <row r="13" spans="1:3" x14ac:dyDescent="0.3">
      <c r="A13" s="66" t="s">
        <v>691</v>
      </c>
      <c r="B13">
        <v>2.0771000000000002</v>
      </c>
      <c r="C13">
        <v>2.0781999999999998</v>
      </c>
    </row>
    <row r="14" spans="1:3" x14ac:dyDescent="0.3">
      <c r="A14" s="66" t="s">
        <v>692</v>
      </c>
      <c r="B14">
        <v>17.8979</v>
      </c>
      <c r="C14">
        <v>17.905200000000001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B5CC2-E5F1-4088-9956-2BEB9FBF8771}">
  <dimension ref="A1:C16"/>
  <sheetViews>
    <sheetView workbookViewId="0">
      <selection activeCell="G26" sqref="G26"/>
    </sheetView>
  </sheetViews>
  <sheetFormatPr defaultRowHeight="14.4" x14ac:dyDescent="0.3"/>
  <cols>
    <col min="1" max="1" width="12.88671875" bestFit="1" customWidth="1"/>
    <col min="2" max="3" width="10.77734375" bestFit="1" customWidth="1"/>
  </cols>
  <sheetData>
    <row r="1" spans="1:3" x14ac:dyDescent="0.3">
      <c r="A1" t="s">
        <v>912</v>
      </c>
      <c r="B1" t="s">
        <v>913</v>
      </c>
      <c r="C1" t="s">
        <v>914</v>
      </c>
    </row>
    <row r="2" spans="1:3" x14ac:dyDescent="0.3">
      <c r="A2" s="66" t="s">
        <v>309</v>
      </c>
      <c r="B2" s="66" t="s">
        <v>42</v>
      </c>
      <c r="C2">
        <v>689</v>
      </c>
    </row>
    <row r="3" spans="1:3" x14ac:dyDescent="0.3">
      <c r="A3" s="66" t="s">
        <v>309</v>
      </c>
      <c r="B3" s="66" t="s">
        <v>915</v>
      </c>
      <c r="C3">
        <v>787</v>
      </c>
    </row>
    <row r="4" spans="1:3" x14ac:dyDescent="0.3">
      <c r="A4" s="66" t="s">
        <v>309</v>
      </c>
      <c r="B4" s="66" t="s">
        <v>916</v>
      </c>
      <c r="C4">
        <v>629</v>
      </c>
    </row>
    <row r="5" spans="1:3" x14ac:dyDescent="0.3">
      <c r="A5" s="66" t="s">
        <v>917</v>
      </c>
      <c r="B5" s="66" t="s">
        <v>42</v>
      </c>
      <c r="C5">
        <v>1080</v>
      </c>
    </row>
    <row r="6" spans="1:3" x14ac:dyDescent="0.3">
      <c r="A6" s="66" t="s">
        <v>917</v>
      </c>
      <c r="B6" s="66" t="s">
        <v>915</v>
      </c>
      <c r="C6">
        <v>817</v>
      </c>
    </row>
    <row r="7" spans="1:3" x14ac:dyDescent="0.3">
      <c r="A7" s="66" t="s">
        <v>917</v>
      </c>
      <c r="B7" s="66" t="s">
        <v>916</v>
      </c>
      <c r="C7">
        <v>653</v>
      </c>
    </row>
    <row r="8" spans="1:3" x14ac:dyDescent="0.3">
      <c r="A8" s="66" t="s">
        <v>918</v>
      </c>
      <c r="B8" s="66" t="s">
        <v>42</v>
      </c>
      <c r="C8">
        <v>170</v>
      </c>
    </row>
    <row r="9" spans="1:3" x14ac:dyDescent="0.3">
      <c r="A9" s="66" t="s">
        <v>918</v>
      </c>
      <c r="B9" s="66" t="s">
        <v>915</v>
      </c>
      <c r="C9">
        <v>1011</v>
      </c>
    </row>
    <row r="10" spans="1:3" x14ac:dyDescent="0.3">
      <c r="A10" s="66" t="s">
        <v>918</v>
      </c>
      <c r="B10" s="66" t="s">
        <v>916</v>
      </c>
      <c r="C10">
        <v>765</v>
      </c>
    </row>
    <row r="11" spans="1:3" x14ac:dyDescent="0.3">
      <c r="A11" s="66" t="s">
        <v>919</v>
      </c>
      <c r="B11" s="66" t="s">
        <v>42</v>
      </c>
      <c r="C11">
        <v>594</v>
      </c>
    </row>
    <row r="12" spans="1:3" x14ac:dyDescent="0.3">
      <c r="A12" s="66" t="s">
        <v>919</v>
      </c>
      <c r="B12" s="66" t="s">
        <v>915</v>
      </c>
      <c r="C12">
        <v>894</v>
      </c>
    </row>
    <row r="13" spans="1:3" x14ac:dyDescent="0.3">
      <c r="A13" s="66" t="s">
        <v>919</v>
      </c>
      <c r="B13" s="66" t="s">
        <v>916</v>
      </c>
      <c r="C13">
        <v>386</v>
      </c>
    </row>
    <row r="14" spans="1:3" x14ac:dyDescent="0.3">
      <c r="A14" s="66" t="s">
        <v>920</v>
      </c>
      <c r="B14" s="66" t="s">
        <v>42</v>
      </c>
      <c r="C14">
        <v>1058</v>
      </c>
    </row>
    <row r="15" spans="1:3" x14ac:dyDescent="0.3">
      <c r="A15" s="66" t="s">
        <v>920</v>
      </c>
      <c r="B15" s="66" t="s">
        <v>915</v>
      </c>
      <c r="C15">
        <v>492</v>
      </c>
    </row>
    <row r="16" spans="1:3" x14ac:dyDescent="0.3">
      <c r="A16" s="66" t="s">
        <v>920</v>
      </c>
      <c r="B16" s="66" t="s">
        <v>916</v>
      </c>
      <c r="C16">
        <v>1013</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4CC2-DB4A-4C04-ABE0-A901EDF005DA}">
  <dimension ref="A1:D222"/>
  <sheetViews>
    <sheetView workbookViewId="0">
      <selection activeCell="A29" sqref="A29"/>
    </sheetView>
  </sheetViews>
  <sheetFormatPr defaultRowHeight="14.4" x14ac:dyDescent="0.3"/>
  <cols>
    <col min="1" max="1" width="55.5546875" bestFit="1" customWidth="1"/>
    <col min="2" max="2" width="10" bestFit="1" customWidth="1"/>
    <col min="3" max="3" width="6.6640625" bestFit="1" customWidth="1"/>
    <col min="4" max="4" width="9.5546875" bestFit="1" customWidth="1"/>
  </cols>
  <sheetData>
    <row r="1" spans="1:4" x14ac:dyDescent="0.3">
      <c r="A1" t="s">
        <v>757</v>
      </c>
      <c r="B1" t="s">
        <v>758</v>
      </c>
      <c r="C1" t="s">
        <v>759</v>
      </c>
      <c r="D1" t="s">
        <v>760</v>
      </c>
    </row>
    <row r="2" spans="1:4" x14ac:dyDescent="0.3">
      <c r="A2" s="66" t="s">
        <v>921</v>
      </c>
      <c r="B2" s="66" t="s">
        <v>922</v>
      </c>
      <c r="C2">
        <v>0</v>
      </c>
      <c r="D2">
        <v>0</v>
      </c>
    </row>
    <row r="3" spans="1:4" x14ac:dyDescent="0.3">
      <c r="A3" s="66" t="s">
        <v>923</v>
      </c>
      <c r="B3" s="66" t="s">
        <v>924</v>
      </c>
      <c r="C3">
        <v>0</v>
      </c>
      <c r="D3">
        <v>0</v>
      </c>
    </row>
    <row r="4" spans="1:4" x14ac:dyDescent="0.3">
      <c r="A4" s="66" t="s">
        <v>761</v>
      </c>
      <c r="B4" s="66" t="s">
        <v>762</v>
      </c>
      <c r="C4">
        <v>0.16</v>
      </c>
      <c r="D4">
        <v>0.01</v>
      </c>
    </row>
    <row r="5" spans="1:4" x14ac:dyDescent="0.3">
      <c r="A5" s="66" t="s">
        <v>763</v>
      </c>
      <c r="B5" s="66" t="s">
        <v>764</v>
      </c>
      <c r="C5">
        <v>0.06</v>
      </c>
      <c r="D5">
        <v>0.01</v>
      </c>
    </row>
    <row r="6" spans="1:4" x14ac:dyDescent="0.3">
      <c r="A6" s="66" t="s">
        <v>925</v>
      </c>
      <c r="B6" s="66" t="s">
        <v>926</v>
      </c>
      <c r="C6">
        <v>-2.5</v>
      </c>
      <c r="D6">
        <v>-2.62</v>
      </c>
    </row>
    <row r="7" spans="1:4" x14ac:dyDescent="0.3">
      <c r="A7" s="66" t="s">
        <v>765</v>
      </c>
      <c r="B7" s="66" t="s">
        <v>766</v>
      </c>
      <c r="C7">
        <v>0.04</v>
      </c>
      <c r="D7">
        <v>0.01</v>
      </c>
    </row>
    <row r="8" spans="1:4" x14ac:dyDescent="0.3">
      <c r="A8" s="66" t="s">
        <v>927</v>
      </c>
      <c r="B8" s="66" t="s">
        <v>928</v>
      </c>
      <c r="C8">
        <v>0</v>
      </c>
      <c r="D8">
        <v>0</v>
      </c>
    </row>
    <row r="9" spans="1:4" x14ac:dyDescent="0.3">
      <c r="A9" s="66" t="s">
        <v>929</v>
      </c>
      <c r="B9" s="66" t="s">
        <v>930</v>
      </c>
      <c r="C9">
        <v>3.08</v>
      </c>
      <c r="D9">
        <v>5.7</v>
      </c>
    </row>
    <row r="10" spans="1:4" x14ac:dyDescent="0.3">
      <c r="A10" s="66" t="s">
        <v>931</v>
      </c>
      <c r="B10" s="66" t="s">
        <v>932</v>
      </c>
      <c r="C10">
        <v>0</v>
      </c>
      <c r="D10">
        <v>0</v>
      </c>
    </row>
    <row r="11" spans="1:4" x14ac:dyDescent="0.3">
      <c r="A11" s="66" t="s">
        <v>933</v>
      </c>
      <c r="B11" s="66" t="s">
        <v>934</v>
      </c>
      <c r="C11">
        <v>0</v>
      </c>
      <c r="D11">
        <v>0</v>
      </c>
    </row>
    <row r="12" spans="1:4" x14ac:dyDescent="0.3">
      <c r="A12" s="66" t="s">
        <v>935</v>
      </c>
      <c r="B12" s="66" t="s">
        <v>936</v>
      </c>
      <c r="C12">
        <v>-18.22</v>
      </c>
      <c r="D12">
        <v>-72.87</v>
      </c>
    </row>
    <row r="13" spans="1:4" x14ac:dyDescent="0.3">
      <c r="A13" s="66" t="s">
        <v>767</v>
      </c>
      <c r="B13" s="66" t="s">
        <v>768</v>
      </c>
      <c r="C13">
        <v>0.04</v>
      </c>
      <c r="D13">
        <v>0.5</v>
      </c>
    </row>
    <row r="14" spans="1:4" x14ac:dyDescent="0.3">
      <c r="A14" s="66" t="s">
        <v>937</v>
      </c>
      <c r="B14" s="66" t="s">
        <v>938</v>
      </c>
      <c r="C14">
        <v>1.81</v>
      </c>
      <c r="D14">
        <v>57</v>
      </c>
    </row>
    <row r="15" spans="1:4" x14ac:dyDescent="0.3">
      <c r="A15" s="66" t="s">
        <v>769</v>
      </c>
      <c r="B15" s="66" t="s">
        <v>770</v>
      </c>
      <c r="C15">
        <v>-2.0299999999999998</v>
      </c>
      <c r="D15">
        <v>-30.5</v>
      </c>
    </row>
    <row r="16" spans="1:4" x14ac:dyDescent="0.3">
      <c r="A16" s="66" t="s">
        <v>939</v>
      </c>
      <c r="B16" s="66" t="s">
        <v>940</v>
      </c>
      <c r="C16">
        <v>0</v>
      </c>
      <c r="D16">
        <v>0</v>
      </c>
    </row>
    <row r="17" spans="1:4" x14ac:dyDescent="0.3">
      <c r="A17" s="66" t="s">
        <v>941</v>
      </c>
      <c r="B17" s="66" t="s">
        <v>942</v>
      </c>
      <c r="C17">
        <v>-0.6</v>
      </c>
      <c r="D17">
        <v>-2.37</v>
      </c>
    </row>
    <row r="18" spans="1:4" x14ac:dyDescent="0.3">
      <c r="A18" s="66" t="s">
        <v>943</v>
      </c>
      <c r="B18" s="66" t="s">
        <v>944</v>
      </c>
      <c r="C18">
        <v>0</v>
      </c>
      <c r="D18">
        <v>0</v>
      </c>
    </row>
    <row r="19" spans="1:4" x14ac:dyDescent="0.3">
      <c r="A19" s="66" t="s">
        <v>945</v>
      </c>
      <c r="B19" s="66" t="s">
        <v>946</v>
      </c>
      <c r="C19">
        <v>0</v>
      </c>
      <c r="D19">
        <v>0</v>
      </c>
    </row>
    <row r="20" spans="1:4" x14ac:dyDescent="0.3">
      <c r="A20" s="66" t="s">
        <v>947</v>
      </c>
      <c r="B20" s="66" t="s">
        <v>948</v>
      </c>
      <c r="C20">
        <v>-1.17</v>
      </c>
      <c r="D20">
        <v>-5.62</v>
      </c>
    </row>
    <row r="21" spans="1:4" x14ac:dyDescent="0.3">
      <c r="A21" s="66" t="s">
        <v>771</v>
      </c>
      <c r="B21" s="66" t="s">
        <v>772</v>
      </c>
      <c r="C21">
        <v>0.19</v>
      </c>
      <c r="D21">
        <v>0.38</v>
      </c>
    </row>
    <row r="22" spans="1:4" x14ac:dyDescent="0.3">
      <c r="A22" s="66" t="s">
        <v>949</v>
      </c>
      <c r="B22" s="66" t="s">
        <v>950</v>
      </c>
      <c r="C22">
        <v>0</v>
      </c>
      <c r="D22">
        <v>0.01</v>
      </c>
    </row>
    <row r="23" spans="1:4" x14ac:dyDescent="0.3">
      <c r="A23" s="66" t="s">
        <v>773</v>
      </c>
      <c r="B23" s="66" t="s">
        <v>774</v>
      </c>
      <c r="C23">
        <v>-0.08</v>
      </c>
      <c r="D23">
        <v>-0.75</v>
      </c>
    </row>
    <row r="24" spans="1:4" x14ac:dyDescent="0.3">
      <c r="A24" s="66" t="s">
        <v>775</v>
      </c>
      <c r="B24" s="66" t="s">
        <v>776</v>
      </c>
      <c r="C24">
        <v>0.15</v>
      </c>
      <c r="D24">
        <v>0.7</v>
      </c>
    </row>
    <row r="25" spans="1:4" x14ac:dyDescent="0.3">
      <c r="A25" s="66" t="s">
        <v>951</v>
      </c>
      <c r="B25" s="66" t="s">
        <v>952</v>
      </c>
      <c r="C25">
        <v>0.4</v>
      </c>
      <c r="D25">
        <v>2</v>
      </c>
    </row>
    <row r="26" spans="1:4" x14ac:dyDescent="0.3">
      <c r="A26" s="66" t="s">
        <v>777</v>
      </c>
      <c r="B26" s="66" t="s">
        <v>778</v>
      </c>
      <c r="C26">
        <v>1.36</v>
      </c>
      <c r="D26">
        <v>0.88</v>
      </c>
    </row>
    <row r="27" spans="1:4" x14ac:dyDescent="0.3">
      <c r="A27" s="66" t="s">
        <v>953</v>
      </c>
      <c r="B27" s="66" t="s">
        <v>954</v>
      </c>
      <c r="C27">
        <v>0</v>
      </c>
      <c r="D27">
        <v>0</v>
      </c>
    </row>
    <row r="28" spans="1:4" x14ac:dyDescent="0.3">
      <c r="A28" s="66" t="s">
        <v>955</v>
      </c>
      <c r="B28" s="66" t="s">
        <v>956</v>
      </c>
      <c r="C28">
        <v>-0.59</v>
      </c>
      <c r="D28">
        <v>-1.1200000000000001</v>
      </c>
    </row>
    <row r="29" spans="1:4" x14ac:dyDescent="0.3">
      <c r="A29" s="66" t="s">
        <v>957</v>
      </c>
      <c r="B29" s="66" t="s">
        <v>958</v>
      </c>
      <c r="C29">
        <v>0.33</v>
      </c>
      <c r="D29">
        <v>1.5</v>
      </c>
    </row>
    <row r="30" spans="1:4" x14ac:dyDescent="0.3">
      <c r="A30" s="66" t="s">
        <v>779</v>
      </c>
      <c r="B30" s="66" t="s">
        <v>780</v>
      </c>
      <c r="C30">
        <v>-0.69</v>
      </c>
      <c r="D30">
        <v>-0.62</v>
      </c>
    </row>
    <row r="31" spans="1:4" x14ac:dyDescent="0.3">
      <c r="A31" s="66" t="s">
        <v>959</v>
      </c>
      <c r="B31" s="66" t="s">
        <v>960</v>
      </c>
      <c r="C31">
        <v>0</v>
      </c>
      <c r="D31">
        <v>0</v>
      </c>
    </row>
    <row r="32" spans="1:4" x14ac:dyDescent="0.3">
      <c r="A32" s="66" t="s">
        <v>961</v>
      </c>
      <c r="B32" s="66" t="s">
        <v>962</v>
      </c>
      <c r="C32">
        <v>0.35</v>
      </c>
      <c r="D32">
        <v>1.1299999999999999</v>
      </c>
    </row>
    <row r="33" spans="1:4" x14ac:dyDescent="0.3">
      <c r="A33" s="66" t="s">
        <v>781</v>
      </c>
      <c r="B33" s="66" t="s">
        <v>782</v>
      </c>
      <c r="C33">
        <v>-0.14000000000000001</v>
      </c>
      <c r="D33">
        <v>-0.25</v>
      </c>
    </row>
    <row r="34" spans="1:4" x14ac:dyDescent="0.3">
      <c r="A34" s="66" t="s">
        <v>783</v>
      </c>
      <c r="B34" s="66" t="s">
        <v>784</v>
      </c>
      <c r="C34">
        <v>0.5</v>
      </c>
      <c r="D34">
        <v>0.75</v>
      </c>
    </row>
    <row r="35" spans="1:4" x14ac:dyDescent="0.3">
      <c r="A35" s="66" t="s">
        <v>963</v>
      </c>
      <c r="B35" s="66" t="s">
        <v>964</v>
      </c>
      <c r="C35">
        <v>0.46</v>
      </c>
      <c r="D35">
        <v>5</v>
      </c>
    </row>
    <row r="36" spans="1:4" x14ac:dyDescent="0.3">
      <c r="A36" s="66" t="s">
        <v>965</v>
      </c>
      <c r="B36" s="66" t="s">
        <v>946</v>
      </c>
      <c r="C36">
        <v>0</v>
      </c>
      <c r="D36">
        <v>0</v>
      </c>
    </row>
    <row r="37" spans="1:4" x14ac:dyDescent="0.3">
      <c r="A37" s="66" t="s">
        <v>785</v>
      </c>
      <c r="B37" s="66" t="s">
        <v>786</v>
      </c>
      <c r="C37">
        <v>0.3</v>
      </c>
      <c r="D37">
        <v>0.25</v>
      </c>
    </row>
    <row r="38" spans="1:4" x14ac:dyDescent="0.3">
      <c r="A38" s="66" t="s">
        <v>966</v>
      </c>
      <c r="B38" s="66" t="s">
        <v>967</v>
      </c>
      <c r="C38">
        <v>-3.08</v>
      </c>
      <c r="D38">
        <v>-8.4</v>
      </c>
    </row>
    <row r="39" spans="1:4" x14ac:dyDescent="0.3">
      <c r="A39" s="66" t="s">
        <v>968</v>
      </c>
      <c r="B39" s="66" t="s">
        <v>969</v>
      </c>
      <c r="C39">
        <v>3.4</v>
      </c>
      <c r="D39">
        <v>9</v>
      </c>
    </row>
    <row r="40" spans="1:4" x14ac:dyDescent="0.3">
      <c r="A40" s="66" t="s">
        <v>787</v>
      </c>
      <c r="B40" s="66" t="s">
        <v>788</v>
      </c>
      <c r="C40">
        <v>0.19</v>
      </c>
      <c r="D40">
        <v>0.01</v>
      </c>
    </row>
    <row r="41" spans="1:4" x14ac:dyDescent="0.3">
      <c r="A41" s="66" t="s">
        <v>970</v>
      </c>
      <c r="B41" s="66" t="s">
        <v>971</v>
      </c>
      <c r="C41">
        <v>0</v>
      </c>
      <c r="D41">
        <v>0</v>
      </c>
    </row>
    <row r="42" spans="1:4" x14ac:dyDescent="0.3">
      <c r="A42" s="66" t="s">
        <v>789</v>
      </c>
      <c r="B42" s="66" t="s">
        <v>790</v>
      </c>
      <c r="C42">
        <v>1.28</v>
      </c>
      <c r="D42">
        <v>0.88</v>
      </c>
    </row>
    <row r="43" spans="1:4" x14ac:dyDescent="0.3">
      <c r="A43" s="66" t="s">
        <v>791</v>
      </c>
      <c r="B43" s="66" t="s">
        <v>792</v>
      </c>
      <c r="C43">
        <v>1.37</v>
      </c>
      <c r="D43">
        <v>0.38</v>
      </c>
    </row>
    <row r="44" spans="1:4" x14ac:dyDescent="0.3">
      <c r="A44" s="66" t="s">
        <v>793</v>
      </c>
      <c r="B44" s="66" t="s">
        <v>794</v>
      </c>
      <c r="C44">
        <v>0.24</v>
      </c>
      <c r="D44">
        <v>0.25</v>
      </c>
    </row>
    <row r="45" spans="1:4" x14ac:dyDescent="0.3">
      <c r="A45" s="66" t="s">
        <v>972</v>
      </c>
      <c r="B45" s="66" t="s">
        <v>946</v>
      </c>
      <c r="C45">
        <v>0</v>
      </c>
      <c r="D45">
        <v>0</v>
      </c>
    </row>
    <row r="46" spans="1:4" x14ac:dyDescent="0.3">
      <c r="A46" s="66" t="s">
        <v>973</v>
      </c>
      <c r="B46" s="66" t="s">
        <v>974</v>
      </c>
      <c r="C46">
        <v>0</v>
      </c>
      <c r="D46">
        <v>0</v>
      </c>
    </row>
    <row r="47" spans="1:4" x14ac:dyDescent="0.3">
      <c r="A47" s="66" t="s">
        <v>975</v>
      </c>
      <c r="B47" s="66" t="s">
        <v>946</v>
      </c>
      <c r="C47">
        <v>0</v>
      </c>
      <c r="D47">
        <v>0</v>
      </c>
    </row>
    <row r="48" spans="1:4" x14ac:dyDescent="0.3">
      <c r="A48" s="66" t="s">
        <v>976</v>
      </c>
      <c r="B48" s="66" t="s">
        <v>977</v>
      </c>
      <c r="C48">
        <v>0</v>
      </c>
      <c r="D48">
        <v>0</v>
      </c>
    </row>
    <row r="49" spans="1:4" x14ac:dyDescent="0.3">
      <c r="A49" s="66" t="s">
        <v>978</v>
      </c>
      <c r="B49" s="66" t="s">
        <v>979</v>
      </c>
      <c r="C49">
        <v>7.84</v>
      </c>
      <c r="D49">
        <v>4</v>
      </c>
    </row>
    <row r="50" spans="1:4" x14ac:dyDescent="0.3">
      <c r="A50" s="66" t="s">
        <v>980</v>
      </c>
      <c r="B50" s="66" t="s">
        <v>981</v>
      </c>
      <c r="C50">
        <v>0</v>
      </c>
      <c r="D50">
        <v>0</v>
      </c>
    </row>
    <row r="51" spans="1:4" x14ac:dyDescent="0.3">
      <c r="A51" s="66" t="s">
        <v>982</v>
      </c>
      <c r="B51" s="66" t="s">
        <v>983</v>
      </c>
      <c r="C51">
        <v>0</v>
      </c>
      <c r="D51">
        <v>0</v>
      </c>
    </row>
    <row r="52" spans="1:4" x14ac:dyDescent="0.3">
      <c r="A52" s="66" t="s">
        <v>984</v>
      </c>
      <c r="B52" s="66" t="s">
        <v>784</v>
      </c>
      <c r="C52">
        <v>0</v>
      </c>
      <c r="D52">
        <v>0</v>
      </c>
    </row>
    <row r="53" spans="1:4" x14ac:dyDescent="0.3">
      <c r="A53" s="66" t="s">
        <v>795</v>
      </c>
      <c r="B53" s="66" t="s">
        <v>796</v>
      </c>
      <c r="C53">
        <v>3.45</v>
      </c>
      <c r="D53">
        <v>0.01</v>
      </c>
    </row>
    <row r="54" spans="1:4" x14ac:dyDescent="0.3">
      <c r="A54" s="66" t="s">
        <v>985</v>
      </c>
      <c r="B54" s="66" t="s">
        <v>986</v>
      </c>
      <c r="C54">
        <v>0</v>
      </c>
      <c r="D54">
        <v>0</v>
      </c>
    </row>
    <row r="55" spans="1:4" x14ac:dyDescent="0.3">
      <c r="A55" s="66" t="s">
        <v>987</v>
      </c>
      <c r="B55" s="66" t="s">
        <v>988</v>
      </c>
      <c r="C55">
        <v>-7.0000000000000007E-2</v>
      </c>
      <c r="D55">
        <v>-1</v>
      </c>
    </row>
    <row r="56" spans="1:4" x14ac:dyDescent="0.3">
      <c r="A56" s="66" t="s">
        <v>989</v>
      </c>
      <c r="B56" s="66" t="s">
        <v>990</v>
      </c>
      <c r="C56">
        <v>1.43</v>
      </c>
      <c r="D56">
        <v>6.25</v>
      </c>
    </row>
    <row r="57" spans="1:4" x14ac:dyDescent="0.3">
      <c r="A57" s="66" t="s">
        <v>797</v>
      </c>
      <c r="B57" s="66" t="s">
        <v>798</v>
      </c>
      <c r="C57">
        <v>0.23</v>
      </c>
      <c r="D57">
        <v>0.13</v>
      </c>
    </row>
    <row r="58" spans="1:4" x14ac:dyDescent="0.3">
      <c r="A58" s="66" t="s">
        <v>799</v>
      </c>
      <c r="B58" s="66" t="s">
        <v>800</v>
      </c>
      <c r="C58">
        <v>-0.09</v>
      </c>
      <c r="D58">
        <v>-0.12</v>
      </c>
    </row>
    <row r="59" spans="1:4" x14ac:dyDescent="0.3">
      <c r="A59" s="66" t="s">
        <v>801</v>
      </c>
      <c r="B59" s="66" t="s">
        <v>802</v>
      </c>
      <c r="C59">
        <v>0.35</v>
      </c>
      <c r="D59">
        <v>0.5</v>
      </c>
    </row>
    <row r="60" spans="1:4" x14ac:dyDescent="0.3">
      <c r="A60" s="66" t="s">
        <v>991</v>
      </c>
      <c r="B60" s="66" t="s">
        <v>992</v>
      </c>
      <c r="C60">
        <v>0</v>
      </c>
      <c r="D60">
        <v>0</v>
      </c>
    </row>
    <row r="61" spans="1:4" x14ac:dyDescent="0.3">
      <c r="A61" s="66" t="s">
        <v>993</v>
      </c>
      <c r="B61" s="66" t="s">
        <v>977</v>
      </c>
      <c r="C61">
        <v>0</v>
      </c>
      <c r="D61">
        <v>0</v>
      </c>
    </row>
    <row r="62" spans="1:4" x14ac:dyDescent="0.3">
      <c r="A62" s="66" t="s">
        <v>994</v>
      </c>
      <c r="B62" s="66" t="s">
        <v>995</v>
      </c>
      <c r="C62">
        <v>0</v>
      </c>
      <c r="D62">
        <v>0</v>
      </c>
    </row>
    <row r="63" spans="1:4" x14ac:dyDescent="0.3">
      <c r="A63" s="66" t="s">
        <v>996</v>
      </c>
      <c r="B63" s="66" t="s">
        <v>997</v>
      </c>
      <c r="C63">
        <v>0</v>
      </c>
      <c r="D63">
        <v>0</v>
      </c>
    </row>
    <row r="64" spans="1:4" x14ac:dyDescent="0.3">
      <c r="A64" s="66" t="s">
        <v>998</v>
      </c>
      <c r="B64" s="66" t="s">
        <v>999</v>
      </c>
      <c r="C64">
        <v>0</v>
      </c>
      <c r="D64">
        <v>0</v>
      </c>
    </row>
    <row r="65" spans="1:4" x14ac:dyDescent="0.3">
      <c r="A65" s="66" t="s">
        <v>1000</v>
      </c>
      <c r="B65" s="66" t="s">
        <v>1001</v>
      </c>
      <c r="C65">
        <v>0</v>
      </c>
      <c r="D65">
        <v>0</v>
      </c>
    </row>
    <row r="66" spans="1:4" x14ac:dyDescent="0.3">
      <c r="A66" s="66" t="s">
        <v>1002</v>
      </c>
      <c r="B66" s="66" t="s">
        <v>946</v>
      </c>
      <c r="C66">
        <v>0</v>
      </c>
      <c r="D66">
        <v>0</v>
      </c>
    </row>
    <row r="67" spans="1:4" x14ac:dyDescent="0.3">
      <c r="A67" s="66" t="s">
        <v>803</v>
      </c>
      <c r="B67" s="66" t="s">
        <v>804</v>
      </c>
      <c r="C67">
        <v>-1.86</v>
      </c>
      <c r="D67">
        <v>-0.01</v>
      </c>
    </row>
    <row r="68" spans="1:4" x14ac:dyDescent="0.3">
      <c r="A68" s="66" t="s">
        <v>805</v>
      </c>
      <c r="B68" s="66" t="s">
        <v>806</v>
      </c>
      <c r="C68">
        <v>10.29</v>
      </c>
      <c r="D68">
        <v>0.6</v>
      </c>
    </row>
    <row r="69" spans="1:4" x14ac:dyDescent="0.3">
      <c r="A69" s="66" t="s">
        <v>1003</v>
      </c>
      <c r="B69" s="66" t="s">
        <v>1004</v>
      </c>
      <c r="C69">
        <v>0</v>
      </c>
      <c r="D69">
        <v>0</v>
      </c>
    </row>
    <row r="70" spans="1:4" x14ac:dyDescent="0.3">
      <c r="A70" s="66" t="s">
        <v>807</v>
      </c>
      <c r="B70" s="66" t="s">
        <v>808</v>
      </c>
      <c r="C70">
        <v>0.57999999999999996</v>
      </c>
      <c r="D70">
        <v>0.01</v>
      </c>
    </row>
    <row r="71" spans="1:4" x14ac:dyDescent="0.3">
      <c r="A71" s="66" t="s">
        <v>1005</v>
      </c>
      <c r="B71" s="66" t="s">
        <v>1006</v>
      </c>
      <c r="C71">
        <v>0</v>
      </c>
      <c r="D71">
        <v>0</v>
      </c>
    </row>
    <row r="72" spans="1:4" x14ac:dyDescent="0.3">
      <c r="A72" s="66" t="s">
        <v>809</v>
      </c>
      <c r="B72" s="66" t="s">
        <v>810</v>
      </c>
      <c r="C72">
        <v>1.45</v>
      </c>
      <c r="D72">
        <v>0.01</v>
      </c>
    </row>
    <row r="73" spans="1:4" x14ac:dyDescent="0.3">
      <c r="A73" s="66" t="s">
        <v>1007</v>
      </c>
      <c r="B73" s="66" t="s">
        <v>1008</v>
      </c>
      <c r="C73">
        <v>0</v>
      </c>
      <c r="D73">
        <v>0</v>
      </c>
    </row>
    <row r="74" spans="1:4" x14ac:dyDescent="0.3">
      <c r="A74" s="66" t="s">
        <v>1009</v>
      </c>
      <c r="B74" s="66" t="s">
        <v>977</v>
      </c>
      <c r="C74">
        <v>0</v>
      </c>
      <c r="D74">
        <v>0</v>
      </c>
    </row>
    <row r="75" spans="1:4" x14ac:dyDescent="0.3">
      <c r="A75" s="66" t="s">
        <v>811</v>
      </c>
      <c r="B75" s="66" t="s">
        <v>812</v>
      </c>
      <c r="C75">
        <v>0.65</v>
      </c>
      <c r="D75">
        <v>0.01</v>
      </c>
    </row>
    <row r="76" spans="1:4" x14ac:dyDescent="0.3">
      <c r="A76" s="66" t="s">
        <v>1010</v>
      </c>
      <c r="B76" s="66" t="s">
        <v>924</v>
      </c>
      <c r="C76">
        <v>0</v>
      </c>
      <c r="D76">
        <v>0</v>
      </c>
    </row>
    <row r="77" spans="1:4" x14ac:dyDescent="0.3">
      <c r="A77" s="66" t="s">
        <v>813</v>
      </c>
      <c r="B77" s="66" t="s">
        <v>814</v>
      </c>
      <c r="C77">
        <v>-1.23</v>
      </c>
      <c r="D77">
        <v>-20</v>
      </c>
    </row>
    <row r="78" spans="1:4" x14ac:dyDescent="0.3">
      <c r="A78" s="66" t="s">
        <v>815</v>
      </c>
      <c r="B78" s="66" t="s">
        <v>816</v>
      </c>
      <c r="C78">
        <v>-1.69</v>
      </c>
      <c r="D78">
        <v>-0.01</v>
      </c>
    </row>
    <row r="79" spans="1:4" x14ac:dyDescent="0.3">
      <c r="A79" s="66" t="s">
        <v>1011</v>
      </c>
      <c r="B79" s="66" t="s">
        <v>977</v>
      </c>
      <c r="C79">
        <v>0</v>
      </c>
      <c r="D79">
        <v>0</v>
      </c>
    </row>
    <row r="80" spans="1:4" x14ac:dyDescent="0.3">
      <c r="A80" s="66" t="s">
        <v>817</v>
      </c>
      <c r="B80" s="66" t="s">
        <v>818</v>
      </c>
      <c r="C80">
        <v>0.18</v>
      </c>
      <c r="D80">
        <v>0.51</v>
      </c>
    </row>
    <row r="81" spans="1:4" x14ac:dyDescent="0.3">
      <c r="A81" s="66" t="s">
        <v>1012</v>
      </c>
      <c r="B81" s="66" t="s">
        <v>1013</v>
      </c>
      <c r="C81">
        <v>0</v>
      </c>
      <c r="D81">
        <v>0</v>
      </c>
    </row>
    <row r="82" spans="1:4" x14ac:dyDescent="0.3">
      <c r="A82" s="66" t="s">
        <v>1014</v>
      </c>
      <c r="B82" s="66" t="s">
        <v>1015</v>
      </c>
      <c r="C82">
        <v>0.55000000000000004</v>
      </c>
      <c r="D82">
        <v>5.25</v>
      </c>
    </row>
    <row r="83" spans="1:4" x14ac:dyDescent="0.3">
      <c r="A83" s="66" t="s">
        <v>819</v>
      </c>
      <c r="B83" s="66" t="s">
        <v>820</v>
      </c>
      <c r="C83">
        <v>1.82</v>
      </c>
      <c r="D83">
        <v>0.01</v>
      </c>
    </row>
    <row r="84" spans="1:4" x14ac:dyDescent="0.3">
      <c r="A84" s="66" t="s">
        <v>1016</v>
      </c>
      <c r="B84" s="66" t="s">
        <v>1017</v>
      </c>
      <c r="C84">
        <v>0</v>
      </c>
      <c r="D84">
        <v>0</v>
      </c>
    </row>
    <row r="85" spans="1:4" x14ac:dyDescent="0.3">
      <c r="A85" s="66" t="s">
        <v>1018</v>
      </c>
      <c r="B85" s="66" t="s">
        <v>1019</v>
      </c>
      <c r="C85">
        <v>0</v>
      </c>
      <c r="D85">
        <v>0</v>
      </c>
    </row>
    <row r="86" spans="1:4" x14ac:dyDescent="0.3">
      <c r="A86" s="66" t="s">
        <v>1020</v>
      </c>
      <c r="B86" s="66" t="s">
        <v>1021</v>
      </c>
      <c r="C86">
        <v>0</v>
      </c>
      <c r="D86">
        <v>0</v>
      </c>
    </row>
    <row r="87" spans="1:4" x14ac:dyDescent="0.3">
      <c r="A87" s="66" t="s">
        <v>1022</v>
      </c>
      <c r="B87" s="66" t="s">
        <v>1023</v>
      </c>
      <c r="C87">
        <v>0</v>
      </c>
      <c r="D87">
        <v>0</v>
      </c>
    </row>
    <row r="88" spans="1:4" x14ac:dyDescent="0.3">
      <c r="A88" s="66" t="s">
        <v>1024</v>
      </c>
      <c r="B88" s="66" t="s">
        <v>1025</v>
      </c>
      <c r="C88">
        <v>0</v>
      </c>
      <c r="D88">
        <v>0</v>
      </c>
    </row>
    <row r="89" spans="1:4" x14ac:dyDescent="0.3">
      <c r="A89" s="66" t="s">
        <v>821</v>
      </c>
      <c r="B89" s="66" t="s">
        <v>822</v>
      </c>
      <c r="C89">
        <v>-0.35</v>
      </c>
      <c r="D89">
        <v>-0.37</v>
      </c>
    </row>
    <row r="90" spans="1:4" x14ac:dyDescent="0.3">
      <c r="A90" s="66" t="s">
        <v>1026</v>
      </c>
      <c r="B90" s="66" t="s">
        <v>1027</v>
      </c>
      <c r="C90">
        <v>0</v>
      </c>
      <c r="D90">
        <v>0</v>
      </c>
    </row>
    <row r="91" spans="1:4" x14ac:dyDescent="0.3">
      <c r="A91" s="66" t="s">
        <v>1028</v>
      </c>
      <c r="B91" s="66" t="s">
        <v>1029</v>
      </c>
      <c r="C91">
        <v>0.93</v>
      </c>
      <c r="D91">
        <v>3.5</v>
      </c>
    </row>
    <row r="92" spans="1:4" x14ac:dyDescent="0.3">
      <c r="A92" s="66" t="s">
        <v>823</v>
      </c>
      <c r="B92" s="66" t="s">
        <v>816</v>
      </c>
      <c r="C92">
        <v>0.87</v>
      </c>
      <c r="D92">
        <v>0.01</v>
      </c>
    </row>
    <row r="93" spans="1:4" x14ac:dyDescent="0.3">
      <c r="A93" s="66" t="s">
        <v>1030</v>
      </c>
      <c r="B93" s="66" t="s">
        <v>1031</v>
      </c>
      <c r="C93">
        <v>0</v>
      </c>
      <c r="D93">
        <v>0</v>
      </c>
    </row>
    <row r="94" spans="1:4" x14ac:dyDescent="0.3">
      <c r="A94" s="66" t="s">
        <v>1032</v>
      </c>
      <c r="B94" s="66" t="s">
        <v>884</v>
      </c>
      <c r="C94">
        <v>0</v>
      </c>
      <c r="D94">
        <v>0</v>
      </c>
    </row>
    <row r="95" spans="1:4" x14ac:dyDescent="0.3">
      <c r="A95" s="66" t="s">
        <v>1033</v>
      </c>
      <c r="B95" s="66" t="s">
        <v>1034</v>
      </c>
      <c r="C95">
        <v>0</v>
      </c>
      <c r="D95">
        <v>0</v>
      </c>
    </row>
    <row r="96" spans="1:4" x14ac:dyDescent="0.3">
      <c r="A96" s="66" t="s">
        <v>1035</v>
      </c>
      <c r="B96" s="66" t="s">
        <v>1036</v>
      </c>
      <c r="C96">
        <v>0</v>
      </c>
      <c r="D96">
        <v>0</v>
      </c>
    </row>
    <row r="97" spans="1:4" x14ac:dyDescent="0.3">
      <c r="A97" s="66" t="s">
        <v>824</v>
      </c>
      <c r="B97" s="66" t="s">
        <v>825</v>
      </c>
      <c r="C97">
        <v>-0.65</v>
      </c>
      <c r="D97">
        <v>-0.25</v>
      </c>
    </row>
    <row r="98" spans="1:4" x14ac:dyDescent="0.3">
      <c r="A98" s="66" t="s">
        <v>1037</v>
      </c>
      <c r="B98" s="66" t="s">
        <v>1038</v>
      </c>
      <c r="C98">
        <v>0.35</v>
      </c>
      <c r="D98">
        <v>1.75</v>
      </c>
    </row>
    <row r="99" spans="1:4" x14ac:dyDescent="0.3">
      <c r="A99" s="66" t="s">
        <v>1039</v>
      </c>
      <c r="B99" s="66" t="s">
        <v>1040</v>
      </c>
      <c r="C99">
        <v>0.68</v>
      </c>
      <c r="D99">
        <v>4</v>
      </c>
    </row>
    <row r="100" spans="1:4" x14ac:dyDescent="0.3">
      <c r="A100" s="66" t="s">
        <v>1041</v>
      </c>
      <c r="B100" s="66" t="s">
        <v>1042</v>
      </c>
      <c r="C100">
        <v>-1.1100000000000001</v>
      </c>
      <c r="D100">
        <v>-6.5</v>
      </c>
    </row>
    <row r="101" spans="1:4" x14ac:dyDescent="0.3">
      <c r="A101" s="66" t="s">
        <v>1043</v>
      </c>
      <c r="B101" s="66" t="s">
        <v>946</v>
      </c>
      <c r="C101">
        <v>0</v>
      </c>
      <c r="D101">
        <v>0</v>
      </c>
    </row>
    <row r="102" spans="1:4" x14ac:dyDescent="0.3">
      <c r="A102" s="66" t="s">
        <v>826</v>
      </c>
      <c r="B102" s="66" t="s">
        <v>827</v>
      </c>
      <c r="C102">
        <v>0.27</v>
      </c>
      <c r="D102">
        <v>0.01</v>
      </c>
    </row>
    <row r="103" spans="1:4" x14ac:dyDescent="0.3">
      <c r="A103" s="66" t="s">
        <v>1044</v>
      </c>
      <c r="B103" s="66" t="s">
        <v>1045</v>
      </c>
      <c r="C103">
        <v>0</v>
      </c>
      <c r="D103">
        <v>0</v>
      </c>
    </row>
    <row r="104" spans="1:4" x14ac:dyDescent="0.3">
      <c r="A104" s="66" t="s">
        <v>1046</v>
      </c>
      <c r="B104" s="66" t="s">
        <v>1047</v>
      </c>
      <c r="C104">
        <v>0</v>
      </c>
      <c r="D104">
        <v>0</v>
      </c>
    </row>
    <row r="105" spans="1:4" x14ac:dyDescent="0.3">
      <c r="A105" s="66" t="s">
        <v>828</v>
      </c>
      <c r="B105" s="66" t="s">
        <v>829</v>
      </c>
      <c r="C105">
        <v>0.01</v>
      </c>
      <c r="D105">
        <v>0.01</v>
      </c>
    </row>
    <row r="106" spans="1:4" x14ac:dyDescent="0.3">
      <c r="A106" s="66" t="s">
        <v>1048</v>
      </c>
      <c r="B106" s="66" t="s">
        <v>1049</v>
      </c>
      <c r="C106">
        <v>0</v>
      </c>
      <c r="D106">
        <v>0</v>
      </c>
    </row>
    <row r="107" spans="1:4" x14ac:dyDescent="0.3">
      <c r="A107" s="66" t="s">
        <v>830</v>
      </c>
      <c r="B107" s="66" t="s">
        <v>831</v>
      </c>
      <c r="C107">
        <v>-0.05</v>
      </c>
      <c r="D107">
        <v>-0.25</v>
      </c>
    </row>
    <row r="108" spans="1:4" x14ac:dyDescent="0.3">
      <c r="A108" s="66" t="s">
        <v>1050</v>
      </c>
      <c r="B108" s="66" t="s">
        <v>1051</v>
      </c>
      <c r="C108">
        <v>0</v>
      </c>
      <c r="D108">
        <v>0</v>
      </c>
    </row>
    <row r="109" spans="1:4" x14ac:dyDescent="0.3">
      <c r="A109" s="66" t="s">
        <v>832</v>
      </c>
      <c r="B109" s="66" t="s">
        <v>812</v>
      </c>
      <c r="C109">
        <v>4</v>
      </c>
      <c r="D109">
        <v>0.03</v>
      </c>
    </row>
    <row r="110" spans="1:4" x14ac:dyDescent="0.3">
      <c r="A110" s="66" t="s">
        <v>1052</v>
      </c>
      <c r="B110" s="66" t="s">
        <v>1053</v>
      </c>
      <c r="C110">
        <v>0</v>
      </c>
      <c r="D110">
        <v>0</v>
      </c>
    </row>
    <row r="111" spans="1:4" x14ac:dyDescent="0.3">
      <c r="A111" s="66" t="s">
        <v>1054</v>
      </c>
      <c r="B111" s="66" t="s">
        <v>1055</v>
      </c>
      <c r="C111">
        <v>0</v>
      </c>
      <c r="D111">
        <v>0</v>
      </c>
    </row>
    <row r="112" spans="1:4" x14ac:dyDescent="0.3">
      <c r="A112" s="66" t="s">
        <v>1056</v>
      </c>
      <c r="B112" s="66" t="s">
        <v>946</v>
      </c>
      <c r="C112">
        <v>0</v>
      </c>
      <c r="D112">
        <v>0</v>
      </c>
    </row>
    <row r="113" spans="1:4" x14ac:dyDescent="0.3">
      <c r="A113" s="66" t="s">
        <v>833</v>
      </c>
      <c r="B113" s="66" t="s">
        <v>834</v>
      </c>
      <c r="C113">
        <v>-2.86</v>
      </c>
      <c r="D113">
        <v>-0.5</v>
      </c>
    </row>
    <row r="114" spans="1:4" x14ac:dyDescent="0.3">
      <c r="A114" s="66" t="s">
        <v>1057</v>
      </c>
      <c r="B114" s="66" t="s">
        <v>1058</v>
      </c>
      <c r="C114">
        <v>0</v>
      </c>
      <c r="D114">
        <v>0</v>
      </c>
    </row>
    <row r="115" spans="1:4" x14ac:dyDescent="0.3">
      <c r="A115" s="66" t="s">
        <v>1059</v>
      </c>
      <c r="B115" s="66" t="s">
        <v>1060</v>
      </c>
      <c r="C115">
        <v>0</v>
      </c>
      <c r="D115">
        <v>0</v>
      </c>
    </row>
    <row r="116" spans="1:4" x14ac:dyDescent="0.3">
      <c r="A116" s="66" t="s">
        <v>835</v>
      </c>
      <c r="B116" s="66" t="s">
        <v>836</v>
      </c>
      <c r="C116">
        <v>3.62</v>
      </c>
      <c r="D116">
        <v>0.38</v>
      </c>
    </row>
    <row r="117" spans="1:4" x14ac:dyDescent="0.3">
      <c r="A117" s="66" t="s">
        <v>1061</v>
      </c>
      <c r="B117" s="66" t="s">
        <v>1062</v>
      </c>
      <c r="C117">
        <v>0.74</v>
      </c>
      <c r="D117">
        <v>6.75</v>
      </c>
    </row>
    <row r="118" spans="1:4" x14ac:dyDescent="0.3">
      <c r="A118" s="66" t="s">
        <v>837</v>
      </c>
      <c r="B118" s="66" t="s">
        <v>838</v>
      </c>
      <c r="C118">
        <v>-5</v>
      </c>
      <c r="D118">
        <v>-0.02</v>
      </c>
    </row>
    <row r="119" spans="1:4" x14ac:dyDescent="0.3">
      <c r="A119" s="66" t="s">
        <v>1063</v>
      </c>
      <c r="B119" s="66" t="s">
        <v>1064</v>
      </c>
      <c r="C119">
        <v>3.91</v>
      </c>
      <c r="D119">
        <v>1.25</v>
      </c>
    </row>
    <row r="120" spans="1:4" x14ac:dyDescent="0.3">
      <c r="A120" s="66" t="s">
        <v>1065</v>
      </c>
      <c r="B120" s="66" t="s">
        <v>1066</v>
      </c>
      <c r="C120">
        <v>0</v>
      </c>
      <c r="D120">
        <v>0</v>
      </c>
    </row>
    <row r="121" spans="1:4" x14ac:dyDescent="0.3">
      <c r="A121" s="66" t="s">
        <v>839</v>
      </c>
      <c r="B121" s="66" t="s">
        <v>840</v>
      </c>
      <c r="C121">
        <v>-2.17</v>
      </c>
      <c r="D121">
        <v>-0.05</v>
      </c>
    </row>
    <row r="122" spans="1:4" x14ac:dyDescent="0.3">
      <c r="A122" s="66" t="s">
        <v>1067</v>
      </c>
      <c r="B122" s="66" t="s">
        <v>1068</v>
      </c>
      <c r="C122">
        <v>0.73</v>
      </c>
      <c r="D122">
        <v>1</v>
      </c>
    </row>
    <row r="123" spans="1:4" x14ac:dyDescent="0.3">
      <c r="A123" s="66" t="s">
        <v>841</v>
      </c>
      <c r="B123" s="66" t="s">
        <v>842</v>
      </c>
      <c r="C123">
        <v>-0.05</v>
      </c>
      <c r="D123">
        <v>-0.25</v>
      </c>
    </row>
    <row r="124" spans="1:4" x14ac:dyDescent="0.3">
      <c r="A124" s="66" t="s">
        <v>843</v>
      </c>
      <c r="B124" s="66" t="s">
        <v>762</v>
      </c>
      <c r="C124">
        <v>0.16</v>
      </c>
      <c r="D124">
        <v>0.01</v>
      </c>
    </row>
    <row r="125" spans="1:4" x14ac:dyDescent="0.3">
      <c r="A125" s="66" t="s">
        <v>844</v>
      </c>
      <c r="B125" s="66" t="s">
        <v>845</v>
      </c>
      <c r="C125">
        <v>12.59</v>
      </c>
      <c r="D125">
        <v>0.92</v>
      </c>
    </row>
    <row r="126" spans="1:4" x14ac:dyDescent="0.3">
      <c r="A126" s="66" t="s">
        <v>846</v>
      </c>
      <c r="B126" s="66" t="s">
        <v>847</v>
      </c>
      <c r="C126">
        <v>0.02</v>
      </c>
      <c r="D126">
        <v>0.01</v>
      </c>
    </row>
    <row r="127" spans="1:4" x14ac:dyDescent="0.3">
      <c r="A127" s="66" t="s">
        <v>1069</v>
      </c>
      <c r="B127" s="66" t="s">
        <v>1070</v>
      </c>
      <c r="C127">
        <v>2.46</v>
      </c>
      <c r="D127">
        <v>7.5</v>
      </c>
    </row>
    <row r="128" spans="1:4" x14ac:dyDescent="0.3">
      <c r="A128" s="66" t="s">
        <v>848</v>
      </c>
      <c r="B128" s="66" t="s">
        <v>849</v>
      </c>
      <c r="C128">
        <v>0.24</v>
      </c>
      <c r="D128">
        <v>0.01</v>
      </c>
    </row>
    <row r="129" spans="1:4" x14ac:dyDescent="0.3">
      <c r="A129" s="66" t="s">
        <v>850</v>
      </c>
      <c r="B129" s="66" t="s">
        <v>851</v>
      </c>
      <c r="C129">
        <v>-0.92</v>
      </c>
      <c r="D129">
        <v>-10.75</v>
      </c>
    </row>
    <row r="130" spans="1:4" x14ac:dyDescent="0.3">
      <c r="A130" s="66" t="s">
        <v>1071</v>
      </c>
      <c r="B130" s="66" t="s">
        <v>1072</v>
      </c>
      <c r="C130">
        <v>0</v>
      </c>
      <c r="D130">
        <v>0</v>
      </c>
    </row>
    <row r="131" spans="1:4" x14ac:dyDescent="0.3">
      <c r="A131" s="66" t="s">
        <v>852</v>
      </c>
      <c r="B131" s="66" t="s">
        <v>853</v>
      </c>
      <c r="C131">
        <v>-0.27</v>
      </c>
      <c r="D131">
        <v>-0.25</v>
      </c>
    </row>
    <row r="132" spans="1:4" x14ac:dyDescent="0.3">
      <c r="A132" s="66" t="s">
        <v>1073</v>
      </c>
      <c r="B132" s="66" t="s">
        <v>1074</v>
      </c>
      <c r="C132">
        <v>0.89</v>
      </c>
      <c r="D132">
        <v>5.25</v>
      </c>
    </row>
    <row r="133" spans="1:4" x14ac:dyDescent="0.3">
      <c r="A133" s="66" t="s">
        <v>1075</v>
      </c>
      <c r="B133" s="66" t="s">
        <v>1076</v>
      </c>
      <c r="C133">
        <v>0</v>
      </c>
      <c r="D133">
        <v>0</v>
      </c>
    </row>
    <row r="134" spans="1:4" x14ac:dyDescent="0.3">
      <c r="A134" s="66" t="s">
        <v>854</v>
      </c>
      <c r="B134" s="66" t="s">
        <v>780</v>
      </c>
      <c r="C134">
        <v>0.14000000000000001</v>
      </c>
      <c r="D134">
        <v>0.13</v>
      </c>
    </row>
    <row r="135" spans="1:4" x14ac:dyDescent="0.3">
      <c r="A135" s="66" t="s">
        <v>1077</v>
      </c>
      <c r="B135" s="66" t="s">
        <v>1078</v>
      </c>
      <c r="C135">
        <v>0</v>
      </c>
      <c r="D135">
        <v>0</v>
      </c>
    </row>
    <row r="136" spans="1:4" x14ac:dyDescent="0.3">
      <c r="A136" s="66" t="s">
        <v>1079</v>
      </c>
      <c r="B136" s="66" t="s">
        <v>977</v>
      </c>
      <c r="C136">
        <v>0</v>
      </c>
      <c r="D136">
        <v>0</v>
      </c>
    </row>
    <row r="137" spans="1:4" x14ac:dyDescent="0.3">
      <c r="A137" s="66" t="s">
        <v>1080</v>
      </c>
      <c r="B137" s="66" t="s">
        <v>1081</v>
      </c>
      <c r="C137">
        <v>0</v>
      </c>
      <c r="D137">
        <v>0</v>
      </c>
    </row>
    <row r="138" spans="1:4" x14ac:dyDescent="0.3">
      <c r="A138" s="66" t="s">
        <v>1082</v>
      </c>
      <c r="B138" s="66" t="s">
        <v>1083</v>
      </c>
      <c r="C138">
        <v>0</v>
      </c>
      <c r="D138">
        <v>0</v>
      </c>
    </row>
    <row r="139" spans="1:4" x14ac:dyDescent="0.3">
      <c r="A139" s="66" t="s">
        <v>1084</v>
      </c>
      <c r="B139" s="66" t="s">
        <v>1085</v>
      </c>
      <c r="C139">
        <v>0</v>
      </c>
      <c r="D139">
        <v>0</v>
      </c>
    </row>
    <row r="140" spans="1:4" x14ac:dyDescent="0.3">
      <c r="A140" s="66" t="s">
        <v>1086</v>
      </c>
      <c r="B140" s="66" t="s">
        <v>977</v>
      </c>
      <c r="C140">
        <v>0</v>
      </c>
      <c r="D140">
        <v>0</v>
      </c>
    </row>
    <row r="141" spans="1:4" x14ac:dyDescent="0.3">
      <c r="A141" s="66" t="s">
        <v>1087</v>
      </c>
      <c r="B141" s="66" t="s">
        <v>1088</v>
      </c>
      <c r="C141">
        <v>1.48</v>
      </c>
      <c r="D141">
        <v>2.5</v>
      </c>
    </row>
    <row r="142" spans="1:4" x14ac:dyDescent="0.3">
      <c r="A142" s="66" t="s">
        <v>1089</v>
      </c>
      <c r="B142" s="66" t="s">
        <v>1090</v>
      </c>
      <c r="C142">
        <v>0</v>
      </c>
      <c r="D142">
        <v>0</v>
      </c>
    </row>
    <row r="143" spans="1:4" x14ac:dyDescent="0.3">
      <c r="A143" s="66" t="s">
        <v>1091</v>
      </c>
      <c r="B143" s="66" t="s">
        <v>1092</v>
      </c>
      <c r="C143">
        <v>0</v>
      </c>
      <c r="D143">
        <v>0</v>
      </c>
    </row>
    <row r="144" spans="1:4" x14ac:dyDescent="0.3">
      <c r="A144" s="66" t="s">
        <v>1093</v>
      </c>
      <c r="B144" s="66" t="s">
        <v>1094</v>
      </c>
      <c r="C144">
        <v>0</v>
      </c>
      <c r="D144">
        <v>0</v>
      </c>
    </row>
    <row r="145" spans="1:4" x14ac:dyDescent="0.3">
      <c r="A145" s="66" t="s">
        <v>1095</v>
      </c>
      <c r="B145" s="66" t="s">
        <v>1096</v>
      </c>
      <c r="C145">
        <v>-4.96</v>
      </c>
      <c r="D145">
        <v>-3</v>
      </c>
    </row>
    <row r="146" spans="1:4" x14ac:dyDescent="0.3">
      <c r="A146" s="66" t="s">
        <v>1097</v>
      </c>
      <c r="B146" s="66" t="s">
        <v>946</v>
      </c>
      <c r="C146">
        <v>0</v>
      </c>
      <c r="D146">
        <v>0</v>
      </c>
    </row>
    <row r="147" spans="1:4" x14ac:dyDescent="0.3">
      <c r="A147" s="66" t="s">
        <v>1098</v>
      </c>
      <c r="B147" s="66" t="s">
        <v>1099</v>
      </c>
      <c r="C147">
        <v>-0.95</v>
      </c>
      <c r="D147">
        <v>-14.5</v>
      </c>
    </row>
    <row r="148" spans="1:4" x14ac:dyDescent="0.3">
      <c r="A148" s="66" t="s">
        <v>855</v>
      </c>
      <c r="B148" s="66" t="s">
        <v>856</v>
      </c>
      <c r="C148">
        <v>2.86</v>
      </c>
      <c r="D148">
        <v>0.01</v>
      </c>
    </row>
    <row r="149" spans="1:4" x14ac:dyDescent="0.3">
      <c r="A149" s="66" t="s">
        <v>857</v>
      </c>
      <c r="B149" s="66" t="s">
        <v>858</v>
      </c>
      <c r="C149">
        <v>2.7</v>
      </c>
      <c r="D149">
        <v>0.01</v>
      </c>
    </row>
    <row r="150" spans="1:4" x14ac:dyDescent="0.3">
      <c r="A150" s="66" t="s">
        <v>1100</v>
      </c>
      <c r="B150" s="66" t="s">
        <v>1101</v>
      </c>
      <c r="C150">
        <v>0</v>
      </c>
      <c r="D150">
        <v>0</v>
      </c>
    </row>
    <row r="151" spans="1:4" x14ac:dyDescent="0.3">
      <c r="A151" s="66" t="s">
        <v>859</v>
      </c>
      <c r="B151" s="66" t="s">
        <v>860</v>
      </c>
      <c r="C151">
        <v>0.06</v>
      </c>
      <c r="D151">
        <v>0.01</v>
      </c>
    </row>
    <row r="152" spans="1:4" x14ac:dyDescent="0.3">
      <c r="A152" s="66" t="s">
        <v>861</v>
      </c>
      <c r="B152" s="66" t="s">
        <v>862</v>
      </c>
      <c r="C152">
        <v>0.09</v>
      </c>
      <c r="D152">
        <v>0.01</v>
      </c>
    </row>
    <row r="153" spans="1:4" x14ac:dyDescent="0.3">
      <c r="A153" s="66" t="s">
        <v>1102</v>
      </c>
      <c r="B153" s="66" t="s">
        <v>1103</v>
      </c>
      <c r="C153">
        <v>0</v>
      </c>
      <c r="D153">
        <v>0</v>
      </c>
    </row>
    <row r="154" spans="1:4" x14ac:dyDescent="0.3">
      <c r="A154" s="66" t="s">
        <v>863</v>
      </c>
      <c r="B154" s="66" t="s">
        <v>864</v>
      </c>
      <c r="C154">
        <v>0.61</v>
      </c>
      <c r="D154">
        <v>0.01</v>
      </c>
    </row>
    <row r="155" spans="1:4" x14ac:dyDescent="0.3">
      <c r="A155" s="66" t="s">
        <v>865</v>
      </c>
      <c r="B155" s="66" t="s">
        <v>866</v>
      </c>
      <c r="C155">
        <v>1.1499999999999999</v>
      </c>
      <c r="D155">
        <v>0.5</v>
      </c>
    </row>
    <row r="156" spans="1:4" x14ac:dyDescent="0.3">
      <c r="A156" s="66" t="s">
        <v>1104</v>
      </c>
      <c r="B156" s="66" t="s">
        <v>1105</v>
      </c>
      <c r="C156">
        <v>-5.88</v>
      </c>
      <c r="D156">
        <v>0</v>
      </c>
    </row>
    <row r="157" spans="1:4" x14ac:dyDescent="0.3">
      <c r="A157" s="66" t="s">
        <v>1106</v>
      </c>
      <c r="B157" s="66" t="s">
        <v>1107</v>
      </c>
      <c r="C157">
        <v>20</v>
      </c>
      <c r="D157">
        <v>1</v>
      </c>
    </row>
    <row r="158" spans="1:4" x14ac:dyDescent="0.3">
      <c r="A158" s="66" t="s">
        <v>1108</v>
      </c>
      <c r="B158" s="66" t="s">
        <v>1109</v>
      </c>
      <c r="C158">
        <v>-2.44</v>
      </c>
      <c r="D158">
        <v>0</v>
      </c>
    </row>
    <row r="159" spans="1:4" x14ac:dyDescent="0.3">
      <c r="A159" s="66" t="s">
        <v>1110</v>
      </c>
      <c r="B159" s="66" t="s">
        <v>1111</v>
      </c>
      <c r="C159">
        <v>6.06</v>
      </c>
      <c r="D159">
        <v>2</v>
      </c>
    </row>
    <row r="160" spans="1:4" x14ac:dyDescent="0.3">
      <c r="A160" s="66" t="s">
        <v>1112</v>
      </c>
      <c r="B160" s="66" t="s">
        <v>1113</v>
      </c>
      <c r="C160">
        <v>0</v>
      </c>
      <c r="D160">
        <v>0</v>
      </c>
    </row>
    <row r="161" spans="1:4" x14ac:dyDescent="0.3">
      <c r="A161" s="66" t="s">
        <v>1114</v>
      </c>
      <c r="B161" s="66" t="s">
        <v>1115</v>
      </c>
      <c r="C161">
        <v>-0.86</v>
      </c>
      <c r="D161">
        <v>-2.12</v>
      </c>
    </row>
    <row r="162" spans="1:4" x14ac:dyDescent="0.3">
      <c r="A162" s="66" t="s">
        <v>1116</v>
      </c>
      <c r="B162" s="66" t="s">
        <v>1117</v>
      </c>
      <c r="C162">
        <v>0</v>
      </c>
      <c r="D162">
        <v>0</v>
      </c>
    </row>
    <row r="163" spans="1:4" x14ac:dyDescent="0.3">
      <c r="A163" s="66" t="s">
        <v>867</v>
      </c>
      <c r="B163" s="66" t="s">
        <v>868</v>
      </c>
      <c r="C163">
        <v>-1.82</v>
      </c>
      <c r="D163">
        <v>-0.5</v>
      </c>
    </row>
    <row r="164" spans="1:4" x14ac:dyDescent="0.3">
      <c r="A164" s="66" t="s">
        <v>869</v>
      </c>
      <c r="B164" s="66" t="s">
        <v>870</v>
      </c>
      <c r="C164">
        <v>-0.04</v>
      </c>
      <c r="D164">
        <v>-0.12</v>
      </c>
    </row>
    <row r="165" spans="1:4" x14ac:dyDescent="0.3">
      <c r="A165" s="66" t="s">
        <v>871</v>
      </c>
      <c r="B165" s="66" t="s">
        <v>872</v>
      </c>
      <c r="C165">
        <v>0.08</v>
      </c>
      <c r="D165">
        <v>0.01</v>
      </c>
    </row>
    <row r="166" spans="1:4" x14ac:dyDescent="0.3">
      <c r="A166" s="66" t="s">
        <v>873</v>
      </c>
      <c r="B166" s="66" t="s">
        <v>874</v>
      </c>
      <c r="C166">
        <v>2.86</v>
      </c>
      <c r="D166">
        <v>0.01</v>
      </c>
    </row>
    <row r="167" spans="1:4" x14ac:dyDescent="0.3">
      <c r="A167" s="66" t="s">
        <v>875</v>
      </c>
      <c r="B167" s="66" t="s">
        <v>876</v>
      </c>
      <c r="C167">
        <v>1.1200000000000001</v>
      </c>
      <c r="D167">
        <v>0.01</v>
      </c>
    </row>
    <row r="168" spans="1:4" x14ac:dyDescent="0.3">
      <c r="A168" s="66" t="s">
        <v>1118</v>
      </c>
      <c r="B168" s="66" t="s">
        <v>1119</v>
      </c>
      <c r="C168">
        <v>0</v>
      </c>
      <c r="D168">
        <v>0</v>
      </c>
    </row>
    <row r="169" spans="1:4" x14ac:dyDescent="0.3">
      <c r="A169" s="66" t="s">
        <v>877</v>
      </c>
      <c r="B169" s="66" t="s">
        <v>878</v>
      </c>
      <c r="C169">
        <v>2.65</v>
      </c>
      <c r="D169">
        <v>0.75</v>
      </c>
    </row>
    <row r="170" spans="1:4" x14ac:dyDescent="0.3">
      <c r="A170" s="66" t="s">
        <v>879</v>
      </c>
      <c r="B170" s="66" t="s">
        <v>880</v>
      </c>
      <c r="C170">
        <v>0.11</v>
      </c>
      <c r="D170">
        <v>0.01</v>
      </c>
    </row>
    <row r="171" spans="1:4" x14ac:dyDescent="0.3">
      <c r="A171" s="66" t="s">
        <v>1120</v>
      </c>
      <c r="B171" s="66" t="s">
        <v>1121</v>
      </c>
      <c r="C171">
        <v>0</v>
      </c>
      <c r="D171">
        <v>0</v>
      </c>
    </row>
    <row r="172" spans="1:4" x14ac:dyDescent="0.3">
      <c r="A172" s="66" t="s">
        <v>1122</v>
      </c>
      <c r="B172" s="66" t="s">
        <v>1123</v>
      </c>
      <c r="C172">
        <v>0</v>
      </c>
      <c r="D172">
        <v>0</v>
      </c>
    </row>
    <row r="173" spans="1:4" x14ac:dyDescent="0.3">
      <c r="A173" s="66" t="s">
        <v>881</v>
      </c>
      <c r="B173" s="66" t="s">
        <v>882</v>
      </c>
      <c r="C173">
        <v>-0.14000000000000001</v>
      </c>
      <c r="D173">
        <v>-0.4</v>
      </c>
    </row>
    <row r="174" spans="1:4" x14ac:dyDescent="0.3">
      <c r="A174" s="66" t="s">
        <v>1124</v>
      </c>
      <c r="B174" s="66" t="s">
        <v>946</v>
      </c>
      <c r="C174">
        <v>0</v>
      </c>
      <c r="D174">
        <v>0</v>
      </c>
    </row>
    <row r="175" spans="1:4" x14ac:dyDescent="0.3">
      <c r="A175" s="66" t="s">
        <v>1125</v>
      </c>
      <c r="B175" s="66" t="s">
        <v>977</v>
      </c>
      <c r="C175">
        <v>0</v>
      </c>
      <c r="D175">
        <v>0</v>
      </c>
    </row>
    <row r="176" spans="1:4" x14ac:dyDescent="0.3">
      <c r="A176" s="66" t="s">
        <v>1126</v>
      </c>
      <c r="B176" s="66" t="s">
        <v>1127</v>
      </c>
      <c r="C176">
        <v>-1.2</v>
      </c>
      <c r="D176">
        <v>-13.5</v>
      </c>
    </row>
    <row r="177" spans="1:4" x14ac:dyDescent="0.3">
      <c r="A177" s="66" t="s">
        <v>1128</v>
      </c>
      <c r="B177" s="66" t="s">
        <v>866</v>
      </c>
      <c r="C177">
        <v>0</v>
      </c>
      <c r="D177">
        <v>0</v>
      </c>
    </row>
    <row r="178" spans="1:4" x14ac:dyDescent="0.3">
      <c r="A178" s="66" t="s">
        <v>883</v>
      </c>
      <c r="B178" s="66" t="s">
        <v>884</v>
      </c>
      <c r="C178">
        <v>-1.37</v>
      </c>
      <c r="D178">
        <v>-0.25</v>
      </c>
    </row>
    <row r="179" spans="1:4" x14ac:dyDescent="0.3">
      <c r="A179" s="66" t="s">
        <v>885</v>
      </c>
      <c r="B179" s="66" t="s">
        <v>886</v>
      </c>
      <c r="C179">
        <v>0.08</v>
      </c>
      <c r="D179">
        <v>0.01</v>
      </c>
    </row>
    <row r="180" spans="1:4" x14ac:dyDescent="0.3">
      <c r="A180" s="66" t="s">
        <v>1129</v>
      </c>
      <c r="B180" s="66" t="s">
        <v>1130</v>
      </c>
      <c r="C180">
        <v>0</v>
      </c>
      <c r="D180">
        <v>0</v>
      </c>
    </row>
    <row r="181" spans="1:4" x14ac:dyDescent="0.3">
      <c r="A181" s="66" t="s">
        <v>887</v>
      </c>
      <c r="B181" s="66" t="s">
        <v>888</v>
      </c>
      <c r="C181">
        <v>0.3</v>
      </c>
      <c r="D181">
        <v>0.63</v>
      </c>
    </row>
    <row r="182" spans="1:4" x14ac:dyDescent="0.3">
      <c r="A182" s="66" t="s">
        <v>1131</v>
      </c>
      <c r="B182" s="66" t="s">
        <v>977</v>
      </c>
      <c r="C182">
        <v>0</v>
      </c>
      <c r="D182">
        <v>0</v>
      </c>
    </row>
    <row r="183" spans="1:4" x14ac:dyDescent="0.3">
      <c r="A183" s="66" t="s">
        <v>1132</v>
      </c>
      <c r="B183" s="66" t="s">
        <v>1133</v>
      </c>
      <c r="C183">
        <v>0</v>
      </c>
      <c r="D183">
        <v>0</v>
      </c>
    </row>
    <row r="184" spans="1:4" x14ac:dyDescent="0.3">
      <c r="A184" s="66" t="s">
        <v>1134</v>
      </c>
      <c r="B184" s="66" t="s">
        <v>1135</v>
      </c>
      <c r="C184">
        <v>0</v>
      </c>
      <c r="D184">
        <v>0</v>
      </c>
    </row>
    <row r="185" spans="1:4" x14ac:dyDescent="0.3">
      <c r="A185" s="66" t="s">
        <v>1136</v>
      </c>
      <c r="B185" s="66" t="s">
        <v>1137</v>
      </c>
      <c r="C185">
        <v>-0.11</v>
      </c>
      <c r="D185">
        <v>-3.5</v>
      </c>
    </row>
    <row r="186" spans="1:4" x14ac:dyDescent="0.3">
      <c r="A186" s="66" t="s">
        <v>1138</v>
      </c>
      <c r="B186" s="66" t="s">
        <v>1139</v>
      </c>
      <c r="C186">
        <v>3.5</v>
      </c>
      <c r="D186">
        <v>1.88</v>
      </c>
    </row>
    <row r="187" spans="1:4" x14ac:dyDescent="0.3">
      <c r="A187" s="66" t="s">
        <v>1140</v>
      </c>
      <c r="B187" s="66" t="s">
        <v>1141</v>
      </c>
      <c r="C187">
        <v>-1.05</v>
      </c>
      <c r="D187">
        <v>-47</v>
      </c>
    </row>
    <row r="188" spans="1:4" x14ac:dyDescent="0.3">
      <c r="A188" s="66" t="s">
        <v>1142</v>
      </c>
      <c r="B188" s="66" t="s">
        <v>1143</v>
      </c>
      <c r="C188">
        <v>0</v>
      </c>
      <c r="D188">
        <v>0</v>
      </c>
    </row>
    <row r="189" spans="1:4" x14ac:dyDescent="0.3">
      <c r="A189" s="66" t="s">
        <v>1144</v>
      </c>
      <c r="B189" s="66" t="s">
        <v>977</v>
      </c>
      <c r="C189">
        <v>0</v>
      </c>
      <c r="D189">
        <v>0</v>
      </c>
    </row>
    <row r="190" spans="1:4" x14ac:dyDescent="0.3">
      <c r="A190" s="66" t="s">
        <v>1145</v>
      </c>
      <c r="B190" s="66" t="s">
        <v>1146</v>
      </c>
      <c r="C190">
        <v>-0.11</v>
      </c>
      <c r="D190">
        <v>-1.5</v>
      </c>
    </row>
    <row r="191" spans="1:4" x14ac:dyDescent="0.3">
      <c r="A191" s="66" t="s">
        <v>1147</v>
      </c>
      <c r="B191" s="66" t="s">
        <v>1148</v>
      </c>
      <c r="C191">
        <v>0</v>
      </c>
      <c r="D191">
        <v>0</v>
      </c>
    </row>
    <row r="192" spans="1:4" x14ac:dyDescent="0.3">
      <c r="A192" s="66" t="s">
        <v>1149</v>
      </c>
      <c r="B192" s="66" t="s">
        <v>1150</v>
      </c>
      <c r="C192">
        <v>0</v>
      </c>
      <c r="D192">
        <v>0</v>
      </c>
    </row>
    <row r="193" spans="1:4" x14ac:dyDescent="0.3">
      <c r="A193" s="66" t="s">
        <v>1151</v>
      </c>
      <c r="B193" s="66" t="s">
        <v>1152</v>
      </c>
      <c r="C193">
        <v>0</v>
      </c>
      <c r="D193">
        <v>0</v>
      </c>
    </row>
    <row r="194" spans="1:4" x14ac:dyDescent="0.3">
      <c r="A194" s="66" t="s">
        <v>889</v>
      </c>
      <c r="B194" s="66" t="s">
        <v>890</v>
      </c>
      <c r="C194">
        <v>0.09</v>
      </c>
      <c r="D194">
        <v>0.01</v>
      </c>
    </row>
    <row r="195" spans="1:4" x14ac:dyDescent="0.3">
      <c r="A195" s="66" t="s">
        <v>1153</v>
      </c>
      <c r="B195" s="66" t="s">
        <v>1154</v>
      </c>
      <c r="C195">
        <v>0</v>
      </c>
      <c r="D195">
        <v>0</v>
      </c>
    </row>
    <row r="196" spans="1:4" x14ac:dyDescent="0.3">
      <c r="A196" s="66" t="s">
        <v>1155</v>
      </c>
      <c r="B196" s="66" t="s">
        <v>1117</v>
      </c>
      <c r="C196">
        <v>0</v>
      </c>
      <c r="D196">
        <v>0</v>
      </c>
    </row>
    <row r="197" spans="1:4" x14ac:dyDescent="0.3">
      <c r="A197" s="66" t="s">
        <v>1156</v>
      </c>
      <c r="B197" s="66" t="s">
        <v>1157</v>
      </c>
      <c r="C197">
        <v>-1.72</v>
      </c>
      <c r="D197">
        <v>-1</v>
      </c>
    </row>
    <row r="198" spans="1:4" x14ac:dyDescent="0.3">
      <c r="A198" s="66" t="s">
        <v>1158</v>
      </c>
      <c r="B198" s="66" t="s">
        <v>1159</v>
      </c>
      <c r="C198">
        <v>0</v>
      </c>
      <c r="D198">
        <v>0</v>
      </c>
    </row>
    <row r="199" spans="1:4" x14ac:dyDescent="0.3">
      <c r="A199" s="66" t="s">
        <v>891</v>
      </c>
      <c r="B199" s="66" t="s">
        <v>892</v>
      </c>
      <c r="C199">
        <v>-2.78</v>
      </c>
      <c r="D199">
        <v>-0.25</v>
      </c>
    </row>
    <row r="200" spans="1:4" x14ac:dyDescent="0.3">
      <c r="A200" s="66" t="s">
        <v>893</v>
      </c>
      <c r="B200" s="66" t="s">
        <v>894</v>
      </c>
      <c r="C200">
        <v>-0.59</v>
      </c>
      <c r="D200">
        <v>-0.25</v>
      </c>
    </row>
    <row r="201" spans="1:4" x14ac:dyDescent="0.3">
      <c r="A201" s="66" t="s">
        <v>1160</v>
      </c>
      <c r="B201" s="66" t="s">
        <v>898</v>
      </c>
      <c r="C201">
        <v>0</v>
      </c>
      <c r="D201">
        <v>0</v>
      </c>
    </row>
    <row r="202" spans="1:4" x14ac:dyDescent="0.3">
      <c r="A202" s="66" t="s">
        <v>1161</v>
      </c>
      <c r="B202" s="66" t="s">
        <v>1162</v>
      </c>
      <c r="C202">
        <v>0</v>
      </c>
      <c r="D202">
        <v>0</v>
      </c>
    </row>
    <row r="203" spans="1:4" x14ac:dyDescent="0.3">
      <c r="A203" s="66" t="s">
        <v>895</v>
      </c>
      <c r="B203" s="66" t="s">
        <v>896</v>
      </c>
      <c r="C203">
        <v>3.45</v>
      </c>
      <c r="D203">
        <v>0.01</v>
      </c>
    </row>
    <row r="204" spans="1:4" x14ac:dyDescent="0.3">
      <c r="A204" s="66" t="s">
        <v>897</v>
      </c>
      <c r="B204" s="66" t="s">
        <v>898</v>
      </c>
      <c r="C204">
        <v>3.53</v>
      </c>
      <c r="D204">
        <v>0.75</v>
      </c>
    </row>
    <row r="205" spans="1:4" x14ac:dyDescent="0.3">
      <c r="A205" s="66" t="s">
        <v>1163</v>
      </c>
      <c r="B205" s="66" t="s">
        <v>1164</v>
      </c>
      <c r="C205">
        <v>0</v>
      </c>
      <c r="D205">
        <v>0</v>
      </c>
    </row>
    <row r="206" spans="1:4" x14ac:dyDescent="0.3">
      <c r="A206" s="66" t="s">
        <v>1165</v>
      </c>
      <c r="B206" s="66" t="s">
        <v>1166</v>
      </c>
      <c r="C206">
        <v>0</v>
      </c>
      <c r="D206">
        <v>0</v>
      </c>
    </row>
    <row r="207" spans="1:4" x14ac:dyDescent="0.3">
      <c r="A207" s="66" t="s">
        <v>1167</v>
      </c>
      <c r="B207" s="66" t="s">
        <v>1168</v>
      </c>
      <c r="C207">
        <v>0</v>
      </c>
      <c r="D207">
        <v>0</v>
      </c>
    </row>
    <row r="208" spans="1:4" x14ac:dyDescent="0.3">
      <c r="A208" s="66" t="s">
        <v>899</v>
      </c>
      <c r="B208" s="66" t="s">
        <v>900</v>
      </c>
      <c r="C208">
        <v>0.59</v>
      </c>
      <c r="D208">
        <v>0.01</v>
      </c>
    </row>
    <row r="209" spans="1:4" x14ac:dyDescent="0.3">
      <c r="A209" s="66" t="s">
        <v>1169</v>
      </c>
      <c r="B209" s="66" t="s">
        <v>1170</v>
      </c>
      <c r="C209">
        <v>-0.02</v>
      </c>
      <c r="D209">
        <v>-4.7</v>
      </c>
    </row>
    <row r="210" spans="1:4" x14ac:dyDescent="0.3">
      <c r="A210" s="66" t="s">
        <v>1171</v>
      </c>
      <c r="B210" s="66" t="s">
        <v>1172</v>
      </c>
      <c r="C210">
        <v>0</v>
      </c>
      <c r="D210">
        <v>0</v>
      </c>
    </row>
    <row r="211" spans="1:4" x14ac:dyDescent="0.3">
      <c r="A211" s="66" t="s">
        <v>901</v>
      </c>
      <c r="B211" s="66" t="s">
        <v>902</v>
      </c>
      <c r="C211">
        <v>-0.36</v>
      </c>
      <c r="D211">
        <v>-0.87</v>
      </c>
    </row>
    <row r="212" spans="1:4" x14ac:dyDescent="0.3">
      <c r="A212" s="66" t="s">
        <v>1173</v>
      </c>
      <c r="B212" s="66" t="s">
        <v>1174</v>
      </c>
      <c r="C212">
        <v>0</v>
      </c>
      <c r="D212">
        <v>0</v>
      </c>
    </row>
    <row r="213" spans="1:4" x14ac:dyDescent="0.3">
      <c r="A213" s="66" t="s">
        <v>1175</v>
      </c>
      <c r="B213" s="66" t="s">
        <v>1176</v>
      </c>
      <c r="C213">
        <v>4.12</v>
      </c>
      <c r="D213">
        <v>6</v>
      </c>
    </row>
    <row r="214" spans="1:4" x14ac:dyDescent="0.3">
      <c r="A214" s="66" t="s">
        <v>1177</v>
      </c>
      <c r="B214" s="66" t="s">
        <v>1178</v>
      </c>
      <c r="C214">
        <v>0</v>
      </c>
      <c r="D214">
        <v>0</v>
      </c>
    </row>
    <row r="215" spans="1:4" x14ac:dyDescent="0.3">
      <c r="A215" s="66" t="s">
        <v>1179</v>
      </c>
      <c r="B215" s="66" t="s">
        <v>1180</v>
      </c>
      <c r="C215">
        <v>0</v>
      </c>
      <c r="D215">
        <v>0</v>
      </c>
    </row>
    <row r="216" spans="1:4" x14ac:dyDescent="0.3">
      <c r="A216" s="66" t="s">
        <v>903</v>
      </c>
      <c r="B216" s="66" t="s">
        <v>904</v>
      </c>
      <c r="C216">
        <v>0.17</v>
      </c>
      <c r="D216">
        <v>0.25</v>
      </c>
    </row>
    <row r="217" spans="1:4" x14ac:dyDescent="0.3">
      <c r="A217" s="66" t="s">
        <v>1181</v>
      </c>
      <c r="B217" s="66" t="s">
        <v>1182</v>
      </c>
      <c r="C217">
        <v>0.48</v>
      </c>
      <c r="D217">
        <v>2.75</v>
      </c>
    </row>
    <row r="218" spans="1:4" x14ac:dyDescent="0.3">
      <c r="A218" s="66" t="s">
        <v>905</v>
      </c>
      <c r="B218" s="66" t="s">
        <v>906</v>
      </c>
      <c r="C218">
        <v>-2.33</v>
      </c>
      <c r="D218">
        <v>-0.13</v>
      </c>
    </row>
    <row r="219" spans="1:4" x14ac:dyDescent="0.3">
      <c r="A219" s="66" t="s">
        <v>907</v>
      </c>
      <c r="B219" s="66" t="s">
        <v>908</v>
      </c>
      <c r="C219">
        <v>2.87</v>
      </c>
      <c r="D219">
        <v>20.5</v>
      </c>
    </row>
    <row r="220" spans="1:4" x14ac:dyDescent="0.3">
      <c r="A220" s="66" t="s">
        <v>909</v>
      </c>
      <c r="B220" s="66" t="s">
        <v>910</v>
      </c>
      <c r="C220">
        <v>2.11</v>
      </c>
      <c r="D220">
        <v>0.88</v>
      </c>
    </row>
    <row r="221" spans="1:4" x14ac:dyDescent="0.3">
      <c r="A221" s="66" t="s">
        <v>1183</v>
      </c>
      <c r="B221" s="66" t="s">
        <v>946</v>
      </c>
      <c r="C221">
        <v>0</v>
      </c>
      <c r="D221">
        <v>0</v>
      </c>
    </row>
    <row r="222" spans="1:4" x14ac:dyDescent="0.3">
      <c r="A222" s="66" t="s">
        <v>911</v>
      </c>
      <c r="B222" s="66" t="s">
        <v>874</v>
      </c>
      <c r="C222">
        <v>2.86</v>
      </c>
      <c r="D222">
        <v>0.01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9BBAC-D704-4D97-BC18-8F1444C35B9A}">
  <dimension ref="A1:H16"/>
  <sheetViews>
    <sheetView topLeftCell="C1" workbookViewId="0">
      <selection activeCell="H28" sqref="H28"/>
    </sheetView>
  </sheetViews>
  <sheetFormatPr defaultRowHeight="14.4" x14ac:dyDescent="0.3"/>
  <cols>
    <col min="1" max="1" width="24.21875" bestFit="1" customWidth="1"/>
    <col min="2" max="2" width="23.77734375" bestFit="1" customWidth="1"/>
    <col min="3" max="3" width="20.109375" bestFit="1" customWidth="1"/>
    <col min="4" max="4" width="8.21875" bestFit="1" customWidth="1"/>
    <col min="5" max="5" width="20.33203125" bestFit="1" customWidth="1"/>
    <col min="6" max="6" width="11.88671875" bestFit="1" customWidth="1"/>
    <col min="7" max="7" width="12.44140625" bestFit="1" customWidth="1"/>
    <col min="8" max="8" width="80.88671875" bestFit="1" customWidth="1"/>
  </cols>
  <sheetData>
    <row r="1" spans="1:8" x14ac:dyDescent="0.3">
      <c r="A1" t="s">
        <v>693</v>
      </c>
      <c r="B1" t="s">
        <v>694</v>
      </c>
      <c r="C1" t="s">
        <v>695</v>
      </c>
      <c r="D1" t="s">
        <v>696</v>
      </c>
      <c r="E1" t="s">
        <v>697</v>
      </c>
      <c r="F1" t="s">
        <v>395</v>
      </c>
      <c r="G1" t="s">
        <v>698</v>
      </c>
      <c r="H1" t="s">
        <v>699</v>
      </c>
    </row>
    <row r="2" spans="1:8" x14ac:dyDescent="0.3">
      <c r="A2" s="66" t="s">
        <v>700</v>
      </c>
      <c r="B2" s="66" t="s">
        <v>701</v>
      </c>
      <c r="C2" s="66" t="s">
        <v>702</v>
      </c>
      <c r="D2">
        <v>214</v>
      </c>
      <c r="E2">
        <v>2019</v>
      </c>
      <c r="F2" s="66" t="s">
        <v>447</v>
      </c>
      <c r="G2" s="66" t="s">
        <v>703</v>
      </c>
      <c r="H2" s="66" t="s">
        <v>704</v>
      </c>
    </row>
    <row r="3" spans="1:8" x14ac:dyDescent="0.3">
      <c r="A3" s="66" t="s">
        <v>705</v>
      </c>
      <c r="B3" s="66" t="s">
        <v>706</v>
      </c>
      <c r="C3" s="66" t="s">
        <v>707</v>
      </c>
      <c r="D3">
        <v>123</v>
      </c>
      <c r="E3">
        <v>2016</v>
      </c>
      <c r="F3" s="66" t="s">
        <v>432</v>
      </c>
      <c r="G3" s="66" t="s">
        <v>708</v>
      </c>
      <c r="H3" s="66" t="s">
        <v>709</v>
      </c>
    </row>
    <row r="4" spans="1:8" x14ac:dyDescent="0.3">
      <c r="A4" s="66" t="s">
        <v>710</v>
      </c>
      <c r="B4" s="66" t="s">
        <v>711</v>
      </c>
      <c r="C4" s="66" t="s">
        <v>711</v>
      </c>
      <c r="D4">
        <v>117</v>
      </c>
      <c r="E4">
        <v>2016</v>
      </c>
      <c r="F4" s="66" t="s">
        <v>401</v>
      </c>
      <c r="G4" s="66" t="s">
        <v>712</v>
      </c>
      <c r="H4" s="66" t="s">
        <v>713</v>
      </c>
    </row>
    <row r="5" spans="1:8" x14ac:dyDescent="0.3">
      <c r="A5" s="66" t="s">
        <v>714</v>
      </c>
      <c r="B5" s="66" t="s">
        <v>715</v>
      </c>
      <c r="C5" s="66" t="s">
        <v>716</v>
      </c>
      <c r="D5">
        <v>80</v>
      </c>
      <c r="E5">
        <v>2017</v>
      </c>
      <c r="F5" s="66" t="s">
        <v>402</v>
      </c>
      <c r="G5" s="66" t="s">
        <v>717</v>
      </c>
      <c r="H5" s="66" t="s">
        <v>718</v>
      </c>
    </row>
    <row r="6" spans="1:8" x14ac:dyDescent="0.3">
      <c r="A6" s="66" t="s">
        <v>719</v>
      </c>
      <c r="B6" s="66" t="s">
        <v>720</v>
      </c>
      <c r="C6" s="66" t="s">
        <v>721</v>
      </c>
      <c r="D6">
        <v>71</v>
      </c>
      <c r="E6">
        <v>2017</v>
      </c>
      <c r="F6" s="66" t="s">
        <v>722</v>
      </c>
      <c r="G6" s="66" t="s">
        <v>717</v>
      </c>
      <c r="H6" s="66" t="s">
        <v>723</v>
      </c>
    </row>
    <row r="7" spans="1:8" x14ac:dyDescent="0.3">
      <c r="A7" s="66" t="s">
        <v>724</v>
      </c>
      <c r="B7" s="66" t="s">
        <v>725</v>
      </c>
      <c r="C7" s="66" t="s">
        <v>725</v>
      </c>
      <c r="D7">
        <v>75</v>
      </c>
      <c r="E7">
        <v>2018</v>
      </c>
      <c r="F7" s="66" t="s">
        <v>433</v>
      </c>
      <c r="G7" s="66" t="s">
        <v>726</v>
      </c>
      <c r="H7" s="66" t="s">
        <v>727</v>
      </c>
    </row>
    <row r="8" spans="1:8" x14ac:dyDescent="0.3">
      <c r="A8" s="66" t="s">
        <v>728</v>
      </c>
      <c r="B8" s="66" t="s">
        <v>729</v>
      </c>
      <c r="C8" s="66" t="s">
        <v>730</v>
      </c>
      <c r="D8">
        <v>81</v>
      </c>
      <c r="E8">
        <v>2016</v>
      </c>
      <c r="F8" s="66" t="s">
        <v>399</v>
      </c>
      <c r="G8" s="66" t="s">
        <v>731</v>
      </c>
      <c r="H8" s="66" t="s">
        <v>732</v>
      </c>
    </row>
    <row r="9" spans="1:8" x14ac:dyDescent="0.3">
      <c r="A9" s="66" t="s">
        <v>733</v>
      </c>
      <c r="B9" s="66" t="s">
        <v>734</v>
      </c>
      <c r="C9" s="66" t="s">
        <v>734</v>
      </c>
      <c r="D9">
        <v>75</v>
      </c>
      <c r="E9">
        <v>2015</v>
      </c>
      <c r="F9" s="66" t="s">
        <v>401</v>
      </c>
      <c r="G9" s="66" t="s">
        <v>712</v>
      </c>
      <c r="H9" s="66" t="s">
        <v>735</v>
      </c>
    </row>
    <row r="10" spans="1:8" x14ac:dyDescent="0.3">
      <c r="A10" s="66" t="s">
        <v>736</v>
      </c>
      <c r="B10" s="66" t="s">
        <v>734</v>
      </c>
      <c r="C10" s="66" t="s">
        <v>734</v>
      </c>
      <c r="D10">
        <v>75</v>
      </c>
      <c r="E10">
        <v>2015</v>
      </c>
      <c r="F10" s="66" t="s">
        <v>401</v>
      </c>
      <c r="G10" s="66" t="s">
        <v>712</v>
      </c>
      <c r="H10" s="66" t="s">
        <v>737</v>
      </c>
    </row>
    <row r="11" spans="1:8" x14ac:dyDescent="0.3">
      <c r="A11" s="66" t="s">
        <v>738</v>
      </c>
      <c r="B11" s="66" t="s">
        <v>734</v>
      </c>
      <c r="C11" s="66" t="s">
        <v>734</v>
      </c>
      <c r="D11">
        <v>75</v>
      </c>
      <c r="E11">
        <v>2015</v>
      </c>
      <c r="F11" s="66" t="s">
        <v>401</v>
      </c>
      <c r="G11" s="66" t="s">
        <v>712</v>
      </c>
      <c r="H11" s="66" t="s">
        <v>739</v>
      </c>
    </row>
    <row r="12" spans="1:8" x14ac:dyDescent="0.3">
      <c r="A12" s="66" t="s">
        <v>740</v>
      </c>
      <c r="B12" s="66" t="s">
        <v>741</v>
      </c>
      <c r="C12" s="66" t="s">
        <v>741</v>
      </c>
      <c r="D12">
        <v>75</v>
      </c>
      <c r="E12">
        <v>2015</v>
      </c>
      <c r="F12" s="66" t="s">
        <v>401</v>
      </c>
      <c r="G12" s="66" t="s">
        <v>712</v>
      </c>
      <c r="H12" s="66" t="s">
        <v>742</v>
      </c>
    </row>
    <row r="13" spans="1:8" x14ac:dyDescent="0.3">
      <c r="A13" s="66" t="s">
        <v>743</v>
      </c>
      <c r="B13" s="66" t="s">
        <v>744</v>
      </c>
      <c r="C13" s="66" t="s">
        <v>745</v>
      </c>
      <c r="D13">
        <v>62</v>
      </c>
      <c r="E13">
        <v>2017</v>
      </c>
      <c r="F13" s="66" t="s">
        <v>401</v>
      </c>
      <c r="G13" s="66" t="s">
        <v>712</v>
      </c>
      <c r="H13" s="66" t="s">
        <v>746</v>
      </c>
    </row>
    <row r="14" spans="1:8" x14ac:dyDescent="0.3">
      <c r="A14" s="66" t="s">
        <v>747</v>
      </c>
      <c r="B14" s="66" t="s">
        <v>748</v>
      </c>
      <c r="C14" s="66" t="s">
        <v>748</v>
      </c>
      <c r="D14">
        <v>77</v>
      </c>
      <c r="E14">
        <v>2015</v>
      </c>
      <c r="F14" s="66" t="s">
        <v>425</v>
      </c>
      <c r="G14" s="66" t="s">
        <v>749</v>
      </c>
      <c r="H14" s="66" t="s">
        <v>750</v>
      </c>
    </row>
    <row r="15" spans="1:8" x14ac:dyDescent="0.3">
      <c r="A15" s="66" t="s">
        <v>751</v>
      </c>
      <c r="B15" s="66" t="s">
        <v>752</v>
      </c>
      <c r="C15" s="66" t="s">
        <v>752</v>
      </c>
      <c r="E15">
        <v>2016</v>
      </c>
      <c r="F15" s="66" t="s">
        <v>401</v>
      </c>
      <c r="G15" s="66" t="s">
        <v>712</v>
      </c>
      <c r="H15" s="66" t="s">
        <v>753</v>
      </c>
    </row>
    <row r="16" spans="1:8" x14ac:dyDescent="0.3">
      <c r="A16" s="66" t="s">
        <v>754</v>
      </c>
      <c r="B16" s="66" t="s">
        <v>745</v>
      </c>
      <c r="C16" s="66" t="s">
        <v>745</v>
      </c>
      <c r="D16">
        <v>66</v>
      </c>
      <c r="E16">
        <v>2017</v>
      </c>
      <c r="F16" s="66" t="s">
        <v>399</v>
      </c>
      <c r="G16" s="66" t="s">
        <v>755</v>
      </c>
      <c r="H16" s="66" t="s">
        <v>756</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AA57-BCA5-4418-A98C-3D43597A00C1}">
  <dimension ref="A1:D79"/>
  <sheetViews>
    <sheetView workbookViewId="0">
      <selection sqref="A1:D1"/>
    </sheetView>
  </sheetViews>
  <sheetFormatPr defaultRowHeight="14.4" x14ac:dyDescent="0.3"/>
  <cols>
    <col min="1" max="1" width="50.44140625" bestFit="1" customWidth="1"/>
    <col min="2" max="2" width="9" bestFit="1" customWidth="1"/>
    <col min="3" max="3" width="6" bestFit="1" customWidth="1"/>
    <col min="4" max="4" width="9.5546875" bestFit="1" customWidth="1"/>
  </cols>
  <sheetData>
    <row r="1" spans="1:4" x14ac:dyDescent="0.3">
      <c r="A1" t="s">
        <v>757</v>
      </c>
      <c r="B1" t="s">
        <v>758</v>
      </c>
      <c r="C1" t="s">
        <v>759</v>
      </c>
      <c r="D1" t="s">
        <v>760</v>
      </c>
    </row>
    <row r="2" spans="1:4" x14ac:dyDescent="0.3">
      <c r="A2" s="66" t="s">
        <v>761</v>
      </c>
      <c r="B2" s="66" t="s">
        <v>762</v>
      </c>
      <c r="C2">
        <v>0.16</v>
      </c>
      <c r="D2">
        <v>0.01</v>
      </c>
    </row>
    <row r="3" spans="1:4" x14ac:dyDescent="0.3">
      <c r="A3" s="66" t="s">
        <v>763</v>
      </c>
      <c r="B3" s="66" t="s">
        <v>764</v>
      </c>
      <c r="C3">
        <v>0.06</v>
      </c>
      <c r="D3">
        <v>0.01</v>
      </c>
    </row>
    <row r="4" spans="1:4" x14ac:dyDescent="0.3">
      <c r="A4" s="66" t="s">
        <v>765</v>
      </c>
      <c r="B4" s="66" t="s">
        <v>766</v>
      </c>
      <c r="C4">
        <v>0.04</v>
      </c>
      <c r="D4">
        <v>0.01</v>
      </c>
    </row>
    <row r="5" spans="1:4" x14ac:dyDescent="0.3">
      <c r="A5" s="66" t="s">
        <v>767</v>
      </c>
      <c r="B5" s="66" t="s">
        <v>768</v>
      </c>
      <c r="C5">
        <v>0.04</v>
      </c>
      <c r="D5">
        <v>0.5</v>
      </c>
    </row>
    <row r="6" spans="1:4" x14ac:dyDescent="0.3">
      <c r="A6" s="66" t="s">
        <v>769</v>
      </c>
      <c r="B6" s="66" t="s">
        <v>770</v>
      </c>
      <c r="C6">
        <v>-2.0299999999999998</v>
      </c>
      <c r="D6">
        <v>-30.5</v>
      </c>
    </row>
    <row r="7" spans="1:4" x14ac:dyDescent="0.3">
      <c r="A7" s="66" t="s">
        <v>771</v>
      </c>
      <c r="B7" s="66" t="s">
        <v>772</v>
      </c>
      <c r="C7">
        <v>0.19</v>
      </c>
      <c r="D7">
        <v>0.38</v>
      </c>
    </row>
    <row r="8" spans="1:4" x14ac:dyDescent="0.3">
      <c r="A8" s="66" t="s">
        <v>773</v>
      </c>
      <c r="B8" s="66" t="s">
        <v>774</v>
      </c>
      <c r="C8">
        <v>-0.08</v>
      </c>
      <c r="D8">
        <v>-0.75</v>
      </c>
    </row>
    <row r="9" spans="1:4" x14ac:dyDescent="0.3">
      <c r="A9" s="66" t="s">
        <v>775</v>
      </c>
      <c r="B9" s="66" t="s">
        <v>776</v>
      </c>
      <c r="C9">
        <v>0.15</v>
      </c>
      <c r="D9">
        <v>0.7</v>
      </c>
    </row>
    <row r="10" spans="1:4" x14ac:dyDescent="0.3">
      <c r="A10" s="66" t="s">
        <v>777</v>
      </c>
      <c r="B10" s="66" t="s">
        <v>778</v>
      </c>
      <c r="C10">
        <v>1.36</v>
      </c>
      <c r="D10">
        <v>0.88</v>
      </c>
    </row>
    <row r="11" spans="1:4" x14ac:dyDescent="0.3">
      <c r="A11" s="66" t="s">
        <v>779</v>
      </c>
      <c r="B11" s="66" t="s">
        <v>780</v>
      </c>
      <c r="C11">
        <v>-0.69</v>
      </c>
      <c r="D11">
        <v>-0.62</v>
      </c>
    </row>
    <row r="12" spans="1:4" x14ac:dyDescent="0.3">
      <c r="A12" s="66" t="s">
        <v>781</v>
      </c>
      <c r="B12" s="66" t="s">
        <v>782</v>
      </c>
      <c r="C12">
        <v>-0.14000000000000001</v>
      </c>
      <c r="D12">
        <v>-0.25</v>
      </c>
    </row>
    <row r="13" spans="1:4" x14ac:dyDescent="0.3">
      <c r="A13" s="66" t="s">
        <v>783</v>
      </c>
      <c r="B13" s="66" t="s">
        <v>784</v>
      </c>
      <c r="C13">
        <v>0.5</v>
      </c>
      <c r="D13">
        <v>0.75</v>
      </c>
    </row>
    <row r="14" spans="1:4" x14ac:dyDescent="0.3">
      <c r="A14" s="66" t="s">
        <v>785</v>
      </c>
      <c r="B14" s="66" t="s">
        <v>786</v>
      </c>
      <c r="C14">
        <v>0.3</v>
      </c>
      <c r="D14">
        <v>0.25</v>
      </c>
    </row>
    <row r="15" spans="1:4" x14ac:dyDescent="0.3">
      <c r="A15" s="66" t="s">
        <v>787</v>
      </c>
      <c r="B15" s="66" t="s">
        <v>788</v>
      </c>
      <c r="C15">
        <v>0.19</v>
      </c>
      <c r="D15">
        <v>0.01</v>
      </c>
    </row>
    <row r="16" spans="1:4" x14ac:dyDescent="0.3">
      <c r="A16" s="66" t="s">
        <v>789</v>
      </c>
      <c r="B16" s="66" t="s">
        <v>790</v>
      </c>
      <c r="C16">
        <v>1.28</v>
      </c>
      <c r="D16">
        <v>0.88</v>
      </c>
    </row>
    <row r="17" spans="1:4" x14ac:dyDescent="0.3">
      <c r="A17" s="66" t="s">
        <v>791</v>
      </c>
      <c r="B17" s="66" t="s">
        <v>792</v>
      </c>
      <c r="C17">
        <v>1.37</v>
      </c>
      <c r="D17">
        <v>0.38</v>
      </c>
    </row>
    <row r="18" spans="1:4" x14ac:dyDescent="0.3">
      <c r="A18" s="66" t="s">
        <v>793</v>
      </c>
      <c r="B18" s="66" t="s">
        <v>794</v>
      </c>
      <c r="C18">
        <v>0.24</v>
      </c>
      <c r="D18">
        <v>0.25</v>
      </c>
    </row>
    <row r="19" spans="1:4" x14ac:dyDescent="0.3">
      <c r="A19" s="66" t="s">
        <v>795</v>
      </c>
      <c r="B19" s="66" t="s">
        <v>796</v>
      </c>
      <c r="C19">
        <v>3.45</v>
      </c>
      <c r="D19">
        <v>0.01</v>
      </c>
    </row>
    <row r="20" spans="1:4" x14ac:dyDescent="0.3">
      <c r="A20" s="66" t="s">
        <v>797</v>
      </c>
      <c r="B20" s="66" t="s">
        <v>798</v>
      </c>
      <c r="C20">
        <v>0.23</v>
      </c>
      <c r="D20">
        <v>0.13</v>
      </c>
    </row>
    <row r="21" spans="1:4" x14ac:dyDescent="0.3">
      <c r="A21" s="66" t="s">
        <v>799</v>
      </c>
      <c r="B21" s="66" t="s">
        <v>800</v>
      </c>
      <c r="C21">
        <v>-0.09</v>
      </c>
      <c r="D21">
        <v>-0.12</v>
      </c>
    </row>
    <row r="22" spans="1:4" x14ac:dyDescent="0.3">
      <c r="A22" s="66" t="s">
        <v>801</v>
      </c>
      <c r="B22" s="66" t="s">
        <v>802</v>
      </c>
      <c r="C22">
        <v>0.35</v>
      </c>
      <c r="D22">
        <v>0.5</v>
      </c>
    </row>
    <row r="23" spans="1:4" x14ac:dyDescent="0.3">
      <c r="A23" s="66" t="s">
        <v>803</v>
      </c>
      <c r="B23" s="66" t="s">
        <v>804</v>
      </c>
      <c r="C23">
        <v>-1.86</v>
      </c>
      <c r="D23">
        <v>-0.01</v>
      </c>
    </row>
    <row r="24" spans="1:4" x14ac:dyDescent="0.3">
      <c r="A24" s="66" t="s">
        <v>805</v>
      </c>
      <c r="B24" s="66" t="s">
        <v>806</v>
      </c>
      <c r="C24">
        <v>10.29</v>
      </c>
      <c r="D24">
        <v>0.6</v>
      </c>
    </row>
    <row r="25" spans="1:4" x14ac:dyDescent="0.3">
      <c r="A25" s="66" t="s">
        <v>807</v>
      </c>
      <c r="B25" s="66" t="s">
        <v>808</v>
      </c>
      <c r="C25">
        <v>0.57999999999999996</v>
      </c>
      <c r="D25">
        <v>0.01</v>
      </c>
    </row>
    <row r="26" spans="1:4" x14ac:dyDescent="0.3">
      <c r="A26" s="66" t="s">
        <v>809</v>
      </c>
      <c r="B26" s="66" t="s">
        <v>810</v>
      </c>
      <c r="C26">
        <v>1.45</v>
      </c>
      <c r="D26">
        <v>0.01</v>
      </c>
    </row>
    <row r="27" spans="1:4" x14ac:dyDescent="0.3">
      <c r="A27" s="66" t="s">
        <v>811</v>
      </c>
      <c r="B27" s="66" t="s">
        <v>812</v>
      </c>
      <c r="C27">
        <v>0.65</v>
      </c>
      <c r="D27">
        <v>0.01</v>
      </c>
    </row>
    <row r="28" spans="1:4" x14ac:dyDescent="0.3">
      <c r="A28" s="66" t="s">
        <v>813</v>
      </c>
      <c r="B28" s="66" t="s">
        <v>814</v>
      </c>
      <c r="C28">
        <v>-1.23</v>
      </c>
      <c r="D28">
        <v>-20</v>
      </c>
    </row>
    <row r="29" spans="1:4" x14ac:dyDescent="0.3">
      <c r="A29" s="66" t="s">
        <v>815</v>
      </c>
      <c r="B29" s="66" t="s">
        <v>816</v>
      </c>
      <c r="C29">
        <v>-1.69</v>
      </c>
      <c r="D29">
        <v>-0.01</v>
      </c>
    </row>
    <row r="30" spans="1:4" x14ac:dyDescent="0.3">
      <c r="A30" s="66" t="s">
        <v>817</v>
      </c>
      <c r="B30" s="66" t="s">
        <v>818</v>
      </c>
      <c r="C30">
        <v>0.18</v>
      </c>
      <c r="D30">
        <v>0.51</v>
      </c>
    </row>
    <row r="31" spans="1:4" x14ac:dyDescent="0.3">
      <c r="A31" s="66" t="s">
        <v>819</v>
      </c>
      <c r="B31" s="66" t="s">
        <v>820</v>
      </c>
      <c r="C31">
        <v>1.82</v>
      </c>
      <c r="D31">
        <v>0.01</v>
      </c>
    </row>
    <row r="32" spans="1:4" x14ac:dyDescent="0.3">
      <c r="A32" s="66" t="s">
        <v>821</v>
      </c>
      <c r="B32" s="66" t="s">
        <v>822</v>
      </c>
      <c r="C32">
        <v>-0.35</v>
      </c>
      <c r="D32">
        <v>-0.37</v>
      </c>
    </row>
    <row r="33" spans="1:4" x14ac:dyDescent="0.3">
      <c r="A33" s="66" t="s">
        <v>823</v>
      </c>
      <c r="B33" s="66" t="s">
        <v>816</v>
      </c>
      <c r="C33">
        <v>0.87</v>
      </c>
      <c r="D33">
        <v>0.01</v>
      </c>
    </row>
    <row r="34" spans="1:4" x14ac:dyDescent="0.3">
      <c r="A34" s="66" t="s">
        <v>824</v>
      </c>
      <c r="B34" s="66" t="s">
        <v>825</v>
      </c>
      <c r="C34">
        <v>-0.65</v>
      </c>
      <c r="D34">
        <v>-0.25</v>
      </c>
    </row>
    <row r="35" spans="1:4" x14ac:dyDescent="0.3">
      <c r="A35" s="66" t="s">
        <v>826</v>
      </c>
      <c r="B35" s="66" t="s">
        <v>827</v>
      </c>
      <c r="C35">
        <v>0.27</v>
      </c>
      <c r="D35">
        <v>0.01</v>
      </c>
    </row>
    <row r="36" spans="1:4" x14ac:dyDescent="0.3">
      <c r="A36" s="66" t="s">
        <v>828</v>
      </c>
      <c r="B36" s="66" t="s">
        <v>829</v>
      </c>
      <c r="C36">
        <v>0.01</v>
      </c>
      <c r="D36">
        <v>0.01</v>
      </c>
    </row>
    <row r="37" spans="1:4" x14ac:dyDescent="0.3">
      <c r="A37" s="66" t="s">
        <v>830</v>
      </c>
      <c r="B37" s="66" t="s">
        <v>831</v>
      </c>
      <c r="C37">
        <v>-0.05</v>
      </c>
      <c r="D37">
        <v>-0.25</v>
      </c>
    </row>
    <row r="38" spans="1:4" x14ac:dyDescent="0.3">
      <c r="A38" s="66" t="s">
        <v>832</v>
      </c>
      <c r="B38" s="66" t="s">
        <v>812</v>
      </c>
      <c r="C38">
        <v>4</v>
      </c>
      <c r="D38">
        <v>0.03</v>
      </c>
    </row>
    <row r="39" spans="1:4" x14ac:dyDescent="0.3">
      <c r="A39" s="66" t="s">
        <v>833</v>
      </c>
      <c r="B39" s="66" t="s">
        <v>834</v>
      </c>
      <c r="C39">
        <v>-2.86</v>
      </c>
      <c r="D39">
        <v>-0.5</v>
      </c>
    </row>
    <row r="40" spans="1:4" x14ac:dyDescent="0.3">
      <c r="A40" s="66" t="s">
        <v>835</v>
      </c>
      <c r="B40" s="66" t="s">
        <v>836</v>
      </c>
      <c r="C40">
        <v>3.62</v>
      </c>
      <c r="D40">
        <v>0.38</v>
      </c>
    </row>
    <row r="41" spans="1:4" x14ac:dyDescent="0.3">
      <c r="A41" s="66" t="s">
        <v>837</v>
      </c>
      <c r="B41" s="66" t="s">
        <v>838</v>
      </c>
      <c r="C41">
        <v>-5</v>
      </c>
      <c r="D41">
        <v>-0.02</v>
      </c>
    </row>
    <row r="42" spans="1:4" x14ac:dyDescent="0.3">
      <c r="A42" s="66" t="s">
        <v>839</v>
      </c>
      <c r="B42" s="66" t="s">
        <v>840</v>
      </c>
      <c r="C42">
        <v>-2.17</v>
      </c>
      <c r="D42">
        <v>-0.05</v>
      </c>
    </row>
    <row r="43" spans="1:4" x14ac:dyDescent="0.3">
      <c r="A43" s="66" t="s">
        <v>841</v>
      </c>
      <c r="B43" s="66" t="s">
        <v>842</v>
      </c>
      <c r="C43">
        <v>-0.05</v>
      </c>
      <c r="D43">
        <v>-0.25</v>
      </c>
    </row>
    <row r="44" spans="1:4" x14ac:dyDescent="0.3">
      <c r="A44" s="66" t="s">
        <v>843</v>
      </c>
      <c r="B44" s="66" t="s">
        <v>762</v>
      </c>
      <c r="C44">
        <v>0.16</v>
      </c>
      <c r="D44">
        <v>0.01</v>
      </c>
    </row>
    <row r="45" spans="1:4" x14ac:dyDescent="0.3">
      <c r="A45" s="66" t="s">
        <v>844</v>
      </c>
      <c r="B45" s="66" t="s">
        <v>845</v>
      </c>
      <c r="C45">
        <v>12.59</v>
      </c>
      <c r="D45">
        <v>0.92</v>
      </c>
    </row>
    <row r="46" spans="1:4" x14ac:dyDescent="0.3">
      <c r="A46" s="66" t="s">
        <v>846</v>
      </c>
      <c r="B46" s="66" t="s">
        <v>847</v>
      </c>
      <c r="C46">
        <v>0.02</v>
      </c>
      <c r="D46">
        <v>0.01</v>
      </c>
    </row>
    <row r="47" spans="1:4" x14ac:dyDescent="0.3">
      <c r="A47" s="66" t="s">
        <v>848</v>
      </c>
      <c r="B47" s="66" t="s">
        <v>849</v>
      </c>
      <c r="C47">
        <v>0.24</v>
      </c>
      <c r="D47">
        <v>0.01</v>
      </c>
    </row>
    <row r="48" spans="1:4" x14ac:dyDescent="0.3">
      <c r="A48" s="66" t="s">
        <v>850</v>
      </c>
      <c r="B48" s="66" t="s">
        <v>851</v>
      </c>
      <c r="C48">
        <v>-0.92</v>
      </c>
      <c r="D48">
        <v>-10.75</v>
      </c>
    </row>
    <row r="49" spans="1:4" x14ac:dyDescent="0.3">
      <c r="A49" s="66" t="s">
        <v>852</v>
      </c>
      <c r="B49" s="66" t="s">
        <v>853</v>
      </c>
      <c r="C49">
        <v>-0.27</v>
      </c>
      <c r="D49">
        <v>-0.25</v>
      </c>
    </row>
    <row r="50" spans="1:4" x14ac:dyDescent="0.3">
      <c r="A50" s="66" t="s">
        <v>854</v>
      </c>
      <c r="B50" s="66" t="s">
        <v>780</v>
      </c>
      <c r="C50">
        <v>0.14000000000000001</v>
      </c>
      <c r="D50">
        <v>0.13</v>
      </c>
    </row>
    <row r="51" spans="1:4" x14ac:dyDescent="0.3">
      <c r="A51" s="66" t="s">
        <v>855</v>
      </c>
      <c r="B51" s="66" t="s">
        <v>856</v>
      </c>
      <c r="C51">
        <v>2.86</v>
      </c>
      <c r="D51">
        <v>0.01</v>
      </c>
    </row>
    <row r="52" spans="1:4" x14ac:dyDescent="0.3">
      <c r="A52" s="66" t="s">
        <v>857</v>
      </c>
      <c r="B52" s="66" t="s">
        <v>858</v>
      </c>
      <c r="C52">
        <v>2.7</v>
      </c>
      <c r="D52">
        <v>0.01</v>
      </c>
    </row>
    <row r="53" spans="1:4" x14ac:dyDescent="0.3">
      <c r="A53" s="66" t="s">
        <v>859</v>
      </c>
      <c r="B53" s="66" t="s">
        <v>860</v>
      </c>
      <c r="C53">
        <v>0.06</v>
      </c>
      <c r="D53">
        <v>0.01</v>
      </c>
    </row>
    <row r="54" spans="1:4" x14ac:dyDescent="0.3">
      <c r="A54" s="66" t="s">
        <v>861</v>
      </c>
      <c r="B54" s="66" t="s">
        <v>862</v>
      </c>
      <c r="C54">
        <v>0.09</v>
      </c>
      <c r="D54">
        <v>0.01</v>
      </c>
    </row>
    <row r="55" spans="1:4" x14ac:dyDescent="0.3">
      <c r="A55" s="66" t="s">
        <v>863</v>
      </c>
      <c r="B55" s="66" t="s">
        <v>864</v>
      </c>
      <c r="C55">
        <v>0.61</v>
      </c>
      <c r="D55">
        <v>0.01</v>
      </c>
    </row>
    <row r="56" spans="1:4" x14ac:dyDescent="0.3">
      <c r="A56" s="66" t="s">
        <v>865</v>
      </c>
      <c r="B56" s="66" t="s">
        <v>866</v>
      </c>
      <c r="C56">
        <v>1.1499999999999999</v>
      </c>
      <c r="D56">
        <v>0.5</v>
      </c>
    </row>
    <row r="57" spans="1:4" x14ac:dyDescent="0.3">
      <c r="A57" s="66" t="s">
        <v>867</v>
      </c>
      <c r="B57" s="66" t="s">
        <v>868</v>
      </c>
      <c r="C57">
        <v>-1.82</v>
      </c>
      <c r="D57">
        <v>-0.5</v>
      </c>
    </row>
    <row r="58" spans="1:4" x14ac:dyDescent="0.3">
      <c r="A58" s="66" t="s">
        <v>869</v>
      </c>
      <c r="B58" s="66" t="s">
        <v>870</v>
      </c>
      <c r="C58">
        <v>-0.04</v>
      </c>
      <c r="D58">
        <v>-0.12</v>
      </c>
    </row>
    <row r="59" spans="1:4" x14ac:dyDescent="0.3">
      <c r="A59" s="66" t="s">
        <v>871</v>
      </c>
      <c r="B59" s="66" t="s">
        <v>872</v>
      </c>
      <c r="C59">
        <v>0.08</v>
      </c>
      <c r="D59">
        <v>0.01</v>
      </c>
    </row>
    <row r="60" spans="1:4" x14ac:dyDescent="0.3">
      <c r="A60" s="66" t="s">
        <v>873</v>
      </c>
      <c r="B60" s="66" t="s">
        <v>874</v>
      </c>
      <c r="C60">
        <v>2.86</v>
      </c>
      <c r="D60">
        <v>0.01</v>
      </c>
    </row>
    <row r="61" spans="1:4" x14ac:dyDescent="0.3">
      <c r="A61" s="66" t="s">
        <v>875</v>
      </c>
      <c r="B61" s="66" t="s">
        <v>876</v>
      </c>
      <c r="C61">
        <v>1.1200000000000001</v>
      </c>
      <c r="D61">
        <v>0.01</v>
      </c>
    </row>
    <row r="62" spans="1:4" x14ac:dyDescent="0.3">
      <c r="A62" s="66" t="s">
        <v>877</v>
      </c>
      <c r="B62" s="66" t="s">
        <v>878</v>
      </c>
      <c r="C62">
        <v>2.65</v>
      </c>
      <c r="D62">
        <v>0.75</v>
      </c>
    </row>
    <row r="63" spans="1:4" x14ac:dyDescent="0.3">
      <c r="A63" s="66" t="s">
        <v>879</v>
      </c>
      <c r="B63" s="66" t="s">
        <v>880</v>
      </c>
      <c r="C63">
        <v>0.11</v>
      </c>
      <c r="D63">
        <v>0.01</v>
      </c>
    </row>
    <row r="64" spans="1:4" x14ac:dyDescent="0.3">
      <c r="A64" s="66" t="s">
        <v>881</v>
      </c>
      <c r="B64" s="66" t="s">
        <v>882</v>
      </c>
      <c r="C64">
        <v>-0.14000000000000001</v>
      </c>
      <c r="D64">
        <v>-0.4</v>
      </c>
    </row>
    <row r="65" spans="1:4" x14ac:dyDescent="0.3">
      <c r="A65" s="66" t="s">
        <v>883</v>
      </c>
      <c r="B65" s="66" t="s">
        <v>884</v>
      </c>
      <c r="C65">
        <v>-1.37</v>
      </c>
      <c r="D65">
        <v>-0.25</v>
      </c>
    </row>
    <row r="66" spans="1:4" x14ac:dyDescent="0.3">
      <c r="A66" s="66" t="s">
        <v>885</v>
      </c>
      <c r="B66" s="66" t="s">
        <v>886</v>
      </c>
      <c r="C66">
        <v>0.08</v>
      </c>
      <c r="D66">
        <v>0.01</v>
      </c>
    </row>
    <row r="67" spans="1:4" x14ac:dyDescent="0.3">
      <c r="A67" s="66" t="s">
        <v>887</v>
      </c>
      <c r="B67" s="66" t="s">
        <v>888</v>
      </c>
      <c r="C67">
        <v>0.3</v>
      </c>
      <c r="D67">
        <v>0.63</v>
      </c>
    </row>
    <row r="68" spans="1:4" x14ac:dyDescent="0.3">
      <c r="A68" s="66" t="s">
        <v>889</v>
      </c>
      <c r="B68" s="66" t="s">
        <v>890</v>
      </c>
      <c r="C68">
        <v>0.09</v>
      </c>
      <c r="D68">
        <v>0.01</v>
      </c>
    </row>
    <row r="69" spans="1:4" x14ac:dyDescent="0.3">
      <c r="A69" s="66" t="s">
        <v>891</v>
      </c>
      <c r="B69" s="66" t="s">
        <v>892</v>
      </c>
      <c r="C69">
        <v>-2.78</v>
      </c>
      <c r="D69">
        <v>-0.25</v>
      </c>
    </row>
    <row r="70" spans="1:4" x14ac:dyDescent="0.3">
      <c r="A70" s="66" t="s">
        <v>893</v>
      </c>
      <c r="B70" s="66" t="s">
        <v>894</v>
      </c>
      <c r="C70">
        <v>-0.59</v>
      </c>
      <c r="D70">
        <v>-0.25</v>
      </c>
    </row>
    <row r="71" spans="1:4" x14ac:dyDescent="0.3">
      <c r="A71" s="66" t="s">
        <v>895</v>
      </c>
      <c r="B71" s="66" t="s">
        <v>896</v>
      </c>
      <c r="C71">
        <v>3.45</v>
      </c>
      <c r="D71">
        <v>0.01</v>
      </c>
    </row>
    <row r="72" spans="1:4" x14ac:dyDescent="0.3">
      <c r="A72" s="66" t="s">
        <v>897</v>
      </c>
      <c r="B72" s="66" t="s">
        <v>898</v>
      </c>
      <c r="C72">
        <v>3.53</v>
      </c>
      <c r="D72">
        <v>0.75</v>
      </c>
    </row>
    <row r="73" spans="1:4" x14ac:dyDescent="0.3">
      <c r="A73" s="66" t="s">
        <v>899</v>
      </c>
      <c r="B73" s="66" t="s">
        <v>900</v>
      </c>
      <c r="C73">
        <v>0.59</v>
      </c>
      <c r="D73">
        <v>0.01</v>
      </c>
    </row>
    <row r="74" spans="1:4" x14ac:dyDescent="0.3">
      <c r="A74" s="66" t="s">
        <v>901</v>
      </c>
      <c r="B74" s="66" t="s">
        <v>902</v>
      </c>
      <c r="C74">
        <v>-0.36</v>
      </c>
      <c r="D74">
        <v>-0.87</v>
      </c>
    </row>
    <row r="75" spans="1:4" x14ac:dyDescent="0.3">
      <c r="A75" s="66" t="s">
        <v>903</v>
      </c>
      <c r="B75" s="66" t="s">
        <v>904</v>
      </c>
      <c r="C75">
        <v>0.17</v>
      </c>
      <c r="D75">
        <v>0.25</v>
      </c>
    </row>
    <row r="76" spans="1:4" x14ac:dyDescent="0.3">
      <c r="A76" s="66" t="s">
        <v>905</v>
      </c>
      <c r="B76" s="66" t="s">
        <v>906</v>
      </c>
      <c r="C76">
        <v>-2.33</v>
      </c>
      <c r="D76">
        <v>-0.13</v>
      </c>
    </row>
    <row r="77" spans="1:4" x14ac:dyDescent="0.3">
      <c r="A77" s="66" t="s">
        <v>907</v>
      </c>
      <c r="B77" s="66" t="s">
        <v>908</v>
      </c>
      <c r="C77">
        <v>2.87</v>
      </c>
      <c r="D77">
        <v>20.5</v>
      </c>
    </row>
    <row r="78" spans="1:4" x14ac:dyDescent="0.3">
      <c r="A78" s="66" t="s">
        <v>909</v>
      </c>
      <c r="B78" s="66" t="s">
        <v>910</v>
      </c>
      <c r="C78">
        <v>2.11</v>
      </c>
      <c r="D78">
        <v>0.88</v>
      </c>
    </row>
    <row r="79" spans="1:4" x14ac:dyDescent="0.3">
      <c r="A79" s="66" t="s">
        <v>911</v>
      </c>
      <c r="B79" s="66" t="s">
        <v>874</v>
      </c>
      <c r="C79">
        <v>2.86</v>
      </c>
      <c r="D79">
        <v>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A3299A-E009-4C14-BD92-463A0DE8E1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AVERAGE 1</vt:lpstr>
      <vt:lpstr>AVERAGE 2</vt:lpstr>
      <vt:lpstr>COUNT 1</vt:lpstr>
      <vt:lpstr>COUNT 2</vt:lpstr>
      <vt:lpstr>COUNT 3</vt:lpstr>
      <vt:lpstr>HLOOKUP</vt:lpstr>
      <vt:lpstr>IF 1</vt:lpstr>
      <vt:lpstr>IF 2</vt:lpstr>
      <vt:lpstr>IF 3</vt:lpstr>
      <vt:lpstr>IF 4</vt:lpstr>
      <vt:lpstr>MATH 1</vt:lpstr>
      <vt:lpstr>MAX MIN 1</vt:lpstr>
      <vt:lpstr>MAX MIN 2</vt:lpstr>
      <vt:lpstr>MAX MIN 3</vt:lpstr>
      <vt:lpstr>NESTED IF 1</vt:lpstr>
      <vt:lpstr>SUM 1</vt:lpstr>
      <vt:lpstr>SUM 2</vt:lpstr>
      <vt:lpstr>SUM 3</vt:lpstr>
      <vt:lpstr>SUM IF 1</vt:lpstr>
      <vt:lpstr>SUM IF 2</vt:lpstr>
      <vt:lpstr>VLOOKUP APPROXIMATE MATCH</vt:lpstr>
      <vt:lpstr>VLOOKUP 1</vt:lpstr>
      <vt:lpstr>VLOOKUP 2A</vt:lpstr>
      <vt:lpstr>FIRST_EXERCISE</vt:lpstr>
      <vt:lpstr>question_3_power_query_file</vt:lpstr>
      <vt:lpstr>question_4_power_query_file</vt:lpstr>
      <vt:lpstr>“question_5_power_query_file</vt:lpstr>
      <vt:lpstr>“question_2_power_query_file</vt:lpstr>
      <vt:lpstr>“question_6_power_query_file</vt:lpstr>
      <vt:lpstr>“question_7_power_query_file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pn073</dc:creator>
  <cp:lastModifiedBy>Raj Gupta</cp:lastModifiedBy>
  <dcterms:created xsi:type="dcterms:W3CDTF">2023-08-24T07:27:16Z</dcterms:created>
  <dcterms:modified xsi:type="dcterms:W3CDTF">2023-12-04T07:41:24Z</dcterms:modified>
</cp:coreProperties>
</file>