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1.xml" ContentType="application/vnd.openxmlformats-officedocument.drawing+xml"/>
  <Override PartName="/xl/comments1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4.xml" ContentType="application/vnd.openxmlformats-officedocument.spreadsheetml.comments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15.xml" ContentType="application/vnd.openxmlformats-officedocument.spreadsheetml.comments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16.xml" ContentType="application/vnd.openxmlformats-officedocument.spreadsheetml.comments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ment\"/>
    </mc:Choice>
  </mc:AlternateContent>
  <xr:revisionPtr revIDLastSave="0" documentId="13_ncr:1_{8E947B3F-C8D6-49AB-8115-F471EE4AC893}" xr6:coauthVersionLast="47" xr6:coauthVersionMax="47" xr10:uidLastSave="{00000000-0000-0000-0000-000000000000}"/>
  <bookViews>
    <workbookView xWindow="-108" yWindow="-108" windowWidth="23256" windowHeight="12456" firstSheet="35" activeTab="42" xr2:uid="{1A33263F-7D6F-406E-AF56-09A6D73F48FC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IUESTION 7" sheetId="7" r:id="rId7"/>
    <sheet name="QUESTION 8" sheetId="8" r:id="rId8"/>
    <sheet name="QUESTION 9" sheetId="9" r:id="rId9"/>
    <sheet name="QUESTION 10" sheetId="10" r:id="rId10"/>
    <sheet name="QUESTION 11" sheetId="11" r:id="rId11"/>
    <sheet name="QUESTION 12" sheetId="12" r:id="rId12"/>
    <sheet name="QUESTION 13" sheetId="13" r:id="rId13"/>
    <sheet name="QUESTION 14" sheetId="14" r:id="rId14"/>
    <sheet name="QUESTION 15" sheetId="15" r:id="rId15"/>
    <sheet name="QUESTION 16" sheetId="16" r:id="rId16"/>
    <sheet name="QUESTION 17" sheetId="17" r:id="rId17"/>
    <sheet name="QUESTION 18" sheetId="18" r:id="rId18"/>
    <sheet name="QUESTION 19" sheetId="19" r:id="rId19"/>
    <sheet name="QUESTION 20" sheetId="20" r:id="rId20"/>
    <sheet name="QUESTION 21" sheetId="21" r:id="rId21"/>
    <sheet name="QUESTION 22" sheetId="22" r:id="rId22"/>
    <sheet name="QUESTION 23" sheetId="23" r:id="rId23"/>
    <sheet name="QUESTION 24+" sheetId="24" r:id="rId24"/>
    <sheet name="Question 25" sheetId="25" r:id="rId25"/>
    <sheet name="Question 26" sheetId="26" r:id="rId26"/>
    <sheet name="Question 27" sheetId="27" r:id="rId27"/>
    <sheet name="Question 28" sheetId="28" r:id="rId28"/>
    <sheet name="Question 29" sheetId="29" r:id="rId29"/>
    <sheet name="Question 30" sheetId="30" r:id="rId30"/>
    <sheet name="Question 31" sheetId="31" r:id="rId31"/>
    <sheet name="Question 32" sheetId="32" r:id="rId32"/>
    <sheet name="Question 33" sheetId="33" r:id="rId33"/>
    <sheet name="Question 34" sheetId="34" r:id="rId34"/>
    <sheet name="Question 35" sheetId="35" r:id="rId35"/>
    <sheet name="Question 36" sheetId="36" r:id="rId36"/>
    <sheet name="Question 37" sheetId="37" r:id="rId37"/>
    <sheet name="Question 38" sheetId="38" r:id="rId38"/>
    <sheet name="Question 39" sheetId="39" r:id="rId39"/>
    <sheet name="Question 40" sheetId="40" r:id="rId40"/>
    <sheet name="Question 41" sheetId="41" r:id="rId41"/>
    <sheet name="Question 42" sheetId="42" r:id="rId42"/>
    <sheet name="Question 43" sheetId="43" r:id="rId43"/>
  </sheets>
  <definedNames>
    <definedName name="_xlchart.v1.0" hidden="1">'QUESTION 13'!$B$4:$B$10</definedName>
    <definedName name="_xlchart.v1.1" hidden="1">'QUESTION 13'!$C$3</definedName>
    <definedName name="_xlchart.v1.10" hidden="1">'QUESTION 15'!$B$2:$B$51</definedName>
    <definedName name="_xlchart.v1.11" hidden="1">'QUESTION 16'!$A$1</definedName>
    <definedName name="_xlchart.v1.12" hidden="1">'QUESTION 16'!$A$2:$A$101</definedName>
    <definedName name="_xlchart.v1.13" hidden="1">'QUESTION 16'!$B$1</definedName>
    <definedName name="_xlchart.v1.14" hidden="1">'QUESTION 16'!$B$2:$B$101</definedName>
    <definedName name="_xlchart.v1.2" hidden="1">'QUESTION 13'!$C$4:$C$10</definedName>
    <definedName name="_xlchart.v1.3" hidden="1">'QUESTION 14'!$A$1</definedName>
    <definedName name="_xlchart.v1.4" hidden="1">'QUESTION 14'!$A$2:$A$101</definedName>
    <definedName name="_xlchart.v1.5" hidden="1">'QUESTION 14'!$B$1</definedName>
    <definedName name="_xlchart.v1.6" hidden="1">'QUESTION 14'!$B$2:$B$101</definedName>
    <definedName name="_xlchart.v1.7" hidden="1">'QUESTION 15'!$A$1</definedName>
    <definedName name="_xlchart.v1.8" hidden="1">'QUESTION 15'!$A$2:$A$51</definedName>
    <definedName name="_xlchart.v1.9" hidden="1">'QUESTION 15'!$B$1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43" l="1"/>
  <c r="M19" i="42"/>
  <c r="M17" i="41"/>
  <c r="E23" i="40"/>
  <c r="E20" i="40"/>
  <c r="G20" i="39"/>
  <c r="G19" i="39"/>
  <c r="G18" i="39"/>
  <c r="E16" i="38"/>
  <c r="E15" i="38"/>
  <c r="E11" i="38"/>
  <c r="E10" i="38"/>
  <c r="D10" i="37"/>
  <c r="B3" i="37"/>
  <c r="C12" i="36"/>
  <c r="C10" i="36"/>
  <c r="H19" i="35"/>
  <c r="G13" i="34"/>
  <c r="D8" i="32"/>
  <c r="B10" i="31"/>
  <c r="H12" i="30"/>
  <c r="H7" i="30"/>
  <c r="I13" i="29"/>
  <c r="I7" i="29"/>
  <c r="H9" i="28"/>
  <c r="H6" i="28"/>
  <c r="I2" i="5"/>
  <c r="J11" i="27"/>
  <c r="J10" i="27"/>
  <c r="J9" i="27"/>
  <c r="J5" i="27"/>
  <c r="J3" i="27"/>
  <c r="J4" i="27"/>
  <c r="I12" i="26"/>
  <c r="I11" i="26"/>
  <c r="I10" i="26"/>
  <c r="I6" i="26"/>
  <c r="I4" i="26"/>
  <c r="E61" i="26"/>
  <c r="E60" i="26"/>
  <c r="I5" i="26"/>
  <c r="J12" i="25"/>
  <c r="J11" i="25"/>
  <c r="J10" i="25"/>
  <c r="J5" i="25"/>
  <c r="J7" i="25"/>
  <c r="D58" i="25"/>
  <c r="D57" i="25"/>
  <c r="J6" i="25"/>
  <c r="I4" i="24"/>
  <c r="I11" i="24"/>
  <c r="I10" i="24"/>
  <c r="I9" i="24"/>
  <c r="I6" i="24"/>
  <c r="I5" i="24"/>
  <c r="F16" i="23"/>
  <c r="F17" i="23"/>
  <c r="F14" i="23"/>
  <c r="F15" i="23"/>
  <c r="G11" i="23"/>
  <c r="G10" i="23"/>
  <c r="G9" i="23"/>
  <c r="D15" i="17"/>
  <c r="C15" i="17"/>
  <c r="B15" i="17"/>
  <c r="D13" i="17"/>
  <c r="C13" i="17"/>
  <c r="B13" i="17"/>
  <c r="E2" i="15"/>
  <c r="D5" i="14"/>
  <c r="C17" i="13"/>
  <c r="E2" i="11" a="1"/>
  <c r="E2" i="11" s="1"/>
  <c r="D2" i="11" a="1"/>
  <c r="D2" i="11" s="1"/>
  <c r="D2" i="12" a="1"/>
  <c r="D2" i="12" s="1"/>
  <c r="E2" i="12" s="1" a="1"/>
  <c r="E2" i="12" s="1"/>
  <c r="B57" i="12"/>
  <c r="B55" i="12"/>
  <c r="B54" i="12"/>
  <c r="B107" i="11"/>
  <c r="B105" i="11"/>
  <c r="B104" i="11"/>
  <c r="B57" i="6"/>
  <c r="G37" i="5"/>
  <c r="G35" i="5"/>
  <c r="B16" i="4"/>
  <c r="B14" i="4"/>
  <c r="D7" i="4" s="1"/>
  <c r="F7" i="4" s="1"/>
  <c r="G33" i="5"/>
  <c r="N16" i="10"/>
  <c r="K16" i="10"/>
  <c r="H16" i="10"/>
  <c r="E16" i="10"/>
  <c r="B16" i="10"/>
  <c r="C10" i="10"/>
  <c r="N14" i="10"/>
  <c r="K14" i="10"/>
  <c r="H14" i="10"/>
  <c r="E14" i="10"/>
  <c r="B14" i="10"/>
  <c r="D10" i="10" s="1"/>
  <c r="O6" i="10"/>
  <c r="P6" i="10" s="1"/>
  <c r="O5" i="10"/>
  <c r="P5" i="10" s="1"/>
  <c r="O3" i="10"/>
  <c r="P3" i="10" s="1"/>
  <c r="L8" i="10"/>
  <c r="M8" i="10" s="1"/>
  <c r="L6" i="10"/>
  <c r="M6" i="10" s="1"/>
  <c r="L4" i="10"/>
  <c r="M4" i="10" s="1"/>
  <c r="F10" i="10"/>
  <c r="G10" i="10" s="1"/>
  <c r="H13" i="10"/>
  <c r="I10" i="10" s="1"/>
  <c r="J10" i="10" s="1"/>
  <c r="K13" i="10"/>
  <c r="L7" i="10" s="1"/>
  <c r="M7" i="10" s="1"/>
  <c r="N13" i="10"/>
  <c r="O10" i="10" s="1"/>
  <c r="P10" i="10" s="1"/>
  <c r="E13" i="10"/>
  <c r="F7" i="10" s="1"/>
  <c r="G7" i="10" s="1"/>
  <c r="B13" i="10"/>
  <c r="C11" i="10" s="1"/>
  <c r="D11" i="10" s="1"/>
  <c r="D101" i="9"/>
  <c r="F101" i="9" s="1"/>
  <c r="D100" i="9"/>
  <c r="F100" i="9" s="1"/>
  <c r="D99" i="9"/>
  <c r="F99" i="9" s="1"/>
  <c r="D98" i="9"/>
  <c r="F98" i="9" s="1"/>
  <c r="D97" i="9"/>
  <c r="F97" i="9" s="1"/>
  <c r="D96" i="9"/>
  <c r="D95" i="9"/>
  <c r="D94" i="9"/>
  <c r="D93" i="9"/>
  <c r="D92" i="9"/>
  <c r="F92" i="9" s="1"/>
  <c r="D91" i="9"/>
  <c r="F91" i="9" s="1"/>
  <c r="D90" i="9"/>
  <c r="F90" i="9" s="1"/>
  <c r="D89" i="9"/>
  <c r="F89" i="9" s="1"/>
  <c r="D88" i="9"/>
  <c r="D87" i="9"/>
  <c r="F87" i="9" s="1"/>
  <c r="D86" i="9"/>
  <c r="D85" i="9"/>
  <c r="F85" i="9"/>
  <c r="D84" i="9"/>
  <c r="F84" i="9" s="1"/>
  <c r="D83" i="9"/>
  <c r="D82" i="9"/>
  <c r="F82" i="9" s="1"/>
  <c r="D81" i="9"/>
  <c r="F81" i="9" s="1"/>
  <c r="D80" i="9"/>
  <c r="F80" i="9" s="1"/>
  <c r="D79" i="9"/>
  <c r="D78" i="9"/>
  <c r="F78" i="9" s="1"/>
  <c r="D77" i="9"/>
  <c r="F77" i="9" s="1"/>
  <c r="D76" i="9"/>
  <c r="F76" i="9" s="1"/>
  <c r="D75" i="9"/>
  <c r="F75" i="9" s="1"/>
  <c r="D74" i="9"/>
  <c r="F74" i="9" s="1"/>
  <c r="D73" i="9"/>
  <c r="F73" i="9" s="1"/>
  <c r="D72" i="9"/>
  <c r="F72" i="9" s="1"/>
  <c r="D71" i="9"/>
  <c r="F71" i="9" s="1"/>
  <c r="D70" i="9"/>
  <c r="F70" i="9" s="1"/>
  <c r="D69" i="9"/>
  <c r="F69" i="9"/>
  <c r="D68" i="9"/>
  <c r="F68" i="9" s="1"/>
  <c r="D61" i="9"/>
  <c r="F61" i="9" s="1"/>
  <c r="D62" i="9"/>
  <c r="F62" i="9" s="1"/>
  <c r="D67" i="9"/>
  <c r="F67" i="9" s="1"/>
  <c r="D66" i="9"/>
  <c r="D65" i="9"/>
  <c r="F65" i="9" s="1"/>
  <c r="D64" i="9"/>
  <c r="D63" i="9"/>
  <c r="F63" i="9"/>
  <c r="F64" i="9"/>
  <c r="F83" i="9"/>
  <c r="F88" i="9"/>
  <c r="F96" i="9"/>
  <c r="D60" i="9"/>
  <c r="F60" i="9" s="1"/>
  <c r="D59" i="9"/>
  <c r="F59" i="9" s="1"/>
  <c r="D58" i="9"/>
  <c r="D57" i="9"/>
  <c r="D56" i="9"/>
  <c r="D55" i="9"/>
  <c r="F55" i="9" s="1"/>
  <c r="D54" i="9"/>
  <c r="F54" i="9" s="1"/>
  <c r="D53" i="9"/>
  <c r="F53" i="9" s="1"/>
  <c r="D52" i="9"/>
  <c r="D51" i="9"/>
  <c r="D50" i="9"/>
  <c r="F50" i="9" s="1"/>
  <c r="D49" i="9"/>
  <c r="D48" i="9"/>
  <c r="F48" i="9" s="1"/>
  <c r="D47" i="9"/>
  <c r="F47" i="9" s="1"/>
  <c r="D46" i="9"/>
  <c r="F46" i="9" s="1"/>
  <c r="D45" i="9"/>
  <c r="F45" i="9" s="1"/>
  <c r="D44" i="9"/>
  <c r="D43" i="9"/>
  <c r="D42" i="9"/>
  <c r="F42" i="9" s="1"/>
  <c r="D41" i="9"/>
  <c r="F41" i="9" s="1"/>
  <c r="D40" i="9"/>
  <c r="F40" i="9" s="1"/>
  <c r="D39" i="9"/>
  <c r="F39" i="9" s="1"/>
  <c r="D38" i="9"/>
  <c r="F38" i="9" s="1"/>
  <c r="D37" i="9"/>
  <c r="D36" i="9"/>
  <c r="D35" i="9"/>
  <c r="F35" i="9" s="1"/>
  <c r="D34" i="9"/>
  <c r="D33" i="9"/>
  <c r="D32" i="9"/>
  <c r="D31" i="9"/>
  <c r="F31" i="9" s="1"/>
  <c r="D30" i="9"/>
  <c r="F30" i="9"/>
  <c r="D29" i="9"/>
  <c r="F29" i="9" s="1"/>
  <c r="D28" i="9"/>
  <c r="D27" i="9"/>
  <c r="D26" i="9"/>
  <c r="D25" i="9"/>
  <c r="D24" i="9"/>
  <c r="F24" i="9" s="1"/>
  <c r="D23" i="9"/>
  <c r="F23" i="9" s="1"/>
  <c r="D20" i="9"/>
  <c r="D22" i="9"/>
  <c r="F22" i="9"/>
  <c r="D21" i="9"/>
  <c r="F20" i="9"/>
  <c r="D19" i="9"/>
  <c r="D18" i="9"/>
  <c r="F18" i="9" s="1"/>
  <c r="D17" i="9"/>
  <c r="F17" i="9"/>
  <c r="D16" i="9"/>
  <c r="D15" i="9"/>
  <c r="F15" i="9" s="1"/>
  <c r="D14" i="9"/>
  <c r="F14" i="9" s="1"/>
  <c r="D13" i="9"/>
  <c r="D12" i="9"/>
  <c r="D11" i="9"/>
  <c r="D10" i="9"/>
  <c r="D9" i="9"/>
  <c r="F9" i="9" s="1"/>
  <c r="D8" i="9"/>
  <c r="D7" i="9"/>
  <c r="F7" i="9" s="1"/>
  <c r="D6" i="9"/>
  <c r="D5" i="9"/>
  <c r="D4" i="9"/>
  <c r="F4" i="9" s="1"/>
  <c r="F3" i="9"/>
  <c r="F5" i="9"/>
  <c r="F6" i="9"/>
  <c r="F8" i="9"/>
  <c r="F10" i="9"/>
  <c r="F11" i="9"/>
  <c r="F12" i="9"/>
  <c r="F13" i="9"/>
  <c r="F16" i="9"/>
  <c r="F19" i="9"/>
  <c r="F21" i="9"/>
  <c r="F25" i="9"/>
  <c r="F26" i="9"/>
  <c r="F27" i="9"/>
  <c r="F28" i="9"/>
  <c r="F32" i="9"/>
  <c r="F33" i="9"/>
  <c r="F34" i="9"/>
  <c r="F36" i="9"/>
  <c r="F37" i="9"/>
  <c r="F43" i="9"/>
  <c r="F44" i="9"/>
  <c r="F49" i="9"/>
  <c r="F51" i="9"/>
  <c r="F52" i="9"/>
  <c r="F56" i="9"/>
  <c r="F57" i="9"/>
  <c r="F58" i="9"/>
  <c r="F66" i="9"/>
  <c r="F79" i="9"/>
  <c r="F86" i="9"/>
  <c r="F93" i="9"/>
  <c r="F94" i="9"/>
  <c r="F95" i="9"/>
  <c r="D3" i="9"/>
  <c r="D2" i="9"/>
  <c r="F2" i="9"/>
  <c r="B108" i="9"/>
  <c r="B106" i="9"/>
  <c r="B105" i="9"/>
  <c r="B104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B56" i="8"/>
  <c r="B55" i="8"/>
  <c r="B54" i="8"/>
  <c r="B17" i="7"/>
  <c r="B15" i="7"/>
  <c r="F13" i="6"/>
  <c r="F17" i="6"/>
  <c r="F21" i="6"/>
  <c r="F25" i="6"/>
  <c r="F29" i="6"/>
  <c r="F33" i="6"/>
  <c r="F37" i="6"/>
  <c r="F41" i="6"/>
  <c r="F45" i="6"/>
  <c r="F49" i="6"/>
  <c r="F4" i="6"/>
  <c r="F5" i="6"/>
  <c r="D51" i="6"/>
  <c r="F51" i="6" s="1"/>
  <c r="D50" i="6"/>
  <c r="F50" i="6" s="1"/>
  <c r="D49" i="6"/>
  <c r="D48" i="6"/>
  <c r="F48" i="6" s="1"/>
  <c r="D45" i="6"/>
  <c r="D44" i="6"/>
  <c r="F44" i="6" s="1"/>
  <c r="D43" i="6"/>
  <c r="F43" i="6" s="1"/>
  <c r="D42" i="6"/>
  <c r="F42" i="6" s="1"/>
  <c r="D41" i="6"/>
  <c r="D40" i="6"/>
  <c r="F40" i="6" s="1"/>
  <c r="D37" i="6"/>
  <c r="D36" i="6"/>
  <c r="F36" i="6" s="1"/>
  <c r="D35" i="6"/>
  <c r="F35" i="6" s="1"/>
  <c r="D34" i="6"/>
  <c r="F34" i="6" s="1"/>
  <c r="D33" i="6"/>
  <c r="D32" i="6"/>
  <c r="F32" i="6" s="1"/>
  <c r="D29" i="6"/>
  <c r="D28" i="6"/>
  <c r="F28" i="6" s="1"/>
  <c r="D27" i="6"/>
  <c r="F27" i="6" s="1"/>
  <c r="D26" i="6"/>
  <c r="F26" i="6" s="1"/>
  <c r="D25" i="6"/>
  <c r="D24" i="6"/>
  <c r="F24" i="6" s="1"/>
  <c r="D21" i="6"/>
  <c r="D20" i="6"/>
  <c r="F20" i="6" s="1"/>
  <c r="D19" i="6"/>
  <c r="F19" i="6" s="1"/>
  <c r="D18" i="6"/>
  <c r="F18" i="6" s="1"/>
  <c r="D17" i="6"/>
  <c r="D16" i="6"/>
  <c r="F16" i="6" s="1"/>
  <c r="D13" i="6"/>
  <c r="D12" i="6"/>
  <c r="F12" i="6" s="1"/>
  <c r="D11" i="6"/>
  <c r="F11" i="6" s="1"/>
  <c r="D10" i="6"/>
  <c r="F10" i="6" s="1"/>
  <c r="D9" i="6"/>
  <c r="F9" i="6" s="1"/>
  <c r="D8" i="6"/>
  <c r="F8" i="6" s="1"/>
  <c r="D4" i="6"/>
  <c r="D5" i="6"/>
  <c r="D3" i="6"/>
  <c r="F3" i="6" s="1"/>
  <c r="D2" i="6"/>
  <c r="F2" i="6" s="1"/>
  <c r="B55" i="6"/>
  <c r="B54" i="6"/>
  <c r="B53" i="6"/>
  <c r="D47" i="6" s="1"/>
  <c r="F47" i="6" s="1"/>
  <c r="G34" i="5"/>
  <c r="I31" i="5"/>
  <c r="K31" i="5" s="1"/>
  <c r="B18" i="4"/>
  <c r="B17" i="4"/>
  <c r="F9" i="3"/>
  <c r="F8" i="3"/>
  <c r="F7" i="3"/>
  <c r="B27" i="2"/>
  <c r="B26" i="2"/>
  <c r="B25" i="2"/>
  <c r="B11" i="1"/>
  <c r="B10" i="1"/>
  <c r="B9" i="1"/>
  <c r="D6" i="6" l="1"/>
  <c r="F6" i="6" s="1"/>
  <c r="D14" i="6"/>
  <c r="F14" i="6" s="1"/>
  <c r="D22" i="6"/>
  <c r="F22" i="6" s="1"/>
  <c r="D30" i="6"/>
  <c r="F30" i="6" s="1"/>
  <c r="D38" i="6"/>
  <c r="F38" i="6" s="1"/>
  <c r="D46" i="6"/>
  <c r="F46" i="6" s="1"/>
  <c r="D7" i="6"/>
  <c r="F7" i="6" s="1"/>
  <c r="D15" i="6"/>
  <c r="F15" i="6" s="1"/>
  <c r="D23" i="6"/>
  <c r="F23" i="6" s="1"/>
  <c r="D31" i="6"/>
  <c r="F31" i="6" s="1"/>
  <c r="D39" i="6"/>
  <c r="F39" i="6" s="1"/>
  <c r="D8" i="4"/>
  <c r="F8" i="4" s="1"/>
  <c r="O4" i="10"/>
  <c r="P4" i="10" s="1"/>
  <c r="L2" i="10"/>
  <c r="M2" i="10" s="1"/>
  <c r="L9" i="10"/>
  <c r="M9" i="10" s="1"/>
  <c r="L10" i="10"/>
  <c r="M10" i="10" s="1"/>
  <c r="L11" i="10"/>
  <c r="M11" i="10" s="1"/>
  <c r="L3" i="10"/>
  <c r="M3" i="10" s="1"/>
  <c r="I6" i="10"/>
  <c r="J6" i="10" s="1"/>
  <c r="I5" i="10"/>
  <c r="J5" i="10" s="1"/>
  <c r="I7" i="10"/>
  <c r="J7" i="10" s="1"/>
  <c r="I4" i="10"/>
  <c r="J4" i="10" s="1"/>
  <c r="I8" i="10"/>
  <c r="J8" i="10" s="1"/>
  <c r="F8" i="10"/>
  <c r="G8" i="10" s="1"/>
  <c r="F9" i="10"/>
  <c r="G9" i="10" s="1"/>
  <c r="C3" i="10"/>
  <c r="D3" i="10" s="1"/>
  <c r="C4" i="10"/>
  <c r="D4" i="10" s="1"/>
  <c r="F2" i="10"/>
  <c r="G2" i="10" s="1"/>
  <c r="C8" i="10"/>
  <c r="D8" i="10" s="1"/>
  <c r="F3" i="10"/>
  <c r="G3" i="10" s="1"/>
  <c r="F6" i="10"/>
  <c r="G6" i="10" s="1"/>
  <c r="C9" i="10"/>
  <c r="D9" i="10" s="1"/>
  <c r="F4" i="10"/>
  <c r="G4" i="10" s="1"/>
  <c r="I9" i="10"/>
  <c r="J9" i="10" s="1"/>
  <c r="L5" i="10"/>
  <c r="M5" i="10" s="1"/>
  <c r="O8" i="10"/>
  <c r="P8" i="10" s="1"/>
  <c r="F5" i="10"/>
  <c r="G5" i="10" s="1"/>
  <c r="I2" i="10"/>
  <c r="J2" i="10" s="1"/>
  <c r="I11" i="10"/>
  <c r="J11" i="10" s="1"/>
  <c r="O9" i="10"/>
  <c r="P9" i="10" s="1"/>
  <c r="C5" i="10"/>
  <c r="D5" i="10" s="1"/>
  <c r="C7" i="10"/>
  <c r="D7" i="10" s="1"/>
  <c r="F11" i="10"/>
  <c r="G11" i="10" s="1"/>
  <c r="C6" i="10"/>
  <c r="D6" i="10" s="1"/>
  <c r="O7" i="10"/>
  <c r="P7" i="10" s="1"/>
  <c r="C2" i="10"/>
  <c r="D2" i="10" s="1"/>
  <c r="I3" i="10"/>
  <c r="J3" i="10" s="1"/>
  <c r="O2" i="10"/>
  <c r="P2" i="10" s="1"/>
  <c r="O11" i="10"/>
  <c r="P11" i="10" s="1"/>
  <c r="I9" i="5"/>
  <c r="K9" i="5" s="1"/>
  <c r="I25" i="5"/>
  <c r="K25" i="5" s="1"/>
  <c r="K2" i="5"/>
  <c r="I10" i="5"/>
  <c r="K10" i="5" s="1"/>
  <c r="I18" i="5"/>
  <c r="K18" i="5" s="1"/>
  <c r="I26" i="5"/>
  <c r="K26" i="5" s="1"/>
  <c r="I16" i="5"/>
  <c r="K16" i="5" s="1"/>
  <c r="I17" i="5"/>
  <c r="K17" i="5" s="1"/>
  <c r="I3" i="5"/>
  <c r="K3" i="5" s="1"/>
  <c r="I11" i="5"/>
  <c r="K11" i="5" s="1"/>
  <c r="I19" i="5"/>
  <c r="K19" i="5" s="1"/>
  <c r="I27" i="5"/>
  <c r="K27" i="5" s="1"/>
  <c r="I24" i="5"/>
  <c r="K24" i="5" s="1"/>
  <c r="I4" i="5"/>
  <c r="K4" i="5" s="1"/>
  <c r="I12" i="5"/>
  <c r="K12" i="5" s="1"/>
  <c r="I20" i="5"/>
  <c r="K20" i="5" s="1"/>
  <c r="I28" i="5"/>
  <c r="K28" i="5" s="1"/>
  <c r="I5" i="5"/>
  <c r="K5" i="5" s="1"/>
  <c r="I13" i="5"/>
  <c r="K13" i="5" s="1"/>
  <c r="I21" i="5"/>
  <c r="K21" i="5" s="1"/>
  <c r="I29" i="5"/>
  <c r="K29" i="5" s="1"/>
  <c r="I6" i="5"/>
  <c r="K6" i="5" s="1"/>
  <c r="I14" i="5"/>
  <c r="K14" i="5" s="1"/>
  <c r="I22" i="5"/>
  <c r="K22" i="5" s="1"/>
  <c r="I30" i="5"/>
  <c r="K30" i="5" s="1"/>
  <c r="I8" i="5"/>
  <c r="K8" i="5" s="1"/>
  <c r="I7" i="5"/>
  <c r="K7" i="5" s="1"/>
  <c r="I15" i="5"/>
  <c r="K15" i="5" s="1"/>
  <c r="I23" i="5"/>
  <c r="K23" i="5" s="1"/>
  <c r="D3" i="4"/>
  <c r="F3" i="4" s="1"/>
  <c r="D4" i="4"/>
  <c r="F4" i="4" s="1"/>
  <c r="D5" i="4"/>
  <c r="F5" i="4" s="1"/>
  <c r="D9" i="4"/>
  <c r="F9" i="4" s="1"/>
  <c r="D2" i="4"/>
  <c r="F2" i="4" s="1"/>
  <c r="D10" i="4"/>
  <c r="F10" i="4" s="1"/>
  <c r="D11" i="4"/>
  <c r="F11" i="4" s="1"/>
  <c r="D6" i="4"/>
  <c r="F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9" authorId="0" shapeId="0" xr:uid="{D2E79B2D-2274-40D3-9931-ADB9FA5916E5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Mean: What is the average weekly sales of the product category?
</t>
        </r>
      </text>
    </comment>
    <comment ref="A10" authorId="0" shapeId="0" xr:uid="{5EF97CBC-4D90-47B7-AF0D-A554AB35E326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Median: What is the typical or central sales value for the product category?
</t>
        </r>
      </text>
    </comment>
    <comment ref="A11" authorId="0" shapeId="0" xr:uid="{3C2AEA12-B1F3-452D-BCE2-D4992ED09357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Mode: Are there any recurring or most frequently occurring sales figures for the
product category?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25" authorId="0" shapeId="0" xr:uid="{B137BC8D-4AD2-4C0A-A563-E261E3D35C78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Mean: What is the average waiting time for customers at the restaurant?</t>
        </r>
      </text>
    </comment>
    <comment ref="A26" authorId="0" shapeId="0" xr:uid="{D6E49D1C-F2D1-4971-B93E-01B569EB613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Median: What is the typical or central waiting time experienced by customers?
</t>
        </r>
      </text>
    </comment>
    <comment ref="A27" authorId="0" shapeId="0" xr:uid="{F19C938F-E0E4-4C39-8F2D-D7FBDE92B76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Mode: Are there any recurring or most frequently occurring waiting times for
customers?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E7" authorId="0" shapeId="0" xr:uid="{AE4A007A-A9D1-45E2-AEE0-71BFF30C78EB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Mean: What is the average rental duration for customers at the car rental company?</t>
        </r>
      </text>
    </comment>
    <comment ref="E8" authorId="0" shapeId="0" xr:uid="{E9F49DB7-E46D-48C0-8FB8-8895D8F74F2A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Median: What is the typical or central rental duration experienced by customers?</t>
        </r>
      </text>
    </comment>
    <comment ref="E9" authorId="0" shapeId="0" xr:uid="{8566FDAF-EDDF-4810-9C88-9D3F00FC9316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Mode: Are there any recurring or most frequently occurring rental durations for
customers?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5" authorId="0" shapeId="0" xr:uid="{9CC46556-ADC4-47A6-8E0C-5C571E497C8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Range: What is the range of the production output for the machine?</t>
        </r>
      </text>
    </comment>
    <comment ref="A17" authorId="0" shapeId="0" xr:uid="{41E94BE4-2F2B-4D02-AE8E-5AF08ED63470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Variance: What is the variance of the production output for the machine?</t>
        </r>
      </text>
    </comment>
    <comment ref="A18" authorId="0" shapeId="0" xr:uid="{9370A97F-CE40-4A02-B36C-5877F7C4FBE4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Standard Deviation: What is the standard deviation of the production output for the
machine?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F34" authorId="0" shapeId="0" xr:uid="{0BE46021-9595-4EFB-AFD9-E5A98C2CD128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Variance: What is the variance of the daily sales?</t>
        </r>
      </text>
    </comment>
    <comment ref="F35" authorId="0" shapeId="0" xr:uid="{A0010FD4-F08B-47A4-9A8C-18DA12A51149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Standard Deviation: What is the standard deviation of the daily sales?</t>
        </r>
      </text>
    </comment>
    <comment ref="F36" authorId="0" shapeId="0" xr:uid="{9B43BDD4-C9FE-44DF-85C9-946AC7A7FBC1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Range: What is the range of the daily sales?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54" authorId="0" shapeId="0" xr:uid="{9642CF97-D346-47F0-B8DF-CAE455EE0EDF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Variance: What is the variance of the delivery times?</t>
        </r>
      </text>
    </comment>
    <comment ref="A55" authorId="0" shapeId="0" xr:uid="{F902864F-CEF8-4F00-A5D4-E51CC0B775C9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Standard Deviation: What is the standard deviation of the delivery times?</t>
        </r>
      </text>
    </comment>
    <comment ref="A56" authorId="0" shapeId="0" xr:uid="{BDE14EB3-D9EC-4F3F-B679-E061CBB82E85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Range: What is the range of the delivery times?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5" authorId="0" shapeId="0" xr:uid="{B66A0E2C-B11A-4A34-B5C3-77073422FC07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monthly revenue for the product?
</t>
        </r>
      </text>
    </comment>
    <comment ref="A16" authorId="0" shapeId="0" xr:uid="{36E788CA-DC20-4A1C-8257-3CAEC37253F4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range of monthly revenue for the product?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54" authorId="0" shapeId="0" xr:uid="{E9A41C44-8E3E-4726-9572-4C2CA7CF4B1C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satisfaction rating?</t>
        </r>
      </text>
    </comment>
    <comment ref="A56" authorId="0" shapeId="0" xr:uid="{DA9E3FBC-4FE1-4612-8D70-E6F70E1F4F10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standard deviation of the satisfaction ratings?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04" authorId="0" shapeId="0" xr:uid="{C335CB19-B5D0-4BAA-8C7B-F6AF26472E4A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wait time for customers at the call
center?</t>
        </r>
      </text>
    </comment>
    <comment ref="A106" authorId="0" shapeId="0" xr:uid="{7057AB39-9F32-462B-B0B4-619F640AF5F6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Measure of Dispersion: What is the standard deviation of the wait times for customers
at the call center?</t>
        </r>
      </text>
    </comment>
    <comment ref="A107" authorId="0" shapeId="0" xr:uid="{A206BA53-09A4-436F-AA36-352A8851E253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range of wait times for customers at the call
center?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3" authorId="0" shapeId="0" xr:uid="{C62C4259-B8F4-425E-9432-E9E4B5415CBD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Measure of Central Tendency: What is the average fuel efficiency for each vehicle
model?</t>
        </r>
      </text>
    </comment>
    <comment ref="A14" authorId="0" shapeId="0" xr:uid="{BB7ECAC0-78E4-47A1-85AE-0AA28E8DA5E6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Measure of Dispersion: What is the variance of the fuel efficiency for each vehicle
model?
</t>
        </r>
      </text>
    </comment>
    <comment ref="A15" authorId="0" shapeId="0" xr:uid="{F29AFDF6-DF26-46F7-B401-441FF6982D2A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Dispersion: What is the range of fuel efficiency for each vehicle model?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A104" authorId="0" shapeId="0" xr:uid="{28CE7081-D787-426E-9A9F-C6A6471F477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Mode: What is the mode (most common age) among the employees?</t>
        </r>
      </text>
    </comment>
    <comment ref="A105" authorId="0" shapeId="0" xr:uid="{989D143B-9EFC-49D7-988D-EEBC8D972765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Median: What is the median age of the employees?</t>
        </r>
      </text>
    </comment>
    <comment ref="A106" authorId="0" shapeId="0" xr:uid="{F5632981-0C2B-4A1D-A5D3-AB9F1D16EF30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4. Range: What is the range of ages among the employees?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E1" authorId="0" shapeId="0" xr:uid="{F03F4C6C-073F-4F41-BE0E-624ADE45996B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Frequency Distribution: Create a frequency distribution table for the ages of the
employees.
</t>
        </r>
      </text>
    </comment>
    <comment ref="A54" authorId="0" shapeId="0" xr:uid="{0ED68F70-1B18-4E9B-B7FD-039F420888C5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Mode: What is the mode (most common purchase amount) among the customers?</t>
        </r>
      </text>
    </comment>
    <comment ref="A55" authorId="0" shapeId="0" xr:uid="{D8233F53-455C-4568-80B7-9CA7C369856A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Median: What is the median purchase amount among the customers?</t>
        </r>
      </text>
    </comment>
    <comment ref="A56" authorId="0" shapeId="0" xr:uid="{9844EE4C-1953-4CB0-9283-AA0C5E6E01EF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4. Interquartile Range: What is the interquartile range of the purchase amounts?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J6" authorId="0" shapeId="0" xr:uid="{D99327AE-286D-40E6-8513-523B0CDD594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Bar Chart: Create a bar chart to visualize the frequency of different defect types.</t>
        </r>
      </text>
    </comment>
    <comment ref="S6" authorId="0" shapeId="0" xr:uid="{D5E3965B-1FC7-4C90-998D-05C69B555E47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Histogram: Create a histogram to represent the defect frequencies.</t>
        </r>
      </text>
    </comment>
    <comment ref="B17" authorId="0" shapeId="0" xr:uid="{2DFFCD0C-D7C9-4D8C-90EC-305F916F9575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Most Common Defect: Which defect type has the highest frequency?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K1" authorId="0" shapeId="0" xr:uid="{90C1DB0E-A055-4123-83C3-F40DF984A130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Histogram: Create a histogram to visualize the distribution of satisfaction ratings.</t>
        </r>
      </text>
    </comment>
    <comment ref="D4" authorId="0" shapeId="0" xr:uid="{C83DD8E5-2FE6-4777-99E0-D2F4625F5B16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Mode: Which satisfaction rating has the highest frequency?
</t>
        </r>
      </text>
    </comment>
    <comment ref="J25" authorId="0" shapeId="0" xr:uid="{69B3DB49-9625-4F3E-9EFD-176B432699E2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Bar Chart: Create a bar chart to display the frequency of each satisfaction rating.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E1" authorId="0" shapeId="0" xr:uid="{9BC506CE-17C4-48B1-AE55-EA873F97F565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2. Measure of Central Tendency: What is the average monthly sales figure?
</t>
        </r>
      </text>
    </comment>
    <comment ref="K1" authorId="0" shapeId="0" xr:uid="{70B6463D-75C9-4533-8DBA-BD20EB3B640A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Histogram: Create a histogram to visualize the sales distribution across different price
ranges.
</t>
        </r>
      </text>
    </comment>
    <comment ref="K20" authorId="0" shapeId="0" xr:uid="{297F0854-26D6-4308-989A-6B5497053F59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Bar Chart: Create a bar chart to display the frequency of sales in different price
ranges.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G1" authorId="0" shapeId="0" xr:uid="{4DF0F63A-2610-4FDD-9212-D11EF82EDE08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1. Histogram: Create a histogram to visualize the distribution of response times.
</t>
        </r>
      </text>
    </comment>
    <comment ref="Q1" authorId="0" shapeId="0" xr:uid="{1D1CBC56-440C-4F37-A1B3-DF9AE9A32D60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3. Bar Chart: Create a bar chart to display the frequency of response times within
different ranges.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pn073</author>
  </authors>
  <commentList>
    <comment ref="E10" authorId="0" shapeId="0" xr:uid="{B464B5C3-C1F5-4DC7-B2D3-23CB26127961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Z-score for 900 hours</t>
        </r>
      </text>
    </comment>
    <comment ref="E11" authorId="0" shapeId="0" xr:uid="{DD21899B-730B-492C-BA1C-451CAF81A855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Z-score for 1100
 hours</t>
        </r>
      </text>
    </comment>
    <comment ref="E15" authorId="0" shapeId="0" xr:uid="{780B450D-34AD-4CD3-AD9A-3D4C55ED1F08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Probability for 900 hours</t>
        </r>
      </text>
    </comment>
    <comment ref="E16" authorId="0" shapeId="0" xr:uid="{99B9D673-AE90-4306-BF4E-B0576BA57549}">
      <text>
        <r>
          <rPr>
            <b/>
            <sz val="9"/>
            <color indexed="81"/>
            <rFont val="Tahoma"/>
            <family val="2"/>
          </rPr>
          <t>pn073:</t>
        </r>
        <r>
          <rPr>
            <sz val="9"/>
            <color indexed="81"/>
            <rFont val="Tahoma"/>
            <family val="2"/>
          </rPr>
          <t xml:space="preserve">
Probability for 1100
 hours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<sst xmlns="http://schemas.openxmlformats.org/spreadsheetml/2006/main" count="328" uniqueCount="138">
  <si>
    <t>X</t>
  </si>
  <si>
    <t>Mean</t>
  </si>
  <si>
    <t>Median</t>
  </si>
  <si>
    <t>Mode</t>
  </si>
  <si>
    <t>MEAN</t>
  </si>
  <si>
    <t>X - X^</t>
  </si>
  <si>
    <t>(X-X^)2</t>
  </si>
  <si>
    <t>Variance</t>
  </si>
  <si>
    <t>S.D</t>
  </si>
  <si>
    <t>(x-x^)</t>
  </si>
  <si>
    <t>(X -X^)2</t>
  </si>
  <si>
    <t>(X-X^)</t>
  </si>
  <si>
    <t>RANGE</t>
  </si>
  <si>
    <t>R = L - S.</t>
  </si>
  <si>
    <t>VARIANCE</t>
  </si>
  <si>
    <t>R = L - S</t>
  </si>
  <si>
    <t>MODEL D (D)</t>
  </si>
  <si>
    <t>MODEL E (E)</t>
  </si>
  <si>
    <t>MODEL B (B)</t>
  </si>
  <si>
    <t>MODEL A (A)</t>
  </si>
  <si>
    <t>(A-A^)</t>
  </si>
  <si>
    <t>(A-A^)2</t>
  </si>
  <si>
    <t>(B-B^)</t>
  </si>
  <si>
    <t>(B-B^)2</t>
  </si>
  <si>
    <t>MODEL C (C)</t>
  </si>
  <si>
    <t>(C-C^)</t>
  </si>
  <si>
    <t>(C-C^)2</t>
  </si>
  <si>
    <t>(D-D^)</t>
  </si>
  <si>
    <t>(D-D^)2</t>
  </si>
  <si>
    <t>(E-E^)</t>
  </si>
  <si>
    <t>(E-E^)2</t>
  </si>
  <si>
    <t>R = L- S</t>
  </si>
  <si>
    <t>R = L -S</t>
  </si>
  <si>
    <t>Range</t>
  </si>
  <si>
    <t>Frequency</t>
  </si>
  <si>
    <t>Unique</t>
  </si>
  <si>
    <t>DEFECT TYPE</t>
  </si>
  <si>
    <t>FREQUENCY</t>
  </si>
  <si>
    <t>A</t>
  </si>
  <si>
    <t>B</t>
  </si>
  <si>
    <t>C</t>
  </si>
  <si>
    <t>E</t>
  </si>
  <si>
    <t xml:space="preserve">D </t>
  </si>
  <si>
    <t>F</t>
  </si>
  <si>
    <t>G</t>
  </si>
  <si>
    <t>Ratings</t>
  </si>
  <si>
    <t>Index</t>
  </si>
  <si>
    <t>Bar  Chart</t>
  </si>
  <si>
    <t>Histogram</t>
  </si>
  <si>
    <t>Highest Frequency</t>
  </si>
  <si>
    <t>Bar Chart</t>
  </si>
  <si>
    <t>Sales</t>
  </si>
  <si>
    <t>Response Times</t>
  </si>
  <si>
    <t>Region 1</t>
  </si>
  <si>
    <t>Region 2</t>
  </si>
  <si>
    <t>Region 3</t>
  </si>
  <si>
    <t xml:space="preserve"> Mean</t>
  </si>
  <si>
    <t>Region 1 bar chart</t>
  </si>
  <si>
    <t>index</t>
  </si>
  <si>
    <t>Returns</t>
  </si>
  <si>
    <t>Standard Error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</si>
  <si>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</si>
  <si>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</si>
  <si>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</si>
  <si>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</si>
  <si>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</si>
  <si>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</si>
  <si>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</si>
  <si>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</si>
  <si>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</si>
  <si>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</si>
  <si>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</si>
  <si>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Incomes</t>
  </si>
  <si>
    <t>House Prices</t>
  </si>
  <si>
    <t xml:space="preserve"> </t>
  </si>
  <si>
    <t>More</t>
  </si>
  <si>
    <t>Cumulative %</t>
  </si>
  <si>
    <t>Waiting Times</t>
  </si>
  <si>
    <t>Salaries</t>
  </si>
  <si>
    <t>Q1</t>
  </si>
  <si>
    <t>Q2</t>
  </si>
  <si>
    <t>Q3</t>
  </si>
  <si>
    <t>Quartiles</t>
  </si>
  <si>
    <t>Percentiles</t>
  </si>
  <si>
    <t>Weights</t>
  </si>
  <si>
    <t>Purchase Amount</t>
  </si>
  <si>
    <t xml:space="preserve">20th </t>
  </si>
  <si>
    <t>40th</t>
  </si>
  <si>
    <t>80th</t>
  </si>
  <si>
    <t>50th</t>
  </si>
  <si>
    <t>30th</t>
  </si>
  <si>
    <t>70th</t>
  </si>
  <si>
    <t>25th</t>
  </si>
  <si>
    <t>75th</t>
  </si>
  <si>
    <t xml:space="preserve">15th </t>
  </si>
  <si>
    <t xml:space="preserve">50th </t>
  </si>
  <si>
    <t xml:space="preserve">85th </t>
  </si>
  <si>
    <t>10th</t>
  </si>
  <si>
    <t xml:space="preserve">76th </t>
  </si>
  <si>
    <t>Advertising Expenditure (X)</t>
  </si>
  <si>
    <t>Sales Revenue (Y)</t>
  </si>
  <si>
    <t>Covariance</t>
  </si>
  <si>
    <t>Correlation</t>
  </si>
  <si>
    <t>Company A</t>
  </si>
  <si>
    <t>Company B</t>
  </si>
  <si>
    <t xml:space="preserve">Covariance </t>
  </si>
  <si>
    <t>House Rent</t>
  </si>
  <si>
    <t>Exam Scores</t>
  </si>
  <si>
    <t>2. Problem: In a deck of 52 playing cards, five cards are randomly drawn without
replacement. What is the probability of getting two hearts?
Data: Number of hearts in the deck (N) = 13, Number of cards drawn (n) = 5</t>
  </si>
  <si>
    <t>1. Problem: A fair six-sided die is rolled 100 times. What is the probability of rolling
exactly five 3's?
Data: Number of rolls (n) = 100</t>
  </si>
  <si>
    <t>3. Problem: A multiple-choice test consists of 10 questions, each with four possible
answers. If a student randomly guesses on each question, what is the probability of
getting at least 8 questions correct?
Data: Number of questions (n) = 10, Number of possible answers per question         (k) = 4</t>
  </si>
  <si>
    <t>4. Problem: A bag contains 30 red balls, 20 blue balls, and 10 green balls. Three balls
are drawn without replacement. What is the probability that all three balls are blue?
Data: Number of blue balls in the bag (N) = 20, Number of balls drawn (n) = 3</t>
  </si>
  <si>
    <t xml:space="preserve"> blue balls in the bag (N) </t>
  </si>
  <si>
    <t>Number of balls drawn (n)</t>
  </si>
  <si>
    <t>5. Problem: In a football match, a player scores a goal with a 0.3 probability per shot. If
the player takes 10 shots, what is the probability of scoring exactly three goals?
Data: Number of shots (n) = 10, Probability of scoring per shot (p) = 0.3</t>
  </si>
  <si>
    <t>1. Problem: The heights of students in a class are normally distributed with a mean of
165 cm and a standard deviation of 10 cm. What is the probability that a randomly
selected student is taller than 180 cm?
Data: Mean height (μ) = 165 cm, Standard deviation (σ) = 10 cm, Height threshold (x)
= 180 cm</t>
  </si>
  <si>
    <t>μ</t>
  </si>
  <si>
    <t>σ</t>
  </si>
  <si>
    <t>x</t>
  </si>
  <si>
    <t>2. Problem: The waiting times at a coffee shop are exponentially distributed with a mean
of 5 minutes. What is the probability that a customer waits less than 3 minutes?
Data: Mean waiting time (μ) = 5 minutes, Waiting time threshold (x) = 3 minutes</t>
  </si>
  <si>
    <t>λ</t>
  </si>
  <si>
    <t>3. Problem: The lifetimes of a certain brand of light bulbs are normally distributed with a
mean of 1000 hours and a standard deviation of 100 hours. What is the probability that
a randomly selected light bulb lasts between 900 and 1100 hours?                                                            Data: Mean lifetime (μ) = 1000 hours, Standard deviation (σ) = 100  hours, Lifetime
range (lower limit x1, upper limit x2)</t>
  </si>
  <si>
    <t>X1</t>
  </si>
  <si>
    <t>X2</t>
  </si>
  <si>
    <t>Probability</t>
  </si>
  <si>
    <t>Probability for X1</t>
  </si>
  <si>
    <t>Probability for X2</t>
  </si>
  <si>
    <t>Z score for 900 hours</t>
  </si>
  <si>
    <t>Z score for 1100 hours</t>
  </si>
  <si>
    <t>4. Problem: The weights of apples in a basket follow a uniform distribution between 100
grams and 200 grams. What is the probability that a randomly selected apple weighs
between 150 and 170 grams?
Data: Weight range (lower limit x1, upper limit x2 )</t>
  </si>
  <si>
    <t xml:space="preserve">X2 </t>
  </si>
  <si>
    <t>Distribution</t>
  </si>
  <si>
    <t>5. Problem: The time taken to complete a task is exponentially distributed with a mean
of 20 minutes. What is the probability that the task is completed in less than 15
minutes?
Data: Mean time (μ) = 20 minutes, Time threshold (x) = 15 minutes</t>
  </si>
  <si>
    <t>1. Problem: A company sells smartphones, and the number of defects per batch follows
a Poisson distribution with a mean of 2 defects. What is the probability of having exactly
3 defects in a randomly selected batch?
Data: Mean number of defects (λ) = 2, Number of defects (x) = 3</t>
  </si>
  <si>
    <t>2. Problem: In a game, a player has a 0.3 probability of winning each round. If the
player plays 10 rounds, what is the probability of winning exactly 3 rounds?
Data: Probability of winning (p) = 0.3, Number of rounds (n) = 10, Number of wins (x)
= 3</t>
  </si>
  <si>
    <t>P</t>
  </si>
  <si>
    <t>N</t>
  </si>
  <si>
    <t>3. Problem: A six-sided fair die is rolled three times. What is the probability of obtaining
at least one 6?
Data: Number of rolls (n)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</si>
</sst>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lgerian"/>
      <family val="5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lgerian"/>
      <family val="5"/>
    </font>
    <font>
      <b/>
      <sz val="14"/>
      <color theme="1"/>
      <name val="Algerian"/>
      <family val="5"/>
    </font>
    <font>
      <sz val="11"/>
      <color theme="1"/>
      <name val="Algerian"/>
      <family val="5"/>
    </font>
    <font>
      <b/>
      <sz val="14"/>
      <color rgb="FF374151"/>
      <name val="KaTeX_Math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0" fillId="0" borderId="2" xfId="0" applyFont="1" applyFill="1" applyBorder="1" applyAlignment="1">
      <alignment horizontal="centerContinuous"/>
    </xf>
    <xf numFmtId="0" fontId="10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0" fillId="0" borderId="1" xfId="0" applyNumberFormat="1" applyFill="1" applyBorder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5" fillId="0" borderId="0" xfId="0" applyFont="1" applyAlignment="1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/>
    <xf numFmtId="0" fontId="13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13'!$C$3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13'!$B$4:$B$10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 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'QUESTION 13'!$C$4:$C$10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0-4A69-AE9B-31D668EE6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809328"/>
        <c:axId val="2079808912"/>
      </c:barChart>
      <c:catAx>
        <c:axId val="20798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808912"/>
        <c:crosses val="autoZero"/>
        <c:auto val="1"/>
        <c:lblAlgn val="ctr"/>
        <c:lblOffset val="100"/>
        <c:noMultiLvlLbl val="0"/>
      </c:catAx>
      <c:valAx>
        <c:axId val="20798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80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'QUESTION 14'!$A$1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'QUESTION 14'!$A$2:$A$101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2-493D-A25F-A79618D50927}"/>
            </c:ext>
          </c:extLst>
        </c:ser>
        <c:ser>
          <c:idx val="1"/>
          <c:order val="1"/>
          <c:tx>
            <c:strRef>
              <c:f>'QUESTION 14'!$B$1</c:f>
              <c:strCache>
                <c:ptCount val="1"/>
                <c:pt idx="0">
                  <c:v>Ratings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'QUESTION 14'!$B$2:$B$101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2-493D-A25F-A79618D50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5465968"/>
        <c:axId val="625463888"/>
        <c:axId val="0"/>
      </c:bar3DChart>
      <c:catAx>
        <c:axId val="62546596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63888"/>
        <c:crosses val="autoZero"/>
        <c:auto val="1"/>
        <c:lblAlgn val="ctr"/>
        <c:lblOffset val="100"/>
        <c:noMultiLvlLbl val="0"/>
      </c:catAx>
      <c:valAx>
        <c:axId val="62546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'QUESTION 15'!$A$1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15'!$A$2:$A$51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B-421E-8723-E11358AE0E60}"/>
            </c:ext>
          </c:extLst>
        </c:ser>
        <c:ser>
          <c:idx val="1"/>
          <c:order val="1"/>
          <c:tx>
            <c:strRef>
              <c:f>'QUESTION 15'!$B$1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'QUESTION 15'!$B$2:$B$51</c:f>
              <c:numCache>
                <c:formatCode>General</c:formatCode>
                <c:ptCount val="50"/>
                <c:pt idx="0">
                  <c:v>35</c:v>
                </c:pt>
                <c:pt idx="1">
                  <c:v>28</c:v>
                </c:pt>
                <c:pt idx="2">
                  <c:v>32</c:v>
                </c:pt>
                <c:pt idx="3">
                  <c:v>45</c:v>
                </c:pt>
                <c:pt idx="4">
                  <c:v>38</c:v>
                </c:pt>
                <c:pt idx="5">
                  <c:v>29</c:v>
                </c:pt>
                <c:pt idx="6">
                  <c:v>42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  <c:pt idx="10">
                  <c:v>47</c:v>
                </c:pt>
                <c:pt idx="11">
                  <c:v>31</c:v>
                </c:pt>
                <c:pt idx="12">
                  <c:v>39</c:v>
                </c:pt>
                <c:pt idx="13">
                  <c:v>43</c:v>
                </c:pt>
                <c:pt idx="14">
                  <c:v>37</c:v>
                </c:pt>
                <c:pt idx="15">
                  <c:v>30</c:v>
                </c:pt>
                <c:pt idx="16">
                  <c:v>34</c:v>
                </c:pt>
                <c:pt idx="17">
                  <c:v>39</c:v>
                </c:pt>
                <c:pt idx="18">
                  <c:v>28</c:v>
                </c:pt>
                <c:pt idx="19">
                  <c:v>33</c:v>
                </c:pt>
                <c:pt idx="20">
                  <c:v>36</c:v>
                </c:pt>
                <c:pt idx="21">
                  <c:v>40</c:v>
                </c:pt>
                <c:pt idx="22">
                  <c:v>42</c:v>
                </c:pt>
                <c:pt idx="23">
                  <c:v>29</c:v>
                </c:pt>
                <c:pt idx="24">
                  <c:v>31</c:v>
                </c:pt>
                <c:pt idx="25">
                  <c:v>45</c:v>
                </c:pt>
                <c:pt idx="26">
                  <c:v>38</c:v>
                </c:pt>
                <c:pt idx="27">
                  <c:v>33</c:v>
                </c:pt>
                <c:pt idx="28">
                  <c:v>41</c:v>
                </c:pt>
                <c:pt idx="29">
                  <c:v>35</c:v>
                </c:pt>
                <c:pt idx="30">
                  <c:v>37</c:v>
                </c:pt>
                <c:pt idx="31">
                  <c:v>34</c:v>
                </c:pt>
                <c:pt idx="32">
                  <c:v>46</c:v>
                </c:pt>
                <c:pt idx="33">
                  <c:v>30</c:v>
                </c:pt>
                <c:pt idx="34">
                  <c:v>39</c:v>
                </c:pt>
                <c:pt idx="35">
                  <c:v>43</c:v>
                </c:pt>
                <c:pt idx="36">
                  <c:v>28</c:v>
                </c:pt>
                <c:pt idx="37">
                  <c:v>32</c:v>
                </c:pt>
                <c:pt idx="38">
                  <c:v>36</c:v>
                </c:pt>
                <c:pt idx="39">
                  <c:v>29</c:v>
                </c:pt>
                <c:pt idx="40">
                  <c:v>31</c:v>
                </c:pt>
                <c:pt idx="41">
                  <c:v>37</c:v>
                </c:pt>
                <c:pt idx="42">
                  <c:v>40</c:v>
                </c:pt>
                <c:pt idx="43">
                  <c:v>42</c:v>
                </c:pt>
                <c:pt idx="44">
                  <c:v>33</c:v>
                </c:pt>
                <c:pt idx="45">
                  <c:v>39</c:v>
                </c:pt>
                <c:pt idx="46">
                  <c:v>28</c:v>
                </c:pt>
                <c:pt idx="47">
                  <c:v>35</c:v>
                </c:pt>
                <c:pt idx="48">
                  <c:v>38</c:v>
                </c:pt>
                <c:pt idx="4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6B-421E-8723-E11358AE0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5238416"/>
        <c:axId val="635244240"/>
      </c:barChart>
      <c:catAx>
        <c:axId val="6352384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44240"/>
        <c:crosses val="autoZero"/>
        <c:auto val="1"/>
        <c:lblAlgn val="ctr"/>
        <c:lblOffset val="100"/>
        <c:noMultiLvlLbl val="0"/>
      </c:catAx>
      <c:valAx>
        <c:axId val="63524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'QUESTION 16'!$A$1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16'!$A$2:$A$101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8-47C9-8288-7F3FC1A1A282}"/>
            </c:ext>
          </c:extLst>
        </c:ser>
        <c:ser>
          <c:idx val="1"/>
          <c:order val="1"/>
          <c:tx>
            <c:strRef>
              <c:f>'QUESTION 16'!$B$1</c:f>
              <c:strCache>
                <c:ptCount val="1"/>
                <c:pt idx="0">
                  <c:v>Response Times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'QUESTION 16'!$B$2:$B$101</c:f>
              <c:numCache>
                <c:formatCode>General</c:formatCode>
                <c:ptCount val="100"/>
                <c:pt idx="0">
                  <c:v>125</c:v>
                </c:pt>
                <c:pt idx="1">
                  <c:v>148</c:v>
                </c:pt>
                <c:pt idx="2">
                  <c:v>137</c:v>
                </c:pt>
                <c:pt idx="3">
                  <c:v>120</c:v>
                </c:pt>
                <c:pt idx="4">
                  <c:v>135</c:v>
                </c:pt>
                <c:pt idx="5">
                  <c:v>132</c:v>
                </c:pt>
                <c:pt idx="6">
                  <c:v>145</c:v>
                </c:pt>
                <c:pt idx="7">
                  <c:v>122</c:v>
                </c:pt>
                <c:pt idx="8">
                  <c:v>130</c:v>
                </c:pt>
                <c:pt idx="9">
                  <c:v>141</c:v>
                </c:pt>
                <c:pt idx="10">
                  <c:v>118</c:v>
                </c:pt>
                <c:pt idx="11">
                  <c:v>125</c:v>
                </c:pt>
                <c:pt idx="12">
                  <c:v>132</c:v>
                </c:pt>
                <c:pt idx="13">
                  <c:v>136</c:v>
                </c:pt>
                <c:pt idx="14">
                  <c:v>128</c:v>
                </c:pt>
                <c:pt idx="15">
                  <c:v>123</c:v>
                </c:pt>
                <c:pt idx="16">
                  <c:v>132</c:v>
                </c:pt>
                <c:pt idx="17">
                  <c:v>138</c:v>
                </c:pt>
                <c:pt idx="18">
                  <c:v>126</c:v>
                </c:pt>
                <c:pt idx="19">
                  <c:v>129</c:v>
                </c:pt>
                <c:pt idx="20">
                  <c:v>136</c:v>
                </c:pt>
                <c:pt idx="21">
                  <c:v>27</c:v>
                </c:pt>
                <c:pt idx="22">
                  <c:v>130</c:v>
                </c:pt>
                <c:pt idx="23">
                  <c:v>122</c:v>
                </c:pt>
                <c:pt idx="24">
                  <c:v>125</c:v>
                </c:pt>
                <c:pt idx="25">
                  <c:v>133</c:v>
                </c:pt>
                <c:pt idx="26">
                  <c:v>140</c:v>
                </c:pt>
                <c:pt idx="27">
                  <c:v>126</c:v>
                </c:pt>
                <c:pt idx="28">
                  <c:v>133</c:v>
                </c:pt>
                <c:pt idx="29">
                  <c:v>135</c:v>
                </c:pt>
                <c:pt idx="30">
                  <c:v>130</c:v>
                </c:pt>
                <c:pt idx="31">
                  <c:v>134</c:v>
                </c:pt>
                <c:pt idx="32">
                  <c:v>141</c:v>
                </c:pt>
                <c:pt idx="33">
                  <c:v>119</c:v>
                </c:pt>
                <c:pt idx="34">
                  <c:v>125</c:v>
                </c:pt>
                <c:pt idx="35">
                  <c:v>131</c:v>
                </c:pt>
                <c:pt idx="36">
                  <c:v>136</c:v>
                </c:pt>
                <c:pt idx="37">
                  <c:v>128</c:v>
                </c:pt>
                <c:pt idx="38">
                  <c:v>124</c:v>
                </c:pt>
                <c:pt idx="39">
                  <c:v>132</c:v>
                </c:pt>
                <c:pt idx="40">
                  <c:v>136</c:v>
                </c:pt>
                <c:pt idx="41">
                  <c:v>127</c:v>
                </c:pt>
                <c:pt idx="42">
                  <c:v>130</c:v>
                </c:pt>
                <c:pt idx="43">
                  <c:v>122</c:v>
                </c:pt>
                <c:pt idx="44">
                  <c:v>125</c:v>
                </c:pt>
                <c:pt idx="45">
                  <c:v>133</c:v>
                </c:pt>
                <c:pt idx="46">
                  <c:v>140</c:v>
                </c:pt>
                <c:pt idx="47">
                  <c:v>126</c:v>
                </c:pt>
                <c:pt idx="48">
                  <c:v>133</c:v>
                </c:pt>
                <c:pt idx="49">
                  <c:v>135</c:v>
                </c:pt>
                <c:pt idx="50">
                  <c:v>130</c:v>
                </c:pt>
                <c:pt idx="51">
                  <c:v>134</c:v>
                </c:pt>
                <c:pt idx="52">
                  <c:v>141</c:v>
                </c:pt>
                <c:pt idx="53">
                  <c:v>119</c:v>
                </c:pt>
                <c:pt idx="54">
                  <c:v>125</c:v>
                </c:pt>
                <c:pt idx="55">
                  <c:v>131</c:v>
                </c:pt>
                <c:pt idx="56">
                  <c:v>136</c:v>
                </c:pt>
                <c:pt idx="57">
                  <c:v>128</c:v>
                </c:pt>
                <c:pt idx="58">
                  <c:v>124</c:v>
                </c:pt>
                <c:pt idx="59">
                  <c:v>132</c:v>
                </c:pt>
                <c:pt idx="60">
                  <c:v>136</c:v>
                </c:pt>
                <c:pt idx="61">
                  <c:v>127</c:v>
                </c:pt>
                <c:pt idx="62">
                  <c:v>130</c:v>
                </c:pt>
                <c:pt idx="63">
                  <c:v>122</c:v>
                </c:pt>
                <c:pt idx="64">
                  <c:v>125</c:v>
                </c:pt>
                <c:pt idx="65">
                  <c:v>133</c:v>
                </c:pt>
                <c:pt idx="66">
                  <c:v>140</c:v>
                </c:pt>
                <c:pt idx="67">
                  <c:v>126</c:v>
                </c:pt>
                <c:pt idx="68">
                  <c:v>133</c:v>
                </c:pt>
                <c:pt idx="69">
                  <c:v>135</c:v>
                </c:pt>
                <c:pt idx="70">
                  <c:v>130</c:v>
                </c:pt>
                <c:pt idx="71">
                  <c:v>134</c:v>
                </c:pt>
                <c:pt idx="72">
                  <c:v>141</c:v>
                </c:pt>
                <c:pt idx="73">
                  <c:v>119</c:v>
                </c:pt>
                <c:pt idx="74">
                  <c:v>125</c:v>
                </c:pt>
                <c:pt idx="75">
                  <c:v>131</c:v>
                </c:pt>
                <c:pt idx="76">
                  <c:v>136</c:v>
                </c:pt>
                <c:pt idx="77">
                  <c:v>128</c:v>
                </c:pt>
                <c:pt idx="78">
                  <c:v>124</c:v>
                </c:pt>
                <c:pt idx="79">
                  <c:v>132</c:v>
                </c:pt>
                <c:pt idx="80">
                  <c:v>136</c:v>
                </c:pt>
                <c:pt idx="81">
                  <c:v>127</c:v>
                </c:pt>
                <c:pt idx="82">
                  <c:v>130</c:v>
                </c:pt>
                <c:pt idx="83">
                  <c:v>122</c:v>
                </c:pt>
                <c:pt idx="84">
                  <c:v>125</c:v>
                </c:pt>
                <c:pt idx="85">
                  <c:v>133</c:v>
                </c:pt>
                <c:pt idx="86">
                  <c:v>140</c:v>
                </c:pt>
                <c:pt idx="87">
                  <c:v>126</c:v>
                </c:pt>
                <c:pt idx="88">
                  <c:v>133</c:v>
                </c:pt>
                <c:pt idx="89">
                  <c:v>135</c:v>
                </c:pt>
                <c:pt idx="90">
                  <c:v>130</c:v>
                </c:pt>
                <c:pt idx="91">
                  <c:v>134</c:v>
                </c:pt>
                <c:pt idx="92">
                  <c:v>141</c:v>
                </c:pt>
                <c:pt idx="93">
                  <c:v>119</c:v>
                </c:pt>
                <c:pt idx="94">
                  <c:v>125</c:v>
                </c:pt>
                <c:pt idx="95">
                  <c:v>131</c:v>
                </c:pt>
                <c:pt idx="96">
                  <c:v>136</c:v>
                </c:pt>
                <c:pt idx="97">
                  <c:v>128</c:v>
                </c:pt>
                <c:pt idx="98">
                  <c:v>124</c:v>
                </c:pt>
                <c:pt idx="9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8-47C9-8288-7F3FC1A1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35232592"/>
        <c:axId val="635243824"/>
      </c:barChart>
      <c:catAx>
        <c:axId val="6352325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43824"/>
        <c:crosses val="autoZero"/>
        <c:auto val="1"/>
        <c:lblAlgn val="ctr"/>
        <c:lblOffset val="100"/>
        <c:noMultiLvlLbl val="0"/>
      </c:catAx>
      <c:valAx>
        <c:axId val="63524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3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'QUESTION 16'!$A$1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16'!$A$2:$A$101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8-47C9-8288-7F3FC1A1A282}"/>
            </c:ext>
          </c:extLst>
        </c:ser>
        <c:ser>
          <c:idx val="1"/>
          <c:order val="1"/>
          <c:tx>
            <c:strRef>
              <c:f>'QUESTION 16'!$B$1</c:f>
              <c:strCache>
                <c:ptCount val="1"/>
                <c:pt idx="0">
                  <c:v>Response Times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'QUESTION 16'!$B$2:$B$101</c:f>
              <c:numCache>
                <c:formatCode>General</c:formatCode>
                <c:ptCount val="100"/>
                <c:pt idx="0">
                  <c:v>125</c:v>
                </c:pt>
                <c:pt idx="1">
                  <c:v>148</c:v>
                </c:pt>
                <c:pt idx="2">
                  <c:v>137</c:v>
                </c:pt>
                <c:pt idx="3">
                  <c:v>120</c:v>
                </c:pt>
                <c:pt idx="4">
                  <c:v>135</c:v>
                </c:pt>
                <c:pt idx="5">
                  <c:v>132</c:v>
                </c:pt>
                <c:pt idx="6">
                  <c:v>145</c:v>
                </c:pt>
                <c:pt idx="7">
                  <c:v>122</c:v>
                </c:pt>
                <c:pt idx="8">
                  <c:v>130</c:v>
                </c:pt>
                <c:pt idx="9">
                  <c:v>141</c:v>
                </c:pt>
                <c:pt idx="10">
                  <c:v>118</c:v>
                </c:pt>
                <c:pt idx="11">
                  <c:v>125</c:v>
                </c:pt>
                <c:pt idx="12">
                  <c:v>132</c:v>
                </c:pt>
                <c:pt idx="13">
                  <c:v>136</c:v>
                </c:pt>
                <c:pt idx="14">
                  <c:v>128</c:v>
                </c:pt>
                <c:pt idx="15">
                  <c:v>123</c:v>
                </c:pt>
                <c:pt idx="16">
                  <c:v>132</c:v>
                </c:pt>
                <c:pt idx="17">
                  <c:v>138</c:v>
                </c:pt>
                <c:pt idx="18">
                  <c:v>126</c:v>
                </c:pt>
                <c:pt idx="19">
                  <c:v>129</c:v>
                </c:pt>
                <c:pt idx="20">
                  <c:v>136</c:v>
                </c:pt>
                <c:pt idx="21">
                  <c:v>27</c:v>
                </c:pt>
                <c:pt idx="22">
                  <c:v>130</c:v>
                </c:pt>
                <c:pt idx="23">
                  <c:v>122</c:v>
                </c:pt>
                <c:pt idx="24">
                  <c:v>125</c:v>
                </c:pt>
                <c:pt idx="25">
                  <c:v>133</c:v>
                </c:pt>
                <c:pt idx="26">
                  <c:v>140</c:v>
                </c:pt>
                <c:pt idx="27">
                  <c:v>126</c:v>
                </c:pt>
                <c:pt idx="28">
                  <c:v>133</c:v>
                </c:pt>
                <c:pt idx="29">
                  <c:v>135</c:v>
                </c:pt>
                <c:pt idx="30">
                  <c:v>130</c:v>
                </c:pt>
                <c:pt idx="31">
                  <c:v>134</c:v>
                </c:pt>
                <c:pt idx="32">
                  <c:v>141</c:v>
                </c:pt>
                <c:pt idx="33">
                  <c:v>119</c:v>
                </c:pt>
                <c:pt idx="34">
                  <c:v>125</c:v>
                </c:pt>
                <c:pt idx="35">
                  <c:v>131</c:v>
                </c:pt>
                <c:pt idx="36">
                  <c:v>136</c:v>
                </c:pt>
                <c:pt idx="37">
                  <c:v>128</c:v>
                </c:pt>
                <c:pt idx="38">
                  <c:v>124</c:v>
                </c:pt>
                <c:pt idx="39">
                  <c:v>132</c:v>
                </c:pt>
                <c:pt idx="40">
                  <c:v>136</c:v>
                </c:pt>
                <c:pt idx="41">
                  <c:v>127</c:v>
                </c:pt>
                <c:pt idx="42">
                  <c:v>130</c:v>
                </c:pt>
                <c:pt idx="43">
                  <c:v>122</c:v>
                </c:pt>
                <c:pt idx="44">
                  <c:v>125</c:v>
                </c:pt>
                <c:pt idx="45">
                  <c:v>133</c:v>
                </c:pt>
                <c:pt idx="46">
                  <c:v>140</c:v>
                </c:pt>
                <c:pt idx="47">
                  <c:v>126</c:v>
                </c:pt>
                <c:pt idx="48">
                  <c:v>133</c:v>
                </c:pt>
                <c:pt idx="49">
                  <c:v>135</c:v>
                </c:pt>
                <c:pt idx="50">
                  <c:v>130</c:v>
                </c:pt>
                <c:pt idx="51">
                  <c:v>134</c:v>
                </c:pt>
                <c:pt idx="52">
                  <c:v>141</c:v>
                </c:pt>
                <c:pt idx="53">
                  <c:v>119</c:v>
                </c:pt>
                <c:pt idx="54">
                  <c:v>125</c:v>
                </c:pt>
                <c:pt idx="55">
                  <c:v>131</c:v>
                </c:pt>
                <c:pt idx="56">
                  <c:v>136</c:v>
                </c:pt>
                <c:pt idx="57">
                  <c:v>128</c:v>
                </c:pt>
                <c:pt idx="58">
                  <c:v>124</c:v>
                </c:pt>
                <c:pt idx="59">
                  <c:v>132</c:v>
                </c:pt>
                <c:pt idx="60">
                  <c:v>136</c:v>
                </c:pt>
                <c:pt idx="61">
                  <c:v>127</c:v>
                </c:pt>
                <c:pt idx="62">
                  <c:v>130</c:v>
                </c:pt>
                <c:pt idx="63">
                  <c:v>122</c:v>
                </c:pt>
                <c:pt idx="64">
                  <c:v>125</c:v>
                </c:pt>
                <c:pt idx="65">
                  <c:v>133</c:v>
                </c:pt>
                <c:pt idx="66">
                  <c:v>140</c:v>
                </c:pt>
                <c:pt idx="67">
                  <c:v>126</c:v>
                </c:pt>
                <c:pt idx="68">
                  <c:v>133</c:v>
                </c:pt>
                <c:pt idx="69">
                  <c:v>135</c:v>
                </c:pt>
                <c:pt idx="70">
                  <c:v>130</c:v>
                </c:pt>
                <c:pt idx="71">
                  <c:v>134</c:v>
                </c:pt>
                <c:pt idx="72">
                  <c:v>141</c:v>
                </c:pt>
                <c:pt idx="73">
                  <c:v>119</c:v>
                </c:pt>
                <c:pt idx="74">
                  <c:v>125</c:v>
                </c:pt>
                <c:pt idx="75">
                  <c:v>131</c:v>
                </c:pt>
                <c:pt idx="76">
                  <c:v>136</c:v>
                </c:pt>
                <c:pt idx="77">
                  <c:v>128</c:v>
                </c:pt>
                <c:pt idx="78">
                  <c:v>124</c:v>
                </c:pt>
                <c:pt idx="79">
                  <c:v>132</c:v>
                </c:pt>
                <c:pt idx="80">
                  <c:v>136</c:v>
                </c:pt>
                <c:pt idx="81">
                  <c:v>127</c:v>
                </c:pt>
                <c:pt idx="82">
                  <c:v>130</c:v>
                </c:pt>
                <c:pt idx="83">
                  <c:v>122</c:v>
                </c:pt>
                <c:pt idx="84">
                  <c:v>125</c:v>
                </c:pt>
                <c:pt idx="85">
                  <c:v>133</c:v>
                </c:pt>
                <c:pt idx="86">
                  <c:v>140</c:v>
                </c:pt>
                <c:pt idx="87">
                  <c:v>126</c:v>
                </c:pt>
                <c:pt idx="88">
                  <c:v>133</c:v>
                </c:pt>
                <c:pt idx="89">
                  <c:v>135</c:v>
                </c:pt>
                <c:pt idx="90">
                  <c:v>130</c:v>
                </c:pt>
                <c:pt idx="91">
                  <c:v>134</c:v>
                </c:pt>
                <c:pt idx="92">
                  <c:v>141</c:v>
                </c:pt>
                <c:pt idx="93">
                  <c:v>119</c:v>
                </c:pt>
                <c:pt idx="94">
                  <c:v>125</c:v>
                </c:pt>
                <c:pt idx="95">
                  <c:v>131</c:v>
                </c:pt>
                <c:pt idx="96">
                  <c:v>136</c:v>
                </c:pt>
                <c:pt idx="97">
                  <c:v>128</c:v>
                </c:pt>
                <c:pt idx="98">
                  <c:v>124</c:v>
                </c:pt>
                <c:pt idx="9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8-47C9-8288-7F3FC1A1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35232592"/>
        <c:axId val="635243824"/>
      </c:barChart>
      <c:catAx>
        <c:axId val="6352325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43824"/>
        <c:crosses val="autoZero"/>
        <c:auto val="1"/>
        <c:lblAlgn val="ctr"/>
        <c:lblOffset val="100"/>
        <c:noMultiLvlLbl val="0"/>
      </c:catAx>
      <c:valAx>
        <c:axId val="63524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3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16'!$M$28:$M$128</c:f>
              <c:strCache>
                <c:ptCount val="101"/>
                <c:pt idx="0">
                  <c:v>More</c:v>
                </c:pt>
                <c:pt idx="1">
                  <c:v>27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'QUESTION 16'!$N$28:$N$128</c:f>
              <c:numCache>
                <c:formatCode>General</c:formatCode>
                <c:ptCount val="101"/>
                <c:pt idx="0">
                  <c:v>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7-457A-A109-AB943F3FB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8802223"/>
        <c:axId val="648799311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'QUESTION 16'!$M$28:$M$128</c:f>
              <c:strCache>
                <c:ptCount val="101"/>
                <c:pt idx="0">
                  <c:v>More</c:v>
                </c:pt>
                <c:pt idx="1">
                  <c:v>27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'QUESTION 16'!$O$28:$O$128</c:f>
              <c:numCache>
                <c:formatCode>0.00%</c:formatCode>
                <c:ptCount val="101"/>
                <c:pt idx="0">
                  <c:v>0.99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7-457A-A109-AB943F3FB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811791"/>
        <c:axId val="648811375"/>
      </c:lineChart>
      <c:catAx>
        <c:axId val="648802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8799311"/>
        <c:crosses val="autoZero"/>
        <c:auto val="1"/>
        <c:lblAlgn val="ctr"/>
        <c:lblOffset val="100"/>
        <c:noMultiLvlLbl val="0"/>
      </c:catAx>
      <c:valAx>
        <c:axId val="648799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8802223"/>
        <c:crosses val="autoZero"/>
        <c:crossBetween val="between"/>
      </c:valAx>
      <c:valAx>
        <c:axId val="64881137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48811791"/>
        <c:crosses val="max"/>
        <c:crossBetween val="between"/>
      </c:valAx>
      <c:catAx>
        <c:axId val="648811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81137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</a:t>
            </a:r>
            <a:r>
              <a:rPr lang="en-IN" baseline="0"/>
              <a:t> 1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17'!$A$1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17'!$A$2:$A$11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6-4831-A0CD-8662D221EC6D}"/>
            </c:ext>
          </c:extLst>
        </c:ser>
        <c:ser>
          <c:idx val="1"/>
          <c:order val="1"/>
          <c:tx>
            <c:strRef>
              <c:f>'QUESTION 17'!$B$1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'QUESTION 17'!$B$2:$B$11</c:f>
              <c:numCache>
                <c:formatCode>General</c:formatCode>
                <c:ptCount val="10"/>
                <c:pt idx="0">
                  <c:v>35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6-4831-A0CD-8662D221E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122016"/>
        <c:axId val="283113696"/>
      </c:barChart>
      <c:catAx>
        <c:axId val="2831220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13696"/>
        <c:crosses val="autoZero"/>
        <c:auto val="1"/>
        <c:lblAlgn val="ctr"/>
        <c:lblOffset val="100"/>
        <c:noMultiLvlLbl val="0"/>
      </c:catAx>
      <c:valAx>
        <c:axId val="2831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2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</a:t>
            </a:r>
            <a:r>
              <a:rPr lang="en-IN" baseline="0"/>
              <a:t> 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17'!$A$1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17'!$A$2:$A$11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D-453D-B44F-79206F8F885F}"/>
            </c:ext>
          </c:extLst>
        </c:ser>
        <c:ser>
          <c:idx val="1"/>
          <c:order val="1"/>
          <c:tx>
            <c:strRef>
              <c:f>'QUESTION 17'!$C$1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'QUESTION 17'!$C$2:$C$11</c:f>
              <c:numCache>
                <c:formatCode>General</c:formatCode>
                <c:ptCount val="10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D-453D-B44F-79206F8F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143648"/>
        <c:axId val="283138240"/>
      </c:barChart>
      <c:catAx>
        <c:axId val="28314364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38240"/>
        <c:crosses val="autoZero"/>
        <c:auto val="1"/>
        <c:lblAlgn val="ctr"/>
        <c:lblOffset val="100"/>
        <c:noMultiLvlLbl val="0"/>
      </c:catAx>
      <c:valAx>
        <c:axId val="28313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4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</a:t>
            </a:r>
            <a:r>
              <a:rPr lang="en-IN" baseline="0"/>
              <a:t> 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17'!$A$1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17'!$A$2:$A$11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B4C-A5FE-5455014CE27C}"/>
            </c:ext>
          </c:extLst>
        </c:ser>
        <c:ser>
          <c:idx val="1"/>
          <c:order val="1"/>
          <c:tx>
            <c:strRef>
              <c:f>'QUESTION 17'!$D$1</c:f>
              <c:strCache>
                <c:ptCount val="1"/>
                <c:pt idx="0">
                  <c:v>Region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'QUESTION 17'!$D$2:$D$11</c:f>
              <c:numCache>
                <c:formatCode>General</c:formatCode>
                <c:ptCount val="1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B4C-A5FE-5455014CE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6880720"/>
        <c:axId val="456859088"/>
      </c:barChart>
      <c:catAx>
        <c:axId val="4568807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59088"/>
        <c:crosses val="autoZero"/>
        <c:auto val="1"/>
        <c:lblAlgn val="ctr"/>
        <c:lblOffset val="100"/>
        <c:noMultiLvlLbl val="0"/>
      </c:catAx>
      <c:valAx>
        <c:axId val="45685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8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DED5168E-32DE-4A34-9AD4-1351852FAD4A}">
          <cx:tx>
            <cx:txData>
              <cx:f>_xlchart.v1.1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B08C778E-8EDA-4C89-A2D2-75D9944AC8DB}" formatIdx="0">
          <cx:tx>
            <cx:txData>
              <cx:f>_xlchart.v1.3</cx:f>
              <cx:v>Index</cx:v>
            </cx:txData>
          </cx:tx>
          <cx:dataId val="0"/>
          <cx:layoutPr>
            <cx:binning intervalClosed="r"/>
          </cx:layoutPr>
        </cx:series>
        <cx:series layoutId="clusteredColumn" hidden="1" uniqueId="{7C8413A7-F623-4753-A375-B6A117DEA884}" formatIdx="1">
          <cx:tx>
            <cx:txData>
              <cx:f>_xlchart.v1.5</cx:f>
              <cx:v>Ratings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B1305843-3E5F-4474-8958-DDC810CBCD02}" formatIdx="0">
          <cx:tx>
            <cx:txData>
              <cx:f>_xlchart.v1.7</cx:f>
              <cx:v>Index</cx:v>
            </cx:txData>
          </cx:tx>
          <cx:dataId val="0"/>
          <cx:layoutPr>
            <cx:binning intervalClosed="r"/>
          </cx:layoutPr>
        </cx:series>
        <cx:series layoutId="clusteredColumn" hidden="1" uniqueId="{58AF91F3-8CEB-490E-9B32-75DF81EE7251}" formatIdx="1">
          <cx:tx>
            <cx:txData>
              <cx:f>_xlchart.v1.9</cx:f>
              <cx:v>Sales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title pos="t" align="ctr" overlay="0"/>
    <cx:plotArea>
      <cx:plotAreaRegion>
        <cx:series layoutId="clusteredColumn" uniqueId="{E3A25603-BF67-4E13-8FCB-F0C4D0BA6732}" formatIdx="0">
          <cx:tx>
            <cx:txData>
              <cx:f>_xlchart.v1.11</cx:f>
              <cx:v>Index</cx:v>
            </cx:txData>
          </cx:tx>
          <cx:dataId val="0"/>
          <cx:layoutPr>
            <cx:binning intervalClosed="r"/>
          </cx:layoutPr>
        </cx:series>
        <cx:series layoutId="clusteredColumn" hidden="1" uniqueId="{1FDEEFD7-0686-42AF-9DF1-8DFF155D19AB}" formatIdx="1">
          <cx:tx>
            <cx:txData>
              <cx:f>_xlchart.v1.13</cx:f>
              <cx:v>Response Times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4.xml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6</xdr:row>
      <xdr:rowOff>80010</xdr:rowOff>
    </xdr:from>
    <xdr:to>
      <xdr:col>14</xdr:col>
      <xdr:colOff>274320</xdr:colOff>
      <xdr:row>21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E7F37B-0253-4D43-A069-E05523838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121920</xdr:colOff>
      <xdr:row>6</xdr:row>
      <xdr:rowOff>133350</xdr:rowOff>
    </xdr:from>
    <xdr:to>
      <xdr:col>22</xdr:col>
      <xdr:colOff>213360</xdr:colOff>
      <xdr:row>21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699FA1-E18B-4307-A321-73099FF8AC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4660" y="1322070"/>
              <a:ext cx="457200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4</xdr:row>
      <xdr:rowOff>148590</xdr:rowOff>
    </xdr:from>
    <xdr:to>
      <xdr:col>14</xdr:col>
      <xdr:colOff>480060</xdr:colOff>
      <xdr:row>19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A916BE9-7E54-46EE-97EA-85A0FA57F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2580" y="971550"/>
              <a:ext cx="48920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144780</xdr:colOff>
      <xdr:row>25</xdr:row>
      <xdr:rowOff>87630</xdr:rowOff>
    </xdr:from>
    <xdr:to>
      <xdr:col>13</xdr:col>
      <xdr:colOff>129540</xdr:colOff>
      <xdr:row>40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BAE7F-BC54-481D-B131-0E6590A64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80010</xdr:rowOff>
    </xdr:from>
    <xdr:to>
      <xdr:col>15</xdr:col>
      <xdr:colOff>137160</xdr:colOff>
      <xdr:row>16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A070DFF-E9E1-4AC3-AB6B-6CE7EA337A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6360" y="308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464820</xdr:colOff>
      <xdr:row>20</xdr:row>
      <xdr:rowOff>118110</xdr:rowOff>
    </xdr:from>
    <xdr:to>
      <xdr:col>14</xdr:col>
      <xdr:colOff>312420</xdr:colOff>
      <xdr:row>35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81E146-5B9F-4D74-AF56-3A7E6315B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81</xdr:row>
      <xdr:rowOff>148590</xdr:rowOff>
    </xdr:from>
    <xdr:to>
      <xdr:col>12</xdr:col>
      <xdr:colOff>419100</xdr:colOff>
      <xdr:row>96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69F65-75D7-4B09-BB3A-69A633BB9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129540</xdr:colOff>
      <xdr:row>4</xdr:row>
      <xdr:rowOff>72390</xdr:rowOff>
    </xdr:from>
    <xdr:to>
      <xdr:col>11</xdr:col>
      <xdr:colOff>434340</xdr:colOff>
      <xdr:row>19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46F2CF-297B-4031-B794-C520794E6E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8020" y="849630"/>
              <a:ext cx="48539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556260</xdr:colOff>
      <xdr:row>4</xdr:row>
      <xdr:rowOff>118110</xdr:rowOff>
    </xdr:from>
    <xdr:to>
      <xdr:col>20</xdr:col>
      <xdr:colOff>251460</xdr:colOff>
      <xdr:row>19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47969-E2A2-4A8B-BCF9-712485300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251460</xdr:colOff>
      <xdr:row>26</xdr:row>
      <xdr:rowOff>175260</xdr:rowOff>
    </xdr:from>
    <xdr:to>
      <xdr:col>22</xdr:col>
      <xdr:colOff>251460</xdr:colOff>
      <xdr:row>36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F7560-2C33-4EBB-9FD0-B732113D2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118110</xdr:rowOff>
    </xdr:from>
    <xdr:to>
      <xdr:col>11</xdr:col>
      <xdr:colOff>53340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95732-4CDA-4BA0-88F8-16CE35DF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2</xdr:row>
      <xdr:rowOff>80010</xdr:rowOff>
    </xdr:from>
    <xdr:to>
      <xdr:col>19</xdr:col>
      <xdr:colOff>76200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714EA9-4982-4954-A605-1EAA28B66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266700</xdr:colOff>
      <xdr:row>17</xdr:row>
      <xdr:rowOff>163830</xdr:rowOff>
    </xdr:from>
    <xdr:to>
      <xdr:col>11</xdr:col>
      <xdr:colOff>91440</xdr:colOff>
      <xdr:row>32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A6FE21-30D7-47A4-B3BC-EA35088AC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4420-2496-470D-BA33-05778F481B56}">
  <dimension ref="A2:B12"/>
  <sheetViews>
    <sheetView workbookViewId="0">
      <selection activeCell="A19" sqref="A19"/>
    </sheetView>
  </sheetViews>
  <sheetFormatPr defaultRowHeight="14.4"/>
  <sheetData>
    <row r="2" spans="1:2" ht="18">
      <c r="B2" s="8" t="s">
        <v>0</v>
      </c>
    </row>
    <row r="3" spans="1:2">
      <c r="B3">
        <v>50</v>
      </c>
    </row>
    <row r="4" spans="1:2">
      <c r="B4">
        <v>60</v>
      </c>
    </row>
    <row r="5" spans="1:2">
      <c r="B5">
        <v>55</v>
      </c>
    </row>
    <row r="6" spans="1:2">
      <c r="B6">
        <v>70</v>
      </c>
    </row>
    <row r="9" spans="1:2">
      <c r="A9" s="3" t="s">
        <v>1</v>
      </c>
      <c r="B9">
        <f>AVERAGE(B3:B6)</f>
        <v>58.75</v>
      </c>
    </row>
    <row r="10" spans="1:2">
      <c r="A10" s="3" t="s">
        <v>2</v>
      </c>
      <c r="B10">
        <f>MEDIAN(B3:B6)</f>
        <v>57.5</v>
      </c>
    </row>
    <row r="11" spans="1:2">
      <c r="A11" s="3" t="s">
        <v>3</v>
      </c>
      <c r="B11" t="e">
        <f>MODE(B3:B6)</f>
        <v>#N/A</v>
      </c>
    </row>
    <row r="12" spans="1:2">
      <c r="A1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6C84-CD51-4435-82A2-EC113BE03F81}">
  <dimension ref="A2:B27"/>
  <sheetViews>
    <sheetView topLeftCell="A19" workbookViewId="0">
      <selection activeCell="A27" sqref="A27"/>
    </sheetView>
  </sheetViews>
  <sheetFormatPr defaultRowHeight="14.4"/>
  <sheetData>
    <row r="2" spans="2:2" ht="21">
      <c r="B2" s="2" t="s">
        <v>0</v>
      </c>
    </row>
    <row r="3" spans="2:2">
      <c r="B3">
        <v>15</v>
      </c>
    </row>
    <row r="4" spans="2:2">
      <c r="B4">
        <v>10</v>
      </c>
    </row>
    <row r="5" spans="2:2">
      <c r="B5">
        <v>20</v>
      </c>
    </row>
    <row r="6" spans="2:2">
      <c r="B6">
        <v>25</v>
      </c>
    </row>
    <row r="7" spans="2:2">
      <c r="B7">
        <v>15</v>
      </c>
    </row>
    <row r="8" spans="2:2">
      <c r="B8">
        <v>10</v>
      </c>
    </row>
    <row r="9" spans="2:2">
      <c r="B9">
        <v>30</v>
      </c>
    </row>
    <row r="10" spans="2:2">
      <c r="B10">
        <v>20</v>
      </c>
    </row>
    <row r="11" spans="2:2">
      <c r="B11">
        <v>15</v>
      </c>
    </row>
    <row r="12" spans="2:2">
      <c r="B12">
        <v>10</v>
      </c>
    </row>
    <row r="13" spans="2:2">
      <c r="B13">
        <v>10</v>
      </c>
    </row>
    <row r="14" spans="2:2">
      <c r="B14">
        <v>25</v>
      </c>
    </row>
    <row r="15" spans="2:2">
      <c r="B15">
        <v>15</v>
      </c>
    </row>
    <row r="16" spans="2:2">
      <c r="B16">
        <v>20</v>
      </c>
    </row>
    <row r="17" spans="1:2">
      <c r="B17">
        <v>20</v>
      </c>
    </row>
    <row r="18" spans="1:2">
      <c r="B18">
        <v>15</v>
      </c>
    </row>
    <row r="19" spans="1:2">
      <c r="B19">
        <v>10</v>
      </c>
    </row>
    <row r="20" spans="1:2">
      <c r="B20">
        <v>10</v>
      </c>
    </row>
    <row r="21" spans="1:2">
      <c r="B21">
        <v>20</v>
      </c>
    </row>
    <row r="22" spans="1:2">
      <c r="B22">
        <v>25</v>
      </c>
    </row>
    <row r="25" spans="1:2" ht="15.6">
      <c r="A25" s="4" t="s">
        <v>1</v>
      </c>
      <c r="B25">
        <f>AVERAGE(B3:B22)</f>
        <v>17</v>
      </c>
    </row>
    <row r="26" spans="1:2" ht="15.6">
      <c r="A26" s="4" t="s">
        <v>2</v>
      </c>
      <c r="B26">
        <f>MEDIAN(B3:B22)</f>
        <v>15</v>
      </c>
    </row>
    <row r="27" spans="1:2" ht="15.6">
      <c r="A27" s="4">
        <v>3</v>
      </c>
      <c r="B27">
        <f>MODE(B3:B22)</f>
        <v>10</v>
      </c>
    </row>
  </sheetData>
  <sortState xmlns:xlrd2="http://schemas.microsoft.com/office/spreadsheetml/2017/richdata2" ref="F5">
    <sortCondition ref="F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A883-111A-4818-8A29-07FDEB9D3495}">
  <dimension ref="B1:F51"/>
  <sheetViews>
    <sheetView workbookViewId="0">
      <selection activeCell="G28" sqref="G28"/>
    </sheetView>
  </sheetViews>
  <sheetFormatPr defaultRowHeight="14.4"/>
  <cols>
    <col min="5" max="5" width="9.88671875" bestFit="1" customWidth="1"/>
  </cols>
  <sheetData>
    <row r="1" spans="2:6" ht="21">
      <c r="B1" s="5" t="s">
        <v>0</v>
      </c>
    </row>
    <row r="2" spans="2:6">
      <c r="B2">
        <v>3</v>
      </c>
    </row>
    <row r="3" spans="2:6">
      <c r="B3">
        <v>2</v>
      </c>
    </row>
    <row r="4" spans="2:6">
      <c r="B4">
        <v>5</v>
      </c>
    </row>
    <row r="5" spans="2:6">
      <c r="B5">
        <v>4</v>
      </c>
    </row>
    <row r="6" spans="2:6">
      <c r="B6">
        <v>7</v>
      </c>
    </row>
    <row r="7" spans="2:6" ht="16.2">
      <c r="B7">
        <v>2</v>
      </c>
      <c r="E7" s="7" t="s">
        <v>1</v>
      </c>
      <c r="F7">
        <f>AVERAGE(B2:B51)</f>
        <v>3.44</v>
      </c>
    </row>
    <row r="8" spans="2:6" ht="16.2">
      <c r="B8">
        <v>3</v>
      </c>
      <c r="E8" s="7" t="s">
        <v>2</v>
      </c>
      <c r="F8">
        <f>MEDIAN(B2:B51)</f>
        <v>3</v>
      </c>
    </row>
    <row r="9" spans="2:6" ht="16.2">
      <c r="B9">
        <v>3</v>
      </c>
      <c r="E9" s="7" t="s">
        <v>3</v>
      </c>
      <c r="F9">
        <f>MODE(B2:B51)</f>
        <v>2</v>
      </c>
    </row>
    <row r="10" spans="2:6">
      <c r="B10">
        <v>1</v>
      </c>
    </row>
    <row r="11" spans="2:6">
      <c r="B11">
        <v>6</v>
      </c>
    </row>
    <row r="12" spans="2:6">
      <c r="B12">
        <v>4</v>
      </c>
    </row>
    <row r="13" spans="2:6">
      <c r="B13">
        <v>2</v>
      </c>
    </row>
    <row r="14" spans="2:6">
      <c r="B14">
        <v>3</v>
      </c>
    </row>
    <row r="15" spans="2:6">
      <c r="B15">
        <v>5</v>
      </c>
    </row>
    <row r="16" spans="2:6">
      <c r="B16">
        <v>2</v>
      </c>
    </row>
    <row r="17" spans="2:2">
      <c r="B17">
        <v>4</v>
      </c>
    </row>
    <row r="18" spans="2:2">
      <c r="B18">
        <v>2</v>
      </c>
    </row>
    <row r="19" spans="2:2">
      <c r="B19">
        <v>1</v>
      </c>
    </row>
    <row r="20" spans="2:2">
      <c r="B20">
        <v>3</v>
      </c>
    </row>
    <row r="21" spans="2:2">
      <c r="B21">
        <v>5</v>
      </c>
    </row>
    <row r="22" spans="2:2">
      <c r="B22">
        <v>6</v>
      </c>
    </row>
    <row r="23" spans="2:2">
      <c r="B23">
        <v>3</v>
      </c>
    </row>
    <row r="24" spans="2:2">
      <c r="B24">
        <v>2</v>
      </c>
    </row>
    <row r="25" spans="2:2">
      <c r="B25">
        <v>1</v>
      </c>
    </row>
    <row r="26" spans="2:2">
      <c r="B26">
        <v>4</v>
      </c>
    </row>
    <row r="27" spans="2:2">
      <c r="B27">
        <v>2</v>
      </c>
    </row>
    <row r="28" spans="2:2">
      <c r="B28">
        <v>4</v>
      </c>
    </row>
    <row r="29" spans="2:2">
      <c r="B29">
        <v>5</v>
      </c>
    </row>
    <row r="30" spans="2:2">
      <c r="B30">
        <v>3</v>
      </c>
    </row>
    <row r="31" spans="2:2">
      <c r="B31">
        <v>2</v>
      </c>
    </row>
    <row r="32" spans="2:2">
      <c r="B32">
        <v>7</v>
      </c>
    </row>
    <row r="33" spans="2:2">
      <c r="B33">
        <v>2</v>
      </c>
    </row>
    <row r="34" spans="2:2">
      <c r="B34">
        <v>3</v>
      </c>
    </row>
    <row r="35" spans="2:2">
      <c r="B35">
        <v>4</v>
      </c>
    </row>
    <row r="36" spans="2:2">
      <c r="B36">
        <v>5</v>
      </c>
    </row>
    <row r="37" spans="2:2">
      <c r="B37">
        <v>1</v>
      </c>
    </row>
    <row r="38" spans="2:2">
      <c r="B38">
        <v>6</v>
      </c>
    </row>
    <row r="39" spans="2:2">
      <c r="B39">
        <v>2</v>
      </c>
    </row>
    <row r="40" spans="2:2">
      <c r="B40">
        <v>4</v>
      </c>
    </row>
    <row r="41" spans="2:2">
      <c r="B41">
        <v>3</v>
      </c>
    </row>
    <row r="42" spans="2:2">
      <c r="B42">
        <v>5</v>
      </c>
    </row>
    <row r="43" spans="2:2">
      <c r="B43">
        <v>3</v>
      </c>
    </row>
    <row r="44" spans="2:2">
      <c r="B44">
        <v>2</v>
      </c>
    </row>
    <row r="45" spans="2:2">
      <c r="B45">
        <v>4</v>
      </c>
    </row>
    <row r="46" spans="2:2">
      <c r="B46">
        <v>2</v>
      </c>
    </row>
    <row r="47" spans="2:2">
      <c r="B47">
        <v>6</v>
      </c>
    </row>
    <row r="48" spans="2:2">
      <c r="B48">
        <v>3</v>
      </c>
    </row>
    <row r="49" spans="2:2">
      <c r="B49">
        <v>2</v>
      </c>
    </row>
    <row r="50" spans="2:2">
      <c r="B50">
        <v>4</v>
      </c>
    </row>
    <row r="51" spans="2:2">
      <c r="B51">
        <v>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B988-3C7F-4641-944D-1117E40610C5}">
  <dimension ref="A1:F18"/>
  <sheetViews>
    <sheetView workbookViewId="0">
      <selection activeCell="E26" sqref="E26"/>
    </sheetView>
  </sheetViews>
  <sheetFormatPr defaultRowHeight="14.4"/>
  <cols>
    <col min="1" max="1" width="10.33203125" bestFit="1" customWidth="1"/>
    <col min="6" max="6" width="9.5546875" customWidth="1"/>
  </cols>
  <sheetData>
    <row r="1" spans="1:6" ht="18">
      <c r="B1" s="8" t="s">
        <v>0</v>
      </c>
      <c r="D1" s="8" t="s">
        <v>5</v>
      </c>
      <c r="F1" s="8" t="s">
        <v>6</v>
      </c>
    </row>
    <row r="2" spans="1:6">
      <c r="B2">
        <v>105</v>
      </c>
      <c r="D2">
        <f>B2-B14</f>
        <v>-17</v>
      </c>
      <c r="F2">
        <f>D2*D2</f>
        <v>289</v>
      </c>
    </row>
    <row r="3" spans="1:6">
      <c r="B3">
        <v>110</v>
      </c>
      <c r="D3">
        <f>B3-B14</f>
        <v>-12</v>
      </c>
      <c r="F3">
        <f t="shared" ref="F3:F11" si="0">D3*D3</f>
        <v>144</v>
      </c>
    </row>
    <row r="4" spans="1:6">
      <c r="B4">
        <v>115</v>
      </c>
      <c r="D4">
        <f>B4-B14</f>
        <v>-7</v>
      </c>
      <c r="F4">
        <f t="shared" si="0"/>
        <v>49</v>
      </c>
    </row>
    <row r="5" spans="1:6">
      <c r="B5">
        <v>115</v>
      </c>
      <c r="D5">
        <f>B5-B14</f>
        <v>-7</v>
      </c>
      <c r="F5">
        <f t="shared" si="0"/>
        <v>49</v>
      </c>
    </row>
    <row r="6" spans="1:6">
      <c r="B6">
        <v>120</v>
      </c>
      <c r="D6">
        <f>B6-B14</f>
        <v>-2</v>
      </c>
      <c r="F6">
        <f t="shared" si="0"/>
        <v>4</v>
      </c>
    </row>
    <row r="7" spans="1:6">
      <c r="B7">
        <v>125</v>
      </c>
      <c r="D7">
        <f>B7-B14</f>
        <v>3</v>
      </c>
      <c r="F7">
        <f t="shared" si="0"/>
        <v>9</v>
      </c>
    </row>
    <row r="8" spans="1:6">
      <c r="B8">
        <v>125</v>
      </c>
      <c r="D8">
        <f>B8-B14</f>
        <v>3</v>
      </c>
      <c r="F8">
        <f t="shared" si="0"/>
        <v>9</v>
      </c>
    </row>
    <row r="9" spans="1:6">
      <c r="B9">
        <v>130</v>
      </c>
      <c r="D9">
        <f>B9-B14</f>
        <v>8</v>
      </c>
      <c r="F9">
        <f t="shared" si="0"/>
        <v>64</v>
      </c>
    </row>
    <row r="10" spans="1:6">
      <c r="B10">
        <v>135</v>
      </c>
      <c r="D10">
        <f>B10-B14</f>
        <v>13</v>
      </c>
      <c r="F10">
        <f t="shared" si="0"/>
        <v>169</v>
      </c>
    </row>
    <row r="11" spans="1:6">
      <c r="B11">
        <v>140</v>
      </c>
      <c r="D11">
        <f>B11-B14</f>
        <v>18</v>
      </c>
      <c r="F11">
        <f t="shared" si="0"/>
        <v>324</v>
      </c>
    </row>
    <row r="14" spans="1:6" ht="18">
      <c r="A14" s="6" t="s">
        <v>4</v>
      </c>
      <c r="B14">
        <f>AVERAGE(B2:B11)</f>
        <v>122</v>
      </c>
    </row>
    <row r="15" spans="1:6" ht="18">
      <c r="A15" s="6" t="s">
        <v>12</v>
      </c>
      <c r="B15" s="3" t="s">
        <v>32</v>
      </c>
    </row>
    <row r="16" spans="1:6" ht="18">
      <c r="A16" s="6"/>
      <c r="B16">
        <f>B11-B2</f>
        <v>35</v>
      </c>
    </row>
    <row r="17" spans="1:2" ht="18">
      <c r="A17" s="6" t="s">
        <v>7</v>
      </c>
      <c r="B17">
        <f>_xlfn.VAR.P(B2:B11)</f>
        <v>111</v>
      </c>
    </row>
    <row r="18" spans="1:2" ht="18">
      <c r="A18" s="6" t="s">
        <v>8</v>
      </c>
      <c r="B18">
        <f>_xlfn.STDEV.P(B2:B11)</f>
        <v>10.535653752852738</v>
      </c>
    </row>
  </sheetData>
  <sortState xmlns:xlrd2="http://schemas.microsoft.com/office/spreadsheetml/2017/richdata2" ref="B2:B11">
    <sortCondition ref="B2:B11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B08F-B65C-4854-96B0-A96ABB16829E}">
  <dimension ref="F1:K37"/>
  <sheetViews>
    <sheetView topLeftCell="F27" workbookViewId="0">
      <selection activeCell="L42" sqref="L42"/>
    </sheetView>
  </sheetViews>
  <sheetFormatPr defaultRowHeight="14.4"/>
  <cols>
    <col min="11" max="11" width="13.6640625" customWidth="1"/>
    <col min="12" max="12" width="11.44140625" customWidth="1"/>
  </cols>
  <sheetData>
    <row r="1" spans="7:11" ht="18">
      <c r="G1" s="8" t="s">
        <v>0</v>
      </c>
      <c r="I1" s="1" t="s">
        <v>9</v>
      </c>
      <c r="K1" s="8" t="s">
        <v>10</v>
      </c>
    </row>
    <row r="2" spans="7:11">
      <c r="G2">
        <v>400</v>
      </c>
      <c r="I2">
        <f>G2-G33</f>
        <v>-193.33333333333337</v>
      </c>
      <c r="K2">
        <f>I2*I2</f>
        <v>37377.777777777796</v>
      </c>
    </row>
    <row r="3" spans="7:11">
      <c r="G3">
        <v>400</v>
      </c>
      <c r="I3">
        <f>G3-G33</f>
        <v>-193.33333333333337</v>
      </c>
      <c r="K3">
        <f t="shared" ref="K3:K31" si="0">I3*I3</f>
        <v>37377.777777777796</v>
      </c>
    </row>
    <row r="4" spans="7:11">
      <c r="G4">
        <v>400</v>
      </c>
      <c r="I4">
        <f>G4-G33</f>
        <v>-193.33333333333337</v>
      </c>
      <c r="K4">
        <f t="shared" si="0"/>
        <v>37377.777777777796</v>
      </c>
    </row>
    <row r="5" spans="7:11">
      <c r="G5">
        <v>450</v>
      </c>
      <c r="I5">
        <f>G5-G33</f>
        <v>-143.33333333333337</v>
      </c>
      <c r="K5">
        <f t="shared" si="0"/>
        <v>20544.444444444456</v>
      </c>
    </row>
    <row r="6" spans="7:11">
      <c r="G6">
        <v>500</v>
      </c>
      <c r="I6">
        <f>G6-G33</f>
        <v>-93.333333333333371</v>
      </c>
      <c r="K6">
        <f t="shared" si="0"/>
        <v>8711.1111111111186</v>
      </c>
    </row>
    <row r="7" spans="7:11">
      <c r="G7">
        <v>500</v>
      </c>
      <c r="I7">
        <f>G7-G33</f>
        <v>-93.333333333333371</v>
      </c>
      <c r="K7">
        <f t="shared" si="0"/>
        <v>8711.1111111111186</v>
      </c>
    </row>
    <row r="8" spans="7:11">
      <c r="G8">
        <v>500</v>
      </c>
      <c r="I8">
        <f>G8-G33</f>
        <v>-93.333333333333371</v>
      </c>
      <c r="K8">
        <f t="shared" si="0"/>
        <v>8711.1111111111186</v>
      </c>
    </row>
    <row r="9" spans="7:11">
      <c r="G9">
        <v>500</v>
      </c>
      <c r="I9">
        <f>G9-G33</f>
        <v>-93.333333333333371</v>
      </c>
      <c r="K9">
        <f t="shared" si="0"/>
        <v>8711.1111111111186</v>
      </c>
    </row>
    <row r="10" spans="7:11">
      <c r="G10">
        <v>550</v>
      </c>
      <c r="I10">
        <f>G10-G33</f>
        <v>-43.333333333333371</v>
      </c>
      <c r="K10">
        <f t="shared" si="0"/>
        <v>1877.777777777781</v>
      </c>
    </row>
    <row r="11" spans="7:11">
      <c r="G11">
        <v>550</v>
      </c>
      <c r="I11">
        <f>G11-G33</f>
        <v>-43.333333333333371</v>
      </c>
      <c r="K11">
        <f t="shared" si="0"/>
        <v>1877.777777777781</v>
      </c>
    </row>
    <row r="12" spans="7:11">
      <c r="G12">
        <v>550</v>
      </c>
      <c r="I12">
        <f>G12-G33</f>
        <v>-43.333333333333371</v>
      </c>
      <c r="K12">
        <f t="shared" si="0"/>
        <v>1877.777777777781</v>
      </c>
    </row>
    <row r="13" spans="7:11">
      <c r="G13">
        <v>550</v>
      </c>
      <c r="I13">
        <f>G13-G33</f>
        <v>-43.333333333333371</v>
      </c>
      <c r="K13">
        <f t="shared" si="0"/>
        <v>1877.777777777781</v>
      </c>
    </row>
    <row r="14" spans="7:11">
      <c r="G14">
        <v>550</v>
      </c>
      <c r="I14">
        <f>G14-G33</f>
        <v>-43.333333333333371</v>
      </c>
      <c r="K14">
        <f t="shared" si="0"/>
        <v>1877.777777777781</v>
      </c>
    </row>
    <row r="15" spans="7:11">
      <c r="G15">
        <v>550</v>
      </c>
      <c r="I15">
        <f>G15-G33</f>
        <v>-43.333333333333371</v>
      </c>
      <c r="K15">
        <f t="shared" si="0"/>
        <v>1877.777777777781</v>
      </c>
    </row>
    <row r="16" spans="7:11">
      <c r="G16">
        <v>600</v>
      </c>
      <c r="I16">
        <f>G16-G33</f>
        <v>6.6666666666666288</v>
      </c>
      <c r="K16">
        <f t="shared" si="0"/>
        <v>44.444444444443938</v>
      </c>
    </row>
    <row r="17" spans="7:11">
      <c r="G17">
        <v>600</v>
      </c>
      <c r="I17">
        <f>G17-G33</f>
        <v>6.6666666666666288</v>
      </c>
      <c r="K17">
        <f t="shared" si="0"/>
        <v>44.444444444443938</v>
      </c>
    </row>
    <row r="18" spans="7:11">
      <c r="G18">
        <v>600</v>
      </c>
      <c r="I18">
        <f>G18-G33</f>
        <v>6.6666666666666288</v>
      </c>
      <c r="K18">
        <f t="shared" si="0"/>
        <v>44.444444444443938</v>
      </c>
    </row>
    <row r="19" spans="7:11">
      <c r="G19">
        <v>600</v>
      </c>
      <c r="I19">
        <f>G19-G33</f>
        <v>6.6666666666666288</v>
      </c>
      <c r="K19">
        <f t="shared" si="0"/>
        <v>44.444444444443938</v>
      </c>
    </row>
    <row r="20" spans="7:11">
      <c r="G20">
        <v>600</v>
      </c>
      <c r="I20">
        <f>G20-G33</f>
        <v>6.6666666666666288</v>
      </c>
      <c r="K20">
        <f t="shared" si="0"/>
        <v>44.444444444443938</v>
      </c>
    </row>
    <row r="21" spans="7:11">
      <c r="G21">
        <v>600</v>
      </c>
      <c r="I21">
        <f>G21-G33</f>
        <v>6.6666666666666288</v>
      </c>
      <c r="K21">
        <f t="shared" si="0"/>
        <v>44.444444444443938</v>
      </c>
    </row>
    <row r="22" spans="7:11">
      <c r="G22">
        <v>650</v>
      </c>
      <c r="I22">
        <f>G22-G33</f>
        <v>56.666666666666629</v>
      </c>
      <c r="K22">
        <f t="shared" si="0"/>
        <v>3211.1111111111068</v>
      </c>
    </row>
    <row r="23" spans="7:11">
      <c r="G23">
        <v>650</v>
      </c>
      <c r="I23">
        <f>G23-G33</f>
        <v>56.666666666666629</v>
      </c>
      <c r="K23">
        <f t="shared" si="0"/>
        <v>3211.1111111111068</v>
      </c>
    </row>
    <row r="24" spans="7:11">
      <c r="G24">
        <v>700</v>
      </c>
      <c r="I24">
        <f>G24-G33</f>
        <v>106.66666666666663</v>
      </c>
      <c r="K24">
        <f t="shared" si="0"/>
        <v>11377.77777777777</v>
      </c>
    </row>
    <row r="25" spans="7:11">
      <c r="G25">
        <v>700</v>
      </c>
      <c r="I25">
        <f>G25-G33</f>
        <v>106.66666666666663</v>
      </c>
      <c r="K25">
        <f t="shared" si="0"/>
        <v>11377.77777777777</v>
      </c>
    </row>
    <row r="26" spans="7:11">
      <c r="G26">
        <v>700</v>
      </c>
      <c r="I26">
        <f>G26-G33</f>
        <v>106.66666666666663</v>
      </c>
      <c r="K26">
        <f t="shared" si="0"/>
        <v>11377.77777777777</v>
      </c>
    </row>
    <row r="27" spans="7:11">
      <c r="G27">
        <v>750</v>
      </c>
      <c r="I27">
        <f>G27-G33</f>
        <v>156.66666666666663</v>
      </c>
      <c r="K27">
        <f t="shared" si="0"/>
        <v>24544.444444444434</v>
      </c>
    </row>
    <row r="28" spans="7:11">
      <c r="G28">
        <v>750</v>
      </c>
      <c r="I28">
        <f>G28-G33</f>
        <v>156.66666666666663</v>
      </c>
      <c r="K28">
        <f t="shared" si="0"/>
        <v>24544.444444444434</v>
      </c>
    </row>
    <row r="29" spans="7:11">
      <c r="G29">
        <v>750</v>
      </c>
      <c r="I29">
        <f>G29-G33</f>
        <v>156.66666666666663</v>
      </c>
      <c r="K29">
        <f t="shared" si="0"/>
        <v>24544.444444444434</v>
      </c>
    </row>
    <row r="30" spans="7:11">
      <c r="G30">
        <v>800</v>
      </c>
      <c r="I30">
        <f>G30-G33</f>
        <v>206.66666666666663</v>
      </c>
      <c r="K30">
        <f t="shared" si="0"/>
        <v>42711.111111111095</v>
      </c>
    </row>
    <row r="31" spans="7:11">
      <c r="G31">
        <v>800</v>
      </c>
      <c r="I31">
        <f>G31-G33</f>
        <v>206.66666666666663</v>
      </c>
      <c r="K31">
        <f t="shared" si="0"/>
        <v>42711.111111111095</v>
      </c>
    </row>
    <row r="33" spans="6:7" ht="15.6">
      <c r="F33" s="4" t="s">
        <v>1</v>
      </c>
      <c r="G33">
        <f>AVERAGE(G2:G31)</f>
        <v>593.33333333333337</v>
      </c>
    </row>
    <row r="34" spans="6:7" ht="15.6">
      <c r="F34" s="4" t="s">
        <v>7</v>
      </c>
      <c r="G34">
        <f>_xlfn.VAR.P(G2:G31)</f>
        <v>12622.222222222223</v>
      </c>
    </row>
    <row r="35" spans="6:7" ht="15.6">
      <c r="F35" s="4" t="s">
        <v>8</v>
      </c>
      <c r="G35">
        <f>_xlfn.STDEV.P(G2:G31)</f>
        <v>112.34866364235145</v>
      </c>
    </row>
    <row r="36" spans="6:7">
      <c r="F36" s="3" t="s">
        <v>12</v>
      </c>
      <c r="G36" t="s">
        <v>15</v>
      </c>
    </row>
    <row r="37" spans="6:7">
      <c r="G37">
        <f>G31-G2</f>
        <v>400</v>
      </c>
    </row>
  </sheetData>
  <sortState xmlns:xlrd2="http://schemas.microsoft.com/office/spreadsheetml/2017/richdata2" ref="G2:G31">
    <sortCondition ref="G2:G31"/>
  </sortState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A49E-081C-4F04-954C-2458C4D90054}">
  <dimension ref="A1:F57"/>
  <sheetViews>
    <sheetView topLeftCell="A38" workbookViewId="0">
      <selection activeCell="H55" sqref="H55"/>
    </sheetView>
  </sheetViews>
  <sheetFormatPr defaultRowHeight="14.4"/>
  <sheetData>
    <row r="1" spans="2:6" ht="18">
      <c r="B1" s="8" t="s">
        <v>0</v>
      </c>
      <c r="D1" s="8" t="s">
        <v>11</v>
      </c>
      <c r="F1" s="8" t="s">
        <v>6</v>
      </c>
    </row>
    <row r="2" spans="2:6">
      <c r="B2">
        <v>1</v>
      </c>
      <c r="D2">
        <f>B2-B53</f>
        <v>-2.52</v>
      </c>
      <c r="F2">
        <f>D2*D2</f>
        <v>6.3504000000000005</v>
      </c>
    </row>
    <row r="3" spans="2:6">
      <c r="B3">
        <v>1</v>
      </c>
      <c r="D3">
        <f>B3-B53</f>
        <v>-2.52</v>
      </c>
      <c r="F3">
        <f t="shared" ref="F3:F51" si="0">D3*D3</f>
        <v>6.3504000000000005</v>
      </c>
    </row>
    <row r="4" spans="2:6">
      <c r="B4">
        <v>2</v>
      </c>
      <c r="D4">
        <f>B4-B53</f>
        <v>-1.52</v>
      </c>
      <c r="F4">
        <f t="shared" si="0"/>
        <v>2.3104</v>
      </c>
    </row>
    <row r="5" spans="2:6">
      <c r="B5">
        <v>2</v>
      </c>
      <c r="D5">
        <f>B5-B53</f>
        <v>-1.52</v>
      </c>
      <c r="F5">
        <f t="shared" si="0"/>
        <v>2.3104</v>
      </c>
    </row>
    <row r="6" spans="2:6">
      <c r="B6">
        <v>2</v>
      </c>
      <c r="D6">
        <f>B6-B53</f>
        <v>-1.52</v>
      </c>
      <c r="F6">
        <f t="shared" si="0"/>
        <v>2.3104</v>
      </c>
    </row>
    <row r="7" spans="2:6">
      <c r="B7">
        <v>2</v>
      </c>
      <c r="D7">
        <f>B7-B53</f>
        <v>-1.52</v>
      </c>
      <c r="F7">
        <f t="shared" si="0"/>
        <v>2.3104</v>
      </c>
    </row>
    <row r="8" spans="2:6">
      <c r="B8">
        <v>2</v>
      </c>
      <c r="D8">
        <f>B8-B53</f>
        <v>-1.52</v>
      </c>
      <c r="F8">
        <f t="shared" si="0"/>
        <v>2.3104</v>
      </c>
    </row>
    <row r="9" spans="2:6">
      <c r="B9">
        <v>2</v>
      </c>
      <c r="D9">
        <f>B9-B53</f>
        <v>-1.52</v>
      </c>
      <c r="F9">
        <f t="shared" si="0"/>
        <v>2.3104</v>
      </c>
    </row>
    <row r="10" spans="2:6">
      <c r="B10">
        <v>2</v>
      </c>
      <c r="D10">
        <f>B10-B53</f>
        <v>-1.52</v>
      </c>
      <c r="F10">
        <f t="shared" si="0"/>
        <v>2.3104</v>
      </c>
    </row>
    <row r="11" spans="2:6">
      <c r="B11">
        <v>2</v>
      </c>
      <c r="D11">
        <f>B11-B53</f>
        <v>-1.52</v>
      </c>
      <c r="F11">
        <f t="shared" si="0"/>
        <v>2.3104</v>
      </c>
    </row>
    <row r="12" spans="2:6">
      <c r="B12">
        <v>2</v>
      </c>
      <c r="D12">
        <f>B12-B53</f>
        <v>-1.52</v>
      </c>
      <c r="F12">
        <f t="shared" si="0"/>
        <v>2.3104</v>
      </c>
    </row>
    <row r="13" spans="2:6">
      <c r="B13">
        <v>2</v>
      </c>
      <c r="D13">
        <f>B13-B53</f>
        <v>-1.52</v>
      </c>
      <c r="F13">
        <f t="shared" si="0"/>
        <v>2.3104</v>
      </c>
    </row>
    <row r="14" spans="2:6">
      <c r="B14">
        <v>2</v>
      </c>
      <c r="D14">
        <f>B14-B53</f>
        <v>-1.52</v>
      </c>
      <c r="F14">
        <f t="shared" si="0"/>
        <v>2.3104</v>
      </c>
    </row>
    <row r="15" spans="2:6">
      <c r="B15">
        <v>2</v>
      </c>
      <c r="D15">
        <f>B15-B53</f>
        <v>-1.52</v>
      </c>
      <c r="F15">
        <f t="shared" si="0"/>
        <v>2.3104</v>
      </c>
    </row>
    <row r="16" spans="2:6">
      <c r="B16">
        <v>2</v>
      </c>
      <c r="D16">
        <f>B16-B53</f>
        <v>-1.52</v>
      </c>
      <c r="F16">
        <f t="shared" si="0"/>
        <v>2.3104</v>
      </c>
    </row>
    <row r="17" spans="2:6">
      <c r="B17">
        <v>2</v>
      </c>
      <c r="D17">
        <f>B17-B53</f>
        <v>-1.52</v>
      </c>
      <c r="F17">
        <f t="shared" si="0"/>
        <v>2.3104</v>
      </c>
    </row>
    <row r="18" spans="2:6">
      <c r="B18">
        <v>3</v>
      </c>
      <c r="D18">
        <f>B18-B53</f>
        <v>-0.52</v>
      </c>
      <c r="F18">
        <f t="shared" si="0"/>
        <v>0.27040000000000003</v>
      </c>
    </row>
    <row r="19" spans="2:6">
      <c r="B19">
        <v>3</v>
      </c>
      <c r="D19">
        <f>B19-B53</f>
        <v>-0.52</v>
      </c>
      <c r="F19">
        <f t="shared" si="0"/>
        <v>0.27040000000000003</v>
      </c>
    </row>
    <row r="20" spans="2:6">
      <c r="B20">
        <v>3</v>
      </c>
      <c r="D20">
        <f>B20-B53</f>
        <v>-0.52</v>
      </c>
      <c r="F20">
        <f t="shared" si="0"/>
        <v>0.27040000000000003</v>
      </c>
    </row>
    <row r="21" spans="2:6">
      <c r="B21">
        <v>3</v>
      </c>
      <c r="D21">
        <f>B21-B53</f>
        <v>-0.52</v>
      </c>
      <c r="F21">
        <f t="shared" si="0"/>
        <v>0.27040000000000003</v>
      </c>
    </row>
    <row r="22" spans="2:6">
      <c r="B22">
        <v>3</v>
      </c>
      <c r="D22">
        <f>B22-B53</f>
        <v>-0.52</v>
      </c>
      <c r="F22">
        <f t="shared" si="0"/>
        <v>0.27040000000000003</v>
      </c>
    </row>
    <row r="23" spans="2:6">
      <c r="B23">
        <v>3</v>
      </c>
      <c r="D23">
        <f>B23-B53</f>
        <v>-0.52</v>
      </c>
      <c r="F23">
        <f t="shared" si="0"/>
        <v>0.27040000000000003</v>
      </c>
    </row>
    <row r="24" spans="2:6">
      <c r="B24">
        <v>3</v>
      </c>
      <c r="D24">
        <f>B24-B53</f>
        <v>-0.52</v>
      </c>
      <c r="F24">
        <f t="shared" si="0"/>
        <v>0.27040000000000003</v>
      </c>
    </row>
    <row r="25" spans="2:6">
      <c r="B25">
        <v>3</v>
      </c>
      <c r="D25">
        <f>B25-B53</f>
        <v>-0.52</v>
      </c>
      <c r="F25">
        <f t="shared" si="0"/>
        <v>0.27040000000000003</v>
      </c>
    </row>
    <row r="26" spans="2:6">
      <c r="B26">
        <v>3</v>
      </c>
      <c r="D26">
        <f>B26-B53</f>
        <v>-0.52</v>
      </c>
      <c r="F26">
        <f t="shared" si="0"/>
        <v>0.27040000000000003</v>
      </c>
    </row>
    <row r="27" spans="2:6">
      <c r="B27">
        <v>3</v>
      </c>
      <c r="D27">
        <f>B27-B53</f>
        <v>-0.52</v>
      </c>
      <c r="F27">
        <f t="shared" si="0"/>
        <v>0.27040000000000003</v>
      </c>
    </row>
    <row r="28" spans="2:6">
      <c r="B28">
        <v>3</v>
      </c>
      <c r="D28">
        <f>B28-B53</f>
        <v>-0.52</v>
      </c>
      <c r="F28">
        <f t="shared" si="0"/>
        <v>0.27040000000000003</v>
      </c>
    </row>
    <row r="29" spans="2:6">
      <c r="B29">
        <v>4</v>
      </c>
      <c r="D29">
        <f>B29-B53</f>
        <v>0.48</v>
      </c>
      <c r="F29">
        <f t="shared" si="0"/>
        <v>0.23039999999999999</v>
      </c>
    </row>
    <row r="30" spans="2:6">
      <c r="B30">
        <v>4</v>
      </c>
      <c r="D30">
        <f>B30-B53</f>
        <v>0.48</v>
      </c>
      <c r="F30">
        <f t="shared" si="0"/>
        <v>0.23039999999999999</v>
      </c>
    </row>
    <row r="31" spans="2:6">
      <c r="B31">
        <v>4</v>
      </c>
      <c r="D31">
        <f>B31-B53</f>
        <v>0.48</v>
      </c>
      <c r="F31">
        <f t="shared" si="0"/>
        <v>0.23039999999999999</v>
      </c>
    </row>
    <row r="32" spans="2:6">
      <c r="B32">
        <v>4</v>
      </c>
      <c r="D32">
        <f>B32-B53</f>
        <v>0.48</v>
      </c>
      <c r="F32">
        <f t="shared" si="0"/>
        <v>0.23039999999999999</v>
      </c>
    </row>
    <row r="33" spans="2:6">
      <c r="B33">
        <v>4</v>
      </c>
      <c r="D33">
        <f>B33-B53</f>
        <v>0.48</v>
      </c>
      <c r="F33">
        <f t="shared" si="0"/>
        <v>0.23039999999999999</v>
      </c>
    </row>
    <row r="34" spans="2:6">
      <c r="B34">
        <v>4</v>
      </c>
      <c r="D34">
        <f>B34-B53</f>
        <v>0.48</v>
      </c>
      <c r="F34">
        <f t="shared" si="0"/>
        <v>0.23039999999999999</v>
      </c>
    </row>
    <row r="35" spans="2:6">
      <c r="B35">
        <v>4</v>
      </c>
      <c r="D35">
        <f>B35-B53</f>
        <v>0.48</v>
      </c>
      <c r="F35">
        <f t="shared" si="0"/>
        <v>0.23039999999999999</v>
      </c>
    </row>
    <row r="36" spans="2:6">
      <c r="B36">
        <v>4</v>
      </c>
      <c r="D36">
        <f>B36-B53</f>
        <v>0.48</v>
      </c>
      <c r="F36">
        <f t="shared" si="0"/>
        <v>0.23039999999999999</v>
      </c>
    </row>
    <row r="37" spans="2:6">
      <c r="B37">
        <v>4</v>
      </c>
      <c r="D37">
        <f>B37-B53</f>
        <v>0.48</v>
      </c>
      <c r="F37">
        <f t="shared" si="0"/>
        <v>0.23039999999999999</v>
      </c>
    </row>
    <row r="38" spans="2:6">
      <c r="B38">
        <v>4</v>
      </c>
      <c r="D38">
        <f>B38-B53</f>
        <v>0.48</v>
      </c>
      <c r="F38">
        <f t="shared" si="0"/>
        <v>0.23039999999999999</v>
      </c>
    </row>
    <row r="39" spans="2:6">
      <c r="B39">
        <v>5</v>
      </c>
      <c r="D39">
        <f>B39-B53</f>
        <v>1.48</v>
      </c>
      <c r="F39">
        <f t="shared" si="0"/>
        <v>2.1903999999999999</v>
      </c>
    </row>
    <row r="40" spans="2:6">
      <c r="B40">
        <v>5</v>
      </c>
      <c r="D40">
        <f>B40-B53</f>
        <v>1.48</v>
      </c>
      <c r="F40">
        <f t="shared" si="0"/>
        <v>2.1903999999999999</v>
      </c>
    </row>
    <row r="41" spans="2:6">
      <c r="B41">
        <v>5</v>
      </c>
      <c r="D41">
        <f>B41-B53</f>
        <v>1.48</v>
      </c>
      <c r="F41">
        <f t="shared" si="0"/>
        <v>2.1903999999999999</v>
      </c>
    </row>
    <row r="42" spans="2:6">
      <c r="B42">
        <v>5</v>
      </c>
      <c r="D42">
        <f>B42-B53</f>
        <v>1.48</v>
      </c>
      <c r="F42">
        <f t="shared" si="0"/>
        <v>2.1903999999999999</v>
      </c>
    </row>
    <row r="43" spans="2:6">
      <c r="B43">
        <v>5</v>
      </c>
      <c r="D43">
        <f>B43-B53</f>
        <v>1.48</v>
      </c>
      <c r="F43">
        <f t="shared" si="0"/>
        <v>2.1903999999999999</v>
      </c>
    </row>
    <row r="44" spans="2:6">
      <c r="B44">
        <v>5</v>
      </c>
      <c r="D44">
        <f>B44-B53</f>
        <v>1.48</v>
      </c>
      <c r="F44">
        <f t="shared" si="0"/>
        <v>2.1903999999999999</v>
      </c>
    </row>
    <row r="45" spans="2:6">
      <c r="B45">
        <v>5</v>
      </c>
      <c r="D45">
        <f>B45-B53</f>
        <v>1.48</v>
      </c>
      <c r="F45">
        <f t="shared" si="0"/>
        <v>2.1903999999999999</v>
      </c>
    </row>
    <row r="46" spans="2:6">
      <c r="B46">
        <v>6</v>
      </c>
      <c r="D46">
        <f>B46-B53</f>
        <v>2.48</v>
      </c>
      <c r="F46">
        <f t="shared" si="0"/>
        <v>6.1504000000000003</v>
      </c>
    </row>
    <row r="47" spans="2:6">
      <c r="B47">
        <v>6</v>
      </c>
      <c r="D47">
        <f>B47-B53</f>
        <v>2.48</v>
      </c>
      <c r="F47">
        <f t="shared" si="0"/>
        <v>6.1504000000000003</v>
      </c>
    </row>
    <row r="48" spans="2:6">
      <c r="B48">
        <v>6</v>
      </c>
      <c r="D48">
        <f>B48-B53</f>
        <v>2.48</v>
      </c>
      <c r="F48">
        <f t="shared" si="0"/>
        <v>6.1504000000000003</v>
      </c>
    </row>
    <row r="49" spans="1:6">
      <c r="B49">
        <v>6</v>
      </c>
      <c r="D49">
        <f>B49-B53</f>
        <v>2.48</v>
      </c>
      <c r="F49">
        <f t="shared" si="0"/>
        <v>6.1504000000000003</v>
      </c>
    </row>
    <row r="50" spans="1:6">
      <c r="B50">
        <v>7</v>
      </c>
      <c r="D50">
        <f>B50-B53</f>
        <v>3.48</v>
      </c>
      <c r="F50">
        <f t="shared" si="0"/>
        <v>12.1104</v>
      </c>
    </row>
    <row r="51" spans="1:6">
      <c r="B51">
        <v>7</v>
      </c>
      <c r="D51">
        <f>B51-B53</f>
        <v>3.48</v>
      </c>
      <c r="F51">
        <f t="shared" si="0"/>
        <v>12.1104</v>
      </c>
    </row>
    <row r="53" spans="1:6">
      <c r="A53" s="3" t="s">
        <v>1</v>
      </c>
      <c r="B53">
        <f>AVERAGE(B2:B51)</f>
        <v>3.52</v>
      </c>
    </row>
    <row r="54" spans="1:6">
      <c r="A54" s="3" t="s">
        <v>7</v>
      </c>
      <c r="B54">
        <f>_xlfn.VAR.P(B2:B51)</f>
        <v>2.2896000000000001</v>
      </c>
    </row>
    <row r="55" spans="1:6">
      <c r="A55" s="3" t="s">
        <v>8</v>
      </c>
      <c r="B55">
        <f>_xlfn.STDEV.P(B2:B51)</f>
        <v>1.5131424255502191</v>
      </c>
    </row>
    <row r="56" spans="1:6">
      <c r="A56" s="3" t="s">
        <v>12</v>
      </c>
      <c r="B56" s="3" t="s">
        <v>15</v>
      </c>
    </row>
    <row r="57" spans="1:6">
      <c r="B57">
        <f>B51-B2</f>
        <v>6</v>
      </c>
    </row>
  </sheetData>
  <sortState xmlns:xlrd2="http://schemas.microsoft.com/office/spreadsheetml/2017/richdata2" ref="B2:B51">
    <sortCondition ref="B2:B51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19AD-7D7D-4AA9-B2C1-0444434A65FC}">
  <dimension ref="A1:F17"/>
  <sheetViews>
    <sheetView workbookViewId="0">
      <selection activeCell="A16" sqref="A16"/>
    </sheetView>
  </sheetViews>
  <sheetFormatPr defaultRowHeight="14.4"/>
  <cols>
    <col min="1" max="1" width="9" customWidth="1"/>
  </cols>
  <sheetData>
    <row r="1" spans="1:6" ht="18">
      <c r="B1" s="8" t="s">
        <v>0</v>
      </c>
      <c r="D1" s="8"/>
      <c r="F1" s="8"/>
    </row>
    <row r="2" spans="1:6">
      <c r="B2">
        <v>120</v>
      </c>
    </row>
    <row r="3" spans="1:6">
      <c r="B3">
        <v>150</v>
      </c>
    </row>
    <row r="4" spans="1:6">
      <c r="B4">
        <v>110</v>
      </c>
    </row>
    <row r="5" spans="1:6">
      <c r="B5">
        <v>135</v>
      </c>
    </row>
    <row r="6" spans="1:6">
      <c r="B6">
        <v>125</v>
      </c>
    </row>
    <row r="7" spans="1:6">
      <c r="B7">
        <v>140</v>
      </c>
    </row>
    <row r="8" spans="1:6">
      <c r="B8">
        <v>130</v>
      </c>
    </row>
    <row r="9" spans="1:6">
      <c r="B9">
        <v>155</v>
      </c>
    </row>
    <row r="10" spans="1:6">
      <c r="B10">
        <v>115</v>
      </c>
    </row>
    <row r="11" spans="1:6">
      <c r="B11">
        <v>145</v>
      </c>
    </row>
    <row r="12" spans="1:6">
      <c r="B12">
        <v>135</v>
      </c>
    </row>
    <row r="13" spans="1:6">
      <c r="B13">
        <v>130</v>
      </c>
    </row>
    <row r="15" spans="1:6" ht="18">
      <c r="A15" s="6" t="s">
        <v>4</v>
      </c>
      <c r="B15">
        <f>AVERAGE(B2:B13)</f>
        <v>132.5</v>
      </c>
    </row>
    <row r="16" spans="1:6" ht="18">
      <c r="A16" s="6" t="s">
        <v>12</v>
      </c>
      <c r="B16" s="3" t="s">
        <v>13</v>
      </c>
    </row>
    <row r="17" spans="2:2">
      <c r="B17">
        <f>155-110</f>
        <v>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F7C0-0805-488F-8FB6-663EE47F9B79}">
  <dimension ref="A1:F56"/>
  <sheetViews>
    <sheetView topLeftCell="A40" workbookViewId="0">
      <selection activeCell="E63" sqref="E63"/>
    </sheetView>
  </sheetViews>
  <sheetFormatPr defaultRowHeight="14.4"/>
  <cols>
    <col min="1" max="1" width="9.44140625" bestFit="1" customWidth="1"/>
  </cols>
  <sheetData>
    <row r="1" spans="2:6" s="8" customFormat="1" ht="18">
      <c r="B1" s="8" t="s">
        <v>0</v>
      </c>
      <c r="D1" s="8" t="s">
        <v>11</v>
      </c>
      <c r="F1" s="8" t="s">
        <v>6</v>
      </c>
    </row>
    <row r="2" spans="2:6">
      <c r="B2">
        <v>8</v>
      </c>
      <c r="D2">
        <f>B2-B54</f>
        <v>0.5</v>
      </c>
      <c r="F2">
        <f>D2*D2</f>
        <v>0.25</v>
      </c>
    </row>
    <row r="3" spans="2:6">
      <c r="B3">
        <v>7</v>
      </c>
      <c r="D3">
        <f>B3-B54</f>
        <v>-0.5</v>
      </c>
      <c r="F3">
        <f t="shared" ref="F3:F51" si="0">D3*D3</f>
        <v>0.25</v>
      </c>
    </row>
    <row r="4" spans="2:6">
      <c r="B4">
        <v>9</v>
      </c>
      <c r="D4">
        <f>B4-B54</f>
        <v>1.5</v>
      </c>
      <c r="F4">
        <f t="shared" si="0"/>
        <v>2.25</v>
      </c>
    </row>
    <row r="5" spans="2:6">
      <c r="B5">
        <v>6</v>
      </c>
      <c r="D5">
        <f>B5-B54</f>
        <v>-1.5</v>
      </c>
      <c r="F5">
        <f t="shared" si="0"/>
        <v>2.25</v>
      </c>
    </row>
    <row r="6" spans="2:6">
      <c r="B6">
        <v>7</v>
      </c>
      <c r="D6">
        <f>B6-B54</f>
        <v>-0.5</v>
      </c>
      <c r="F6">
        <f t="shared" si="0"/>
        <v>0.25</v>
      </c>
    </row>
    <row r="7" spans="2:6">
      <c r="B7">
        <v>8</v>
      </c>
      <c r="D7">
        <f>B7-B54</f>
        <v>0.5</v>
      </c>
      <c r="F7">
        <f t="shared" si="0"/>
        <v>0.25</v>
      </c>
    </row>
    <row r="8" spans="2:6">
      <c r="B8">
        <v>9</v>
      </c>
      <c r="D8">
        <f>B8-B54</f>
        <v>1.5</v>
      </c>
      <c r="F8">
        <f t="shared" si="0"/>
        <v>2.25</v>
      </c>
    </row>
    <row r="9" spans="2:6">
      <c r="B9">
        <v>8</v>
      </c>
      <c r="D9">
        <f>B9-B54</f>
        <v>0.5</v>
      </c>
      <c r="F9">
        <f t="shared" si="0"/>
        <v>0.25</v>
      </c>
    </row>
    <row r="10" spans="2:6">
      <c r="B10">
        <v>7</v>
      </c>
      <c r="D10">
        <f>B10-B54</f>
        <v>-0.5</v>
      </c>
      <c r="F10">
        <f t="shared" si="0"/>
        <v>0.25</v>
      </c>
    </row>
    <row r="11" spans="2:6">
      <c r="B11">
        <v>6</v>
      </c>
      <c r="D11">
        <f>B11-B54</f>
        <v>-1.5</v>
      </c>
      <c r="F11">
        <f t="shared" si="0"/>
        <v>2.25</v>
      </c>
    </row>
    <row r="12" spans="2:6">
      <c r="B12">
        <v>8</v>
      </c>
      <c r="D12">
        <f>B12-B54</f>
        <v>0.5</v>
      </c>
      <c r="F12">
        <f t="shared" si="0"/>
        <v>0.25</v>
      </c>
    </row>
    <row r="13" spans="2:6">
      <c r="B13">
        <v>9</v>
      </c>
      <c r="D13">
        <f>B13-B54</f>
        <v>1.5</v>
      </c>
      <c r="F13">
        <f t="shared" si="0"/>
        <v>2.25</v>
      </c>
    </row>
    <row r="14" spans="2:6">
      <c r="B14">
        <v>7</v>
      </c>
      <c r="D14">
        <f>B14-B54</f>
        <v>-0.5</v>
      </c>
      <c r="F14">
        <f t="shared" si="0"/>
        <v>0.25</v>
      </c>
    </row>
    <row r="15" spans="2:6">
      <c r="B15">
        <v>8</v>
      </c>
      <c r="D15">
        <f>B15-B54</f>
        <v>0.5</v>
      </c>
      <c r="F15">
        <f t="shared" si="0"/>
        <v>0.25</v>
      </c>
    </row>
    <row r="16" spans="2:6">
      <c r="B16">
        <v>7</v>
      </c>
      <c r="D16">
        <f>B16-B54</f>
        <v>-0.5</v>
      </c>
      <c r="F16">
        <f t="shared" si="0"/>
        <v>0.25</v>
      </c>
    </row>
    <row r="17" spans="2:6">
      <c r="B17">
        <v>6</v>
      </c>
      <c r="D17">
        <f>B17-B54</f>
        <v>-1.5</v>
      </c>
      <c r="F17">
        <f t="shared" si="0"/>
        <v>2.25</v>
      </c>
    </row>
    <row r="18" spans="2:6">
      <c r="B18">
        <v>8</v>
      </c>
      <c r="D18">
        <f>B18-B54</f>
        <v>0.5</v>
      </c>
      <c r="F18">
        <f t="shared" si="0"/>
        <v>0.25</v>
      </c>
    </row>
    <row r="19" spans="2:6">
      <c r="B19">
        <v>9</v>
      </c>
      <c r="D19">
        <f>B19-B54</f>
        <v>1.5</v>
      </c>
      <c r="F19">
        <f t="shared" si="0"/>
        <v>2.25</v>
      </c>
    </row>
    <row r="20" spans="2:6">
      <c r="B20">
        <v>6</v>
      </c>
      <c r="D20">
        <f>B20-B54</f>
        <v>-1.5</v>
      </c>
      <c r="F20">
        <f t="shared" si="0"/>
        <v>2.25</v>
      </c>
    </row>
    <row r="21" spans="2:6">
      <c r="B21">
        <v>7</v>
      </c>
      <c r="D21">
        <f>B21-B54</f>
        <v>-0.5</v>
      </c>
      <c r="F21">
        <f t="shared" si="0"/>
        <v>0.25</v>
      </c>
    </row>
    <row r="22" spans="2:6">
      <c r="B22">
        <v>8</v>
      </c>
      <c r="D22">
        <f>B22-B54</f>
        <v>0.5</v>
      </c>
      <c r="F22">
        <f t="shared" si="0"/>
        <v>0.25</v>
      </c>
    </row>
    <row r="23" spans="2:6">
      <c r="B23">
        <v>9</v>
      </c>
      <c r="D23">
        <f>B23-B54</f>
        <v>1.5</v>
      </c>
      <c r="F23">
        <f t="shared" si="0"/>
        <v>2.25</v>
      </c>
    </row>
    <row r="24" spans="2:6">
      <c r="B24">
        <v>7</v>
      </c>
      <c r="D24">
        <f>B24-B54</f>
        <v>-0.5</v>
      </c>
      <c r="F24">
        <f t="shared" si="0"/>
        <v>0.25</v>
      </c>
    </row>
    <row r="25" spans="2:6">
      <c r="B25">
        <v>6</v>
      </c>
      <c r="D25">
        <f>B25-B54</f>
        <v>-1.5</v>
      </c>
      <c r="F25">
        <f t="shared" si="0"/>
        <v>2.25</v>
      </c>
    </row>
    <row r="26" spans="2:6">
      <c r="B26">
        <v>7</v>
      </c>
      <c r="D26">
        <f>B26-B54</f>
        <v>-0.5</v>
      </c>
      <c r="F26">
        <f t="shared" si="0"/>
        <v>0.25</v>
      </c>
    </row>
    <row r="27" spans="2:6">
      <c r="B27">
        <v>8</v>
      </c>
      <c r="D27">
        <f>B27-B54</f>
        <v>0.5</v>
      </c>
      <c r="F27">
        <f t="shared" si="0"/>
        <v>0.25</v>
      </c>
    </row>
    <row r="28" spans="2:6">
      <c r="B28">
        <v>9</v>
      </c>
      <c r="D28">
        <f>B28-B54</f>
        <v>1.5</v>
      </c>
      <c r="F28">
        <f t="shared" si="0"/>
        <v>2.25</v>
      </c>
    </row>
    <row r="29" spans="2:6">
      <c r="B29">
        <v>8</v>
      </c>
      <c r="D29">
        <f>B29-B54</f>
        <v>0.5</v>
      </c>
      <c r="F29">
        <f t="shared" si="0"/>
        <v>0.25</v>
      </c>
    </row>
    <row r="30" spans="2:6">
      <c r="B30">
        <v>7</v>
      </c>
      <c r="D30">
        <f>B30-B54</f>
        <v>-0.5</v>
      </c>
      <c r="F30">
        <f t="shared" si="0"/>
        <v>0.25</v>
      </c>
    </row>
    <row r="31" spans="2:6">
      <c r="B31">
        <v>6</v>
      </c>
      <c r="D31">
        <f>B31-B54</f>
        <v>-1.5</v>
      </c>
      <c r="F31">
        <f t="shared" si="0"/>
        <v>2.25</v>
      </c>
    </row>
    <row r="32" spans="2:6">
      <c r="B32">
        <v>9</v>
      </c>
      <c r="D32">
        <f>B32-B54</f>
        <v>1.5</v>
      </c>
      <c r="F32">
        <f t="shared" si="0"/>
        <v>2.25</v>
      </c>
    </row>
    <row r="33" spans="2:6">
      <c r="B33">
        <v>8</v>
      </c>
      <c r="D33">
        <f>B33-B54</f>
        <v>0.5</v>
      </c>
      <c r="F33">
        <f t="shared" si="0"/>
        <v>0.25</v>
      </c>
    </row>
    <row r="34" spans="2:6">
      <c r="B34">
        <v>7</v>
      </c>
      <c r="D34">
        <f>B34-B54</f>
        <v>-0.5</v>
      </c>
      <c r="F34">
        <f t="shared" si="0"/>
        <v>0.25</v>
      </c>
    </row>
    <row r="35" spans="2:6">
      <c r="B35">
        <v>6</v>
      </c>
      <c r="D35">
        <f>B35-B54</f>
        <v>-1.5</v>
      </c>
      <c r="F35">
        <f t="shared" si="0"/>
        <v>2.25</v>
      </c>
    </row>
    <row r="36" spans="2:6">
      <c r="B36">
        <v>8</v>
      </c>
      <c r="D36">
        <f>B37-B54</f>
        <v>1.5</v>
      </c>
      <c r="F36">
        <f t="shared" si="0"/>
        <v>2.25</v>
      </c>
    </row>
    <row r="37" spans="2:6">
      <c r="B37">
        <v>9</v>
      </c>
      <c r="D37">
        <f>B37-B54</f>
        <v>1.5</v>
      </c>
      <c r="F37">
        <f t="shared" si="0"/>
        <v>2.25</v>
      </c>
    </row>
    <row r="38" spans="2:6">
      <c r="B38">
        <v>7</v>
      </c>
      <c r="D38">
        <f>B38-B54</f>
        <v>-0.5</v>
      </c>
      <c r="F38">
        <f t="shared" si="0"/>
        <v>0.25</v>
      </c>
    </row>
    <row r="39" spans="2:6">
      <c r="B39">
        <v>8</v>
      </c>
      <c r="D39">
        <f>B39-B54</f>
        <v>0.5</v>
      </c>
      <c r="F39">
        <f t="shared" si="0"/>
        <v>0.25</v>
      </c>
    </row>
    <row r="40" spans="2:6">
      <c r="B40">
        <v>7</v>
      </c>
      <c r="D40">
        <f>B40-B54</f>
        <v>-0.5</v>
      </c>
      <c r="F40">
        <f t="shared" si="0"/>
        <v>0.25</v>
      </c>
    </row>
    <row r="41" spans="2:6">
      <c r="B41">
        <v>6</v>
      </c>
      <c r="D41">
        <f>B41-B54</f>
        <v>-1.5</v>
      </c>
      <c r="F41">
        <f t="shared" si="0"/>
        <v>2.25</v>
      </c>
    </row>
    <row r="42" spans="2:6">
      <c r="B42">
        <v>9</v>
      </c>
      <c r="D42">
        <f>B42-B54</f>
        <v>1.5</v>
      </c>
      <c r="F42">
        <f t="shared" si="0"/>
        <v>2.25</v>
      </c>
    </row>
    <row r="43" spans="2:6">
      <c r="B43">
        <v>8</v>
      </c>
      <c r="D43">
        <f>B43-B54</f>
        <v>0.5</v>
      </c>
      <c r="F43">
        <f t="shared" si="0"/>
        <v>0.25</v>
      </c>
    </row>
    <row r="44" spans="2:6">
      <c r="B44">
        <v>7</v>
      </c>
      <c r="D44">
        <f>B44-B54</f>
        <v>-0.5</v>
      </c>
      <c r="F44">
        <f t="shared" si="0"/>
        <v>0.25</v>
      </c>
    </row>
    <row r="45" spans="2:6">
      <c r="B45">
        <v>6</v>
      </c>
      <c r="D45">
        <f>B45-B54</f>
        <v>-1.5</v>
      </c>
      <c r="F45">
        <f t="shared" si="0"/>
        <v>2.25</v>
      </c>
    </row>
    <row r="46" spans="2:6">
      <c r="B46">
        <v>7</v>
      </c>
      <c r="D46">
        <f>B46-B54</f>
        <v>-0.5</v>
      </c>
      <c r="F46">
        <f t="shared" si="0"/>
        <v>0.25</v>
      </c>
    </row>
    <row r="47" spans="2:6">
      <c r="B47">
        <v>8</v>
      </c>
      <c r="D47">
        <f>B47-B54</f>
        <v>0.5</v>
      </c>
      <c r="F47">
        <f t="shared" si="0"/>
        <v>0.25</v>
      </c>
    </row>
    <row r="48" spans="2:6">
      <c r="B48">
        <v>9</v>
      </c>
      <c r="D48">
        <f>B48-B54</f>
        <v>1.5</v>
      </c>
      <c r="F48">
        <f t="shared" si="0"/>
        <v>2.25</v>
      </c>
    </row>
    <row r="49" spans="1:6">
      <c r="B49">
        <v>8</v>
      </c>
      <c r="D49">
        <f>B49-B54</f>
        <v>0.5</v>
      </c>
      <c r="F49">
        <f t="shared" si="0"/>
        <v>0.25</v>
      </c>
    </row>
    <row r="50" spans="1:6">
      <c r="B50">
        <v>7</v>
      </c>
      <c r="D50">
        <f>B50-B54</f>
        <v>-0.5</v>
      </c>
      <c r="F50">
        <f t="shared" si="0"/>
        <v>0.25</v>
      </c>
    </row>
    <row r="51" spans="1:6">
      <c r="B51">
        <v>6</v>
      </c>
      <c r="D51">
        <f>B51-B54</f>
        <v>-1.5</v>
      </c>
      <c r="F51">
        <f t="shared" si="0"/>
        <v>2.25</v>
      </c>
    </row>
    <row r="54" spans="1:6">
      <c r="A54" t="s">
        <v>4</v>
      </c>
      <c r="B54">
        <f>AVERAGE(B2:B51)</f>
        <v>7.5</v>
      </c>
    </row>
    <row r="55" spans="1:6">
      <c r="A55" t="s">
        <v>14</v>
      </c>
      <c r="B55">
        <f>_xlfn.VAR.P(B2:B51)</f>
        <v>1.05</v>
      </c>
    </row>
    <row r="56" spans="1:6">
      <c r="A56" t="s">
        <v>8</v>
      </c>
      <c r="B56">
        <f>_xlfn.STDEV.P(B2:B51)</f>
        <v>1.0246950765959599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9E04-BF43-41E8-B79F-E3A92E7074D9}">
  <dimension ref="A1:F108"/>
  <sheetViews>
    <sheetView topLeftCell="A83" workbookViewId="0">
      <selection activeCell="K106" sqref="K106"/>
    </sheetView>
  </sheetViews>
  <sheetFormatPr defaultRowHeight="14.4"/>
  <cols>
    <col min="1" max="1" width="10.5546875" bestFit="1" customWidth="1"/>
  </cols>
  <sheetData>
    <row r="1" spans="2:6" s="8" customFormat="1" ht="18">
      <c r="B1" s="8" t="s">
        <v>0</v>
      </c>
      <c r="D1" s="8" t="s">
        <v>11</v>
      </c>
      <c r="F1" s="8" t="s">
        <v>6</v>
      </c>
    </row>
    <row r="2" spans="2:6">
      <c r="B2">
        <v>10</v>
      </c>
      <c r="D2">
        <f>B2-B104</f>
        <v>-6.57</v>
      </c>
      <c r="F2">
        <f>D2*D2</f>
        <v>43.164900000000003</v>
      </c>
    </row>
    <row r="3" spans="2:6">
      <c r="B3">
        <v>15</v>
      </c>
      <c r="D3">
        <f>B3-B104</f>
        <v>-1.5700000000000003</v>
      </c>
      <c r="F3">
        <f t="shared" ref="F3:F66" si="0">D3*D3</f>
        <v>2.464900000000001</v>
      </c>
    </row>
    <row r="4" spans="2:6">
      <c r="B4">
        <v>12</v>
      </c>
      <c r="D4">
        <f>B4-B104</f>
        <v>-4.57</v>
      </c>
      <c r="F4">
        <f t="shared" si="0"/>
        <v>20.884900000000002</v>
      </c>
    </row>
    <row r="5" spans="2:6">
      <c r="B5">
        <v>18</v>
      </c>
      <c r="D5">
        <f>B5-B104</f>
        <v>1.4299999999999997</v>
      </c>
      <c r="F5">
        <f t="shared" si="0"/>
        <v>2.0448999999999993</v>
      </c>
    </row>
    <row r="6" spans="2:6">
      <c r="B6">
        <v>20</v>
      </c>
      <c r="D6">
        <f>B6-B104</f>
        <v>3.4299999999999997</v>
      </c>
      <c r="F6">
        <f t="shared" si="0"/>
        <v>11.764899999999997</v>
      </c>
    </row>
    <row r="7" spans="2:6">
      <c r="B7">
        <v>25</v>
      </c>
      <c r="D7">
        <f>B7-B104</f>
        <v>8.43</v>
      </c>
      <c r="F7">
        <f t="shared" si="0"/>
        <v>71.064899999999994</v>
      </c>
    </row>
    <row r="8" spans="2:6">
      <c r="B8">
        <v>8</v>
      </c>
      <c r="D8">
        <f>B8-B104</f>
        <v>-8.57</v>
      </c>
      <c r="F8">
        <f t="shared" si="0"/>
        <v>73.444900000000004</v>
      </c>
    </row>
    <row r="9" spans="2:6">
      <c r="B9">
        <v>14</v>
      </c>
      <c r="D9">
        <f>B9-B104</f>
        <v>-2.5700000000000003</v>
      </c>
      <c r="F9">
        <f t="shared" si="0"/>
        <v>6.6049000000000015</v>
      </c>
    </row>
    <row r="10" spans="2:6">
      <c r="B10">
        <v>16</v>
      </c>
      <c r="D10">
        <f>B10-B104</f>
        <v>-0.57000000000000028</v>
      </c>
      <c r="F10">
        <f t="shared" si="0"/>
        <v>0.3249000000000003</v>
      </c>
    </row>
    <row r="11" spans="2:6">
      <c r="B11">
        <v>22</v>
      </c>
      <c r="D11">
        <f>B11-B104</f>
        <v>5.43</v>
      </c>
      <c r="F11">
        <f t="shared" si="0"/>
        <v>29.484899999999996</v>
      </c>
    </row>
    <row r="12" spans="2:6">
      <c r="B12">
        <v>9</v>
      </c>
      <c r="D12">
        <f>B12-B104</f>
        <v>-7.57</v>
      </c>
      <c r="F12">
        <f t="shared" si="0"/>
        <v>57.304900000000004</v>
      </c>
    </row>
    <row r="13" spans="2:6">
      <c r="B13">
        <v>17</v>
      </c>
      <c r="D13">
        <f>B13-B104</f>
        <v>0.42999999999999972</v>
      </c>
      <c r="F13">
        <f t="shared" si="0"/>
        <v>0.18489999999999976</v>
      </c>
    </row>
    <row r="14" spans="2:6">
      <c r="B14">
        <v>11</v>
      </c>
      <c r="D14">
        <f>B14-B104</f>
        <v>-5.57</v>
      </c>
      <c r="F14">
        <f t="shared" si="0"/>
        <v>31.024900000000002</v>
      </c>
    </row>
    <row r="15" spans="2:6">
      <c r="B15">
        <v>13</v>
      </c>
      <c r="D15">
        <f>B15-B104</f>
        <v>-3.5700000000000003</v>
      </c>
      <c r="F15">
        <f t="shared" si="0"/>
        <v>12.744900000000001</v>
      </c>
    </row>
    <row r="16" spans="2:6">
      <c r="B16">
        <v>19</v>
      </c>
      <c r="D16">
        <f>B16-B104</f>
        <v>2.4299999999999997</v>
      </c>
      <c r="F16">
        <f t="shared" si="0"/>
        <v>5.9048999999999987</v>
      </c>
    </row>
    <row r="17" spans="2:6">
      <c r="B17">
        <v>23</v>
      </c>
      <c r="D17">
        <f>B17-B104</f>
        <v>6.43</v>
      </c>
      <c r="F17">
        <f t="shared" si="0"/>
        <v>41.344899999999996</v>
      </c>
    </row>
    <row r="18" spans="2:6">
      <c r="B18">
        <v>21</v>
      </c>
      <c r="D18">
        <f>B18-B104</f>
        <v>4.43</v>
      </c>
      <c r="F18">
        <f t="shared" si="0"/>
        <v>19.624899999999997</v>
      </c>
    </row>
    <row r="19" spans="2:6">
      <c r="B19">
        <v>16</v>
      </c>
      <c r="D19">
        <f>B19-B104</f>
        <v>-0.57000000000000028</v>
      </c>
      <c r="F19">
        <f t="shared" si="0"/>
        <v>0.3249000000000003</v>
      </c>
    </row>
    <row r="20" spans="2:6">
      <c r="B20">
        <v>24</v>
      </c>
      <c r="D20">
        <f>B20-B104</f>
        <v>7.43</v>
      </c>
      <c r="F20">
        <f t="shared" si="0"/>
        <v>55.204899999999995</v>
      </c>
    </row>
    <row r="21" spans="2:6">
      <c r="B21">
        <v>27</v>
      </c>
      <c r="D21">
        <f>B21-B104</f>
        <v>10.43</v>
      </c>
      <c r="F21">
        <f t="shared" si="0"/>
        <v>108.78489999999999</v>
      </c>
    </row>
    <row r="22" spans="2:6">
      <c r="B22">
        <v>13</v>
      </c>
      <c r="D22">
        <f>B22-B104</f>
        <v>-3.5700000000000003</v>
      </c>
      <c r="F22">
        <f t="shared" si="0"/>
        <v>12.744900000000001</v>
      </c>
    </row>
    <row r="23" spans="2:6">
      <c r="B23">
        <v>10</v>
      </c>
      <c r="D23">
        <f>B23-B104</f>
        <v>-6.57</v>
      </c>
      <c r="F23">
        <f t="shared" si="0"/>
        <v>43.164900000000003</v>
      </c>
    </row>
    <row r="24" spans="2:6">
      <c r="B24">
        <v>18</v>
      </c>
      <c r="D24">
        <f>B24-B104</f>
        <v>1.4299999999999997</v>
      </c>
      <c r="F24">
        <f t="shared" si="0"/>
        <v>2.0448999999999993</v>
      </c>
    </row>
    <row r="25" spans="2:6">
      <c r="B25">
        <v>16</v>
      </c>
      <c r="D25">
        <f>B25-B104</f>
        <v>-0.57000000000000028</v>
      </c>
      <c r="F25">
        <f t="shared" si="0"/>
        <v>0.3249000000000003</v>
      </c>
    </row>
    <row r="26" spans="2:6">
      <c r="B26">
        <v>12</v>
      </c>
      <c r="D26">
        <f>B26-B104</f>
        <v>-4.57</v>
      </c>
      <c r="F26">
        <f t="shared" si="0"/>
        <v>20.884900000000002</v>
      </c>
    </row>
    <row r="27" spans="2:6">
      <c r="B27">
        <v>14</v>
      </c>
      <c r="D27">
        <f>B27-B104</f>
        <v>-2.5700000000000003</v>
      </c>
      <c r="F27">
        <f t="shared" si="0"/>
        <v>6.6049000000000015</v>
      </c>
    </row>
    <row r="28" spans="2:6">
      <c r="B28">
        <v>19</v>
      </c>
      <c r="D28">
        <f>B28-B104</f>
        <v>2.4299999999999997</v>
      </c>
      <c r="F28">
        <f t="shared" si="0"/>
        <v>5.9048999999999987</v>
      </c>
    </row>
    <row r="29" spans="2:6">
      <c r="B29">
        <v>21</v>
      </c>
      <c r="D29">
        <f>B29--B104</f>
        <v>37.57</v>
      </c>
      <c r="F29">
        <f t="shared" si="0"/>
        <v>1411.5049000000001</v>
      </c>
    </row>
    <row r="30" spans="2:6">
      <c r="B30">
        <v>11</v>
      </c>
      <c r="D30">
        <f>B30-B104</f>
        <v>-5.57</v>
      </c>
      <c r="F30">
        <f t="shared" si="0"/>
        <v>31.024900000000002</v>
      </c>
    </row>
    <row r="31" spans="2:6">
      <c r="B31">
        <v>17</v>
      </c>
      <c r="D31">
        <f>B31-B104</f>
        <v>0.42999999999999972</v>
      </c>
      <c r="F31">
        <f t="shared" si="0"/>
        <v>0.18489999999999976</v>
      </c>
    </row>
    <row r="32" spans="2:6">
      <c r="B32">
        <v>13</v>
      </c>
      <c r="D32">
        <f>B32-B104</f>
        <v>-3.5700000000000003</v>
      </c>
      <c r="F32">
        <f t="shared" si="0"/>
        <v>12.744900000000001</v>
      </c>
    </row>
    <row r="33" spans="2:6">
      <c r="B33">
        <v>10</v>
      </c>
      <c r="D33">
        <f>B33-B104</f>
        <v>-6.57</v>
      </c>
      <c r="F33">
        <f t="shared" si="0"/>
        <v>43.164900000000003</v>
      </c>
    </row>
    <row r="34" spans="2:6">
      <c r="B34">
        <v>18</v>
      </c>
      <c r="D34">
        <f>B34-B104</f>
        <v>1.4299999999999997</v>
      </c>
      <c r="F34">
        <f t="shared" si="0"/>
        <v>2.0448999999999993</v>
      </c>
    </row>
    <row r="35" spans="2:6">
      <c r="B35">
        <v>16</v>
      </c>
      <c r="D35">
        <f>B35-B104</f>
        <v>-0.57000000000000028</v>
      </c>
      <c r="F35">
        <f t="shared" si="0"/>
        <v>0.3249000000000003</v>
      </c>
    </row>
    <row r="36" spans="2:6">
      <c r="B36">
        <v>12</v>
      </c>
      <c r="D36">
        <f>B36-B104</f>
        <v>-4.57</v>
      </c>
      <c r="F36">
        <f t="shared" si="0"/>
        <v>20.884900000000002</v>
      </c>
    </row>
    <row r="37" spans="2:6">
      <c r="B37">
        <v>14</v>
      </c>
      <c r="D37">
        <f>B37-B104</f>
        <v>-2.5700000000000003</v>
      </c>
      <c r="F37">
        <f t="shared" si="0"/>
        <v>6.6049000000000015</v>
      </c>
    </row>
    <row r="38" spans="2:6">
      <c r="B38">
        <v>19</v>
      </c>
      <c r="D38">
        <f>B38-B104</f>
        <v>2.4299999999999997</v>
      </c>
      <c r="F38">
        <f t="shared" si="0"/>
        <v>5.9048999999999987</v>
      </c>
    </row>
    <row r="39" spans="2:6">
      <c r="B39">
        <v>21</v>
      </c>
      <c r="D39">
        <f>B39-B104</f>
        <v>4.43</v>
      </c>
      <c r="F39">
        <f t="shared" si="0"/>
        <v>19.624899999999997</v>
      </c>
    </row>
    <row r="40" spans="2:6">
      <c r="B40">
        <v>11</v>
      </c>
      <c r="D40">
        <f>B40-B104</f>
        <v>-5.57</v>
      </c>
      <c r="F40">
        <f t="shared" si="0"/>
        <v>31.024900000000002</v>
      </c>
    </row>
    <row r="41" spans="2:6">
      <c r="B41">
        <v>17</v>
      </c>
      <c r="D41">
        <f>-B41-B104</f>
        <v>-33.57</v>
      </c>
      <c r="F41">
        <f t="shared" si="0"/>
        <v>1126.9449</v>
      </c>
    </row>
    <row r="42" spans="2:6">
      <c r="B42">
        <v>25</v>
      </c>
      <c r="D42">
        <f>B42-B104</f>
        <v>8.43</v>
      </c>
      <c r="F42">
        <f t="shared" si="0"/>
        <v>71.064899999999994</v>
      </c>
    </row>
    <row r="43" spans="2:6">
      <c r="B43">
        <v>18</v>
      </c>
      <c r="D43">
        <f>B43-B104</f>
        <v>1.4299999999999997</v>
      </c>
      <c r="F43">
        <f t="shared" si="0"/>
        <v>2.0448999999999993</v>
      </c>
    </row>
    <row r="44" spans="2:6">
      <c r="B44">
        <v>16</v>
      </c>
      <c r="D44">
        <f>B44-B104</f>
        <v>-0.57000000000000028</v>
      </c>
      <c r="F44">
        <f t="shared" si="0"/>
        <v>0.3249000000000003</v>
      </c>
    </row>
    <row r="45" spans="2:6">
      <c r="B45">
        <v>13</v>
      </c>
      <c r="D45">
        <f>B45-B104</f>
        <v>-3.5700000000000003</v>
      </c>
      <c r="F45">
        <f t="shared" si="0"/>
        <v>12.744900000000001</v>
      </c>
    </row>
    <row r="46" spans="2:6">
      <c r="B46">
        <v>21</v>
      </c>
      <c r="D46">
        <f>B46-B104</f>
        <v>4.43</v>
      </c>
      <c r="F46">
        <f t="shared" si="0"/>
        <v>19.624899999999997</v>
      </c>
    </row>
    <row r="47" spans="2:6">
      <c r="B47">
        <v>20</v>
      </c>
      <c r="D47">
        <f>B47-B104</f>
        <v>3.4299999999999997</v>
      </c>
      <c r="F47">
        <f t="shared" si="0"/>
        <v>11.764899999999997</v>
      </c>
    </row>
    <row r="48" spans="2:6">
      <c r="B48">
        <v>15</v>
      </c>
      <c r="D48">
        <f>B48-B104</f>
        <v>-1.5700000000000003</v>
      </c>
      <c r="F48">
        <f t="shared" si="0"/>
        <v>2.464900000000001</v>
      </c>
    </row>
    <row r="49" spans="2:6">
      <c r="B49">
        <v>12</v>
      </c>
      <c r="D49">
        <f>B49-B104</f>
        <v>-4.57</v>
      </c>
      <c r="F49">
        <f t="shared" si="0"/>
        <v>20.884900000000002</v>
      </c>
    </row>
    <row r="50" spans="2:6">
      <c r="B50">
        <v>19</v>
      </c>
      <c r="D50">
        <f>B50-B104</f>
        <v>2.4299999999999997</v>
      </c>
      <c r="F50">
        <f t="shared" si="0"/>
        <v>5.9048999999999987</v>
      </c>
    </row>
    <row r="51" spans="2:6">
      <c r="B51">
        <v>17</v>
      </c>
      <c r="D51">
        <f>B51-B104</f>
        <v>0.42999999999999972</v>
      </c>
      <c r="F51">
        <f t="shared" si="0"/>
        <v>0.18489999999999976</v>
      </c>
    </row>
    <row r="52" spans="2:6">
      <c r="B52">
        <v>14</v>
      </c>
      <c r="D52">
        <f>B52-B104</f>
        <v>-2.5700000000000003</v>
      </c>
      <c r="F52">
        <f t="shared" si="0"/>
        <v>6.6049000000000015</v>
      </c>
    </row>
    <row r="53" spans="2:6">
      <c r="B53">
        <v>16</v>
      </c>
      <c r="D53">
        <f>B53-B104</f>
        <v>-0.57000000000000028</v>
      </c>
      <c r="F53">
        <f t="shared" si="0"/>
        <v>0.3249000000000003</v>
      </c>
    </row>
    <row r="54" spans="2:6">
      <c r="B54">
        <v>23</v>
      </c>
      <c r="D54">
        <f>B54-B104</f>
        <v>6.43</v>
      </c>
      <c r="F54">
        <f t="shared" si="0"/>
        <v>41.344899999999996</v>
      </c>
    </row>
    <row r="55" spans="2:6">
      <c r="B55">
        <v>18</v>
      </c>
      <c r="D55">
        <f>B55-B104</f>
        <v>1.4299999999999997</v>
      </c>
      <c r="F55">
        <f t="shared" si="0"/>
        <v>2.0448999999999993</v>
      </c>
    </row>
    <row r="56" spans="2:6">
      <c r="B56">
        <v>15</v>
      </c>
      <c r="D56">
        <f>B56-B104</f>
        <v>-1.5700000000000003</v>
      </c>
      <c r="F56">
        <f t="shared" si="0"/>
        <v>2.464900000000001</v>
      </c>
    </row>
    <row r="57" spans="2:6">
      <c r="B57">
        <v>11</v>
      </c>
      <c r="D57">
        <f>B57-B104</f>
        <v>-5.57</v>
      </c>
      <c r="F57">
        <f t="shared" si="0"/>
        <v>31.024900000000002</v>
      </c>
    </row>
    <row r="58" spans="2:6">
      <c r="B58">
        <v>19</v>
      </c>
      <c r="D58">
        <f>B58-B104</f>
        <v>2.4299999999999997</v>
      </c>
      <c r="F58">
        <f t="shared" si="0"/>
        <v>5.9048999999999987</v>
      </c>
    </row>
    <row r="59" spans="2:6">
      <c r="B59">
        <v>22</v>
      </c>
      <c r="D59">
        <f>B59-B104</f>
        <v>5.43</v>
      </c>
      <c r="F59">
        <f t="shared" si="0"/>
        <v>29.484899999999996</v>
      </c>
    </row>
    <row r="60" spans="2:6">
      <c r="B60">
        <v>17</v>
      </c>
      <c r="D60">
        <f>B60-B104</f>
        <v>0.42999999999999972</v>
      </c>
      <c r="F60">
        <f t="shared" si="0"/>
        <v>0.18489999999999976</v>
      </c>
    </row>
    <row r="61" spans="2:6">
      <c r="B61">
        <v>12</v>
      </c>
      <c r="D61">
        <f>B61-B104</f>
        <v>-4.57</v>
      </c>
      <c r="F61">
        <f t="shared" si="0"/>
        <v>20.884900000000002</v>
      </c>
    </row>
    <row r="62" spans="2:6">
      <c r="B62">
        <v>16</v>
      </c>
      <c r="D62">
        <f>B62-B104</f>
        <v>-0.57000000000000028</v>
      </c>
      <c r="F62">
        <f t="shared" si="0"/>
        <v>0.3249000000000003</v>
      </c>
    </row>
    <row r="63" spans="2:6">
      <c r="B63">
        <v>14</v>
      </c>
      <c r="D63">
        <f>B63-B104</f>
        <v>-2.5700000000000003</v>
      </c>
      <c r="F63">
        <f t="shared" si="0"/>
        <v>6.6049000000000015</v>
      </c>
    </row>
    <row r="64" spans="2:6">
      <c r="B64">
        <v>18</v>
      </c>
      <c r="D64">
        <f>B64-B104</f>
        <v>1.4299999999999997</v>
      </c>
      <c r="F64">
        <f t="shared" si="0"/>
        <v>2.0448999999999993</v>
      </c>
    </row>
    <row r="65" spans="2:6">
      <c r="B65">
        <v>20</v>
      </c>
      <c r="D65">
        <f>B65-B104</f>
        <v>3.4299999999999997</v>
      </c>
      <c r="F65">
        <f t="shared" si="0"/>
        <v>11.764899999999997</v>
      </c>
    </row>
    <row r="66" spans="2:6">
      <c r="B66">
        <v>25</v>
      </c>
      <c r="D66">
        <f>B66-B104</f>
        <v>8.43</v>
      </c>
      <c r="F66">
        <f t="shared" si="0"/>
        <v>71.064899999999994</v>
      </c>
    </row>
    <row r="67" spans="2:6">
      <c r="B67">
        <v>13</v>
      </c>
      <c r="D67">
        <f>B67-B104</f>
        <v>-3.5700000000000003</v>
      </c>
      <c r="F67">
        <f t="shared" ref="F67:F101" si="1">D67*D67</f>
        <v>12.744900000000001</v>
      </c>
    </row>
    <row r="68" spans="2:6">
      <c r="B68">
        <v>11</v>
      </c>
      <c r="D68">
        <f>B68-B104</f>
        <v>-5.57</v>
      </c>
      <c r="F68">
        <f t="shared" si="1"/>
        <v>31.024900000000002</v>
      </c>
    </row>
    <row r="69" spans="2:6">
      <c r="B69">
        <v>22</v>
      </c>
      <c r="D69">
        <f>B69-B104</f>
        <v>5.43</v>
      </c>
      <c r="F69">
        <f t="shared" si="1"/>
        <v>29.484899999999996</v>
      </c>
    </row>
    <row r="70" spans="2:6">
      <c r="B70">
        <v>19</v>
      </c>
      <c r="D70">
        <f>B70-B104</f>
        <v>2.4299999999999997</v>
      </c>
      <c r="F70">
        <f t="shared" si="1"/>
        <v>5.9048999999999987</v>
      </c>
    </row>
    <row r="71" spans="2:6">
      <c r="B71">
        <v>17</v>
      </c>
      <c r="D71">
        <f>B71-B104</f>
        <v>0.42999999999999972</v>
      </c>
      <c r="F71">
        <f t="shared" si="1"/>
        <v>0.18489999999999976</v>
      </c>
    </row>
    <row r="72" spans="2:6">
      <c r="B72">
        <v>15</v>
      </c>
      <c r="D72">
        <f>B72-B104</f>
        <v>-1.5700000000000003</v>
      </c>
      <c r="F72">
        <f t="shared" si="1"/>
        <v>2.464900000000001</v>
      </c>
    </row>
    <row r="73" spans="2:6">
      <c r="B73">
        <v>16</v>
      </c>
      <c r="D73">
        <f>B73-B104</f>
        <v>-0.57000000000000028</v>
      </c>
      <c r="F73">
        <f t="shared" si="1"/>
        <v>0.3249000000000003</v>
      </c>
    </row>
    <row r="74" spans="2:6">
      <c r="B74">
        <v>13</v>
      </c>
      <c r="D74">
        <f>B74-B104</f>
        <v>-3.5700000000000003</v>
      </c>
      <c r="F74">
        <f t="shared" si="1"/>
        <v>12.744900000000001</v>
      </c>
    </row>
    <row r="75" spans="2:6">
      <c r="B75">
        <v>14</v>
      </c>
      <c r="D75">
        <f>B75-B104</f>
        <v>-2.5700000000000003</v>
      </c>
      <c r="F75">
        <f t="shared" si="1"/>
        <v>6.6049000000000015</v>
      </c>
    </row>
    <row r="76" spans="2:6">
      <c r="B76">
        <v>18</v>
      </c>
      <c r="D76">
        <f>B76-B104</f>
        <v>1.4299999999999997</v>
      </c>
      <c r="F76">
        <f t="shared" si="1"/>
        <v>2.0448999999999993</v>
      </c>
    </row>
    <row r="77" spans="2:6">
      <c r="B77">
        <v>20</v>
      </c>
      <c r="D77">
        <f>B77-B104</f>
        <v>3.4299999999999997</v>
      </c>
      <c r="F77">
        <f t="shared" si="1"/>
        <v>11.764899999999997</v>
      </c>
    </row>
    <row r="78" spans="2:6">
      <c r="B78">
        <v>19</v>
      </c>
      <c r="D78">
        <f>B78-B104</f>
        <v>2.4299999999999997</v>
      </c>
      <c r="F78">
        <f t="shared" si="1"/>
        <v>5.9048999999999987</v>
      </c>
    </row>
    <row r="79" spans="2:6">
      <c r="B79">
        <v>21</v>
      </c>
      <c r="D79">
        <f>B79-B104</f>
        <v>4.43</v>
      </c>
      <c r="F79">
        <f t="shared" si="1"/>
        <v>19.624899999999997</v>
      </c>
    </row>
    <row r="80" spans="2:6">
      <c r="B80">
        <v>17</v>
      </c>
      <c r="D80">
        <f>B80-B104</f>
        <v>0.42999999999999972</v>
      </c>
      <c r="F80">
        <f t="shared" si="1"/>
        <v>0.18489999999999976</v>
      </c>
    </row>
    <row r="81" spans="2:6">
      <c r="B81">
        <v>12</v>
      </c>
      <c r="D81">
        <f>B81-B104</f>
        <v>-4.57</v>
      </c>
      <c r="F81">
        <f t="shared" si="1"/>
        <v>20.884900000000002</v>
      </c>
    </row>
    <row r="82" spans="2:6">
      <c r="B82">
        <v>15</v>
      </c>
      <c r="D82">
        <f>B82-B104</f>
        <v>-1.5700000000000003</v>
      </c>
      <c r="F82">
        <f t="shared" si="1"/>
        <v>2.464900000000001</v>
      </c>
    </row>
    <row r="83" spans="2:6">
      <c r="B83">
        <v>13</v>
      </c>
      <c r="D83">
        <f>B83-B104</f>
        <v>-3.5700000000000003</v>
      </c>
      <c r="F83">
        <f t="shared" si="1"/>
        <v>12.744900000000001</v>
      </c>
    </row>
    <row r="84" spans="2:6">
      <c r="B84">
        <v>16</v>
      </c>
      <c r="D84">
        <f>B84-B104</f>
        <v>-0.57000000000000028</v>
      </c>
      <c r="F84">
        <f t="shared" si="1"/>
        <v>0.3249000000000003</v>
      </c>
    </row>
    <row r="85" spans="2:6">
      <c r="B85">
        <v>14</v>
      </c>
      <c r="D85">
        <f>B85-B104</f>
        <v>-2.5700000000000003</v>
      </c>
      <c r="F85">
        <f t="shared" si="1"/>
        <v>6.6049000000000015</v>
      </c>
    </row>
    <row r="86" spans="2:6">
      <c r="B86">
        <v>22</v>
      </c>
      <c r="D86">
        <f>B86-B104</f>
        <v>5.43</v>
      </c>
      <c r="F86">
        <f t="shared" si="1"/>
        <v>29.484899999999996</v>
      </c>
    </row>
    <row r="87" spans="2:6">
      <c r="B87">
        <v>21</v>
      </c>
      <c r="D87">
        <f>B87-B104</f>
        <v>4.43</v>
      </c>
      <c r="F87">
        <f t="shared" si="1"/>
        <v>19.624899999999997</v>
      </c>
    </row>
    <row r="88" spans="2:6">
      <c r="B88">
        <v>19</v>
      </c>
      <c r="D88">
        <f>B88-B104</f>
        <v>2.4299999999999997</v>
      </c>
      <c r="F88">
        <f t="shared" si="1"/>
        <v>5.9048999999999987</v>
      </c>
    </row>
    <row r="89" spans="2:6">
      <c r="B89">
        <v>18</v>
      </c>
      <c r="D89">
        <f>B89-B104</f>
        <v>1.4299999999999997</v>
      </c>
      <c r="F89">
        <f t="shared" si="1"/>
        <v>2.0448999999999993</v>
      </c>
    </row>
    <row r="90" spans="2:6">
      <c r="B90">
        <v>16</v>
      </c>
      <c r="D90">
        <f>B90-B104</f>
        <v>-0.57000000000000028</v>
      </c>
      <c r="F90">
        <f t="shared" si="1"/>
        <v>0.3249000000000003</v>
      </c>
    </row>
    <row r="91" spans="2:6">
      <c r="B91">
        <v>11</v>
      </c>
      <c r="D91">
        <f>B91-B104</f>
        <v>-5.57</v>
      </c>
      <c r="F91">
        <f t="shared" si="1"/>
        <v>31.024900000000002</v>
      </c>
    </row>
    <row r="92" spans="2:6">
      <c r="B92">
        <v>17</v>
      </c>
      <c r="D92">
        <f>B92-B104</f>
        <v>0.42999999999999972</v>
      </c>
      <c r="F92">
        <f t="shared" si="1"/>
        <v>0.18489999999999976</v>
      </c>
    </row>
    <row r="93" spans="2:6">
      <c r="B93">
        <v>14</v>
      </c>
      <c r="D93">
        <f>B93-B104</f>
        <v>-2.5700000000000003</v>
      </c>
      <c r="F93">
        <f t="shared" si="1"/>
        <v>6.6049000000000015</v>
      </c>
    </row>
    <row r="94" spans="2:6">
      <c r="B94">
        <v>12</v>
      </c>
      <c r="D94">
        <f>B94-B104</f>
        <v>-4.57</v>
      </c>
      <c r="F94">
        <f t="shared" si="1"/>
        <v>20.884900000000002</v>
      </c>
    </row>
    <row r="95" spans="2:6">
      <c r="B95">
        <v>20</v>
      </c>
      <c r="D95">
        <f>B95-B104</f>
        <v>3.4299999999999997</v>
      </c>
      <c r="F95">
        <f t="shared" si="1"/>
        <v>11.764899999999997</v>
      </c>
    </row>
    <row r="96" spans="2:6">
      <c r="B96">
        <v>23</v>
      </c>
      <c r="D96">
        <f>B96-B104</f>
        <v>6.43</v>
      </c>
      <c r="F96">
        <f t="shared" si="1"/>
        <v>41.344899999999996</v>
      </c>
    </row>
    <row r="97" spans="1:6">
      <c r="B97">
        <v>19</v>
      </c>
      <c r="D97">
        <f>B97-B104</f>
        <v>2.4299999999999997</v>
      </c>
      <c r="F97">
        <f t="shared" si="1"/>
        <v>5.9048999999999987</v>
      </c>
    </row>
    <row r="98" spans="1:6">
      <c r="B98">
        <v>15</v>
      </c>
      <c r="D98">
        <f>B98-B104</f>
        <v>-1.5700000000000003</v>
      </c>
      <c r="F98">
        <f t="shared" si="1"/>
        <v>2.464900000000001</v>
      </c>
    </row>
    <row r="99" spans="1:6">
      <c r="B99">
        <v>16</v>
      </c>
      <c r="D99">
        <f>B99-B104</f>
        <v>-0.57000000000000028</v>
      </c>
      <c r="F99">
        <f t="shared" si="1"/>
        <v>0.3249000000000003</v>
      </c>
    </row>
    <row r="100" spans="1:6">
      <c r="B100">
        <v>13</v>
      </c>
      <c r="D100">
        <f>B100-B104</f>
        <v>-3.5700000000000003</v>
      </c>
      <c r="F100">
        <f t="shared" si="1"/>
        <v>12.744900000000001</v>
      </c>
    </row>
    <row r="101" spans="1:6">
      <c r="B101">
        <v>18</v>
      </c>
      <c r="D101">
        <f>B101-B104</f>
        <v>1.4299999999999997</v>
      </c>
      <c r="F101">
        <f t="shared" si="1"/>
        <v>2.0448999999999993</v>
      </c>
    </row>
    <row r="104" spans="1:6" ht="15.6">
      <c r="A104" s="4" t="s">
        <v>4</v>
      </c>
      <c r="B104">
        <f>AVERAGE(B2:B101)</f>
        <v>16.57</v>
      </c>
    </row>
    <row r="105" spans="1:6" ht="15.6">
      <c r="A105" s="4" t="s">
        <v>14</v>
      </c>
      <c r="B105">
        <f>_xlfn.VAR.P(B2:B101)</f>
        <v>16.345099999999999</v>
      </c>
    </row>
    <row r="106" spans="1:6" ht="15.6">
      <c r="A106" s="4" t="s">
        <v>8</v>
      </c>
      <c r="B106">
        <f>_xlfn.STDEV.P(B2:B101)</f>
        <v>4.0429073697031441</v>
      </c>
    </row>
    <row r="107" spans="1:6" ht="15.6">
      <c r="A107" s="4" t="s">
        <v>12</v>
      </c>
      <c r="B107" s="3" t="s">
        <v>15</v>
      </c>
    </row>
    <row r="108" spans="1:6">
      <c r="B108">
        <f>25-8</f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F3E3-256D-4BDD-8E7E-F269ABA26B7A}">
  <dimension ref="A1:P16"/>
  <sheetViews>
    <sheetView workbookViewId="0">
      <selection activeCell="D22" sqref="D22:D23"/>
    </sheetView>
  </sheetViews>
  <sheetFormatPr defaultRowHeight="14.4"/>
  <cols>
    <col min="1" max="1" width="12" bestFit="1" customWidth="1"/>
    <col min="2" max="2" width="14.88671875" bestFit="1" customWidth="1"/>
    <col min="3" max="4" width="10.33203125" customWidth="1"/>
    <col min="5" max="5" width="14.6640625" bestFit="1" customWidth="1"/>
    <col min="6" max="7" width="11" customWidth="1"/>
    <col min="8" max="8" width="14.33203125" bestFit="1" customWidth="1"/>
    <col min="9" max="10" width="10.21875" customWidth="1"/>
    <col min="11" max="11" width="15.109375" bestFit="1" customWidth="1"/>
    <col min="12" max="13" width="10.109375" customWidth="1"/>
    <col min="14" max="14" width="14.21875" bestFit="1" customWidth="1"/>
  </cols>
  <sheetData>
    <row r="1" spans="1:16" s="8" customFormat="1" ht="18">
      <c r="B1" s="8" t="s">
        <v>19</v>
      </c>
      <c r="C1" s="8" t="s">
        <v>20</v>
      </c>
      <c r="D1" s="8" t="s">
        <v>21</v>
      </c>
      <c r="E1" s="8" t="s">
        <v>18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16</v>
      </c>
      <c r="L1" s="8" t="s">
        <v>27</v>
      </c>
      <c r="M1" s="8" t="s">
        <v>28</v>
      </c>
      <c r="N1" s="8" t="s">
        <v>17</v>
      </c>
      <c r="O1" s="8" t="s">
        <v>29</v>
      </c>
      <c r="P1" s="8" t="s">
        <v>30</v>
      </c>
    </row>
    <row r="2" spans="1:16">
      <c r="B2">
        <v>28</v>
      </c>
      <c r="C2">
        <f>B2-B13</f>
        <v>-2.6000000000000014</v>
      </c>
      <c r="D2">
        <f t="shared" ref="D2:D11" si="0">C2*C2</f>
        <v>6.7600000000000078</v>
      </c>
      <c r="E2">
        <v>23</v>
      </c>
      <c r="F2">
        <f>E2-E13</f>
        <v>-2.8999999999999986</v>
      </c>
      <c r="G2">
        <f t="shared" ref="G2:G11" si="1">F2*F2</f>
        <v>8.4099999999999913</v>
      </c>
      <c r="H2">
        <v>20</v>
      </c>
      <c r="I2">
        <f>H2-H13</f>
        <v>-2.8999999999999986</v>
      </c>
      <c r="J2">
        <f t="shared" ref="J2:J11" si="2">I2*I2</f>
        <v>8.4099999999999913</v>
      </c>
      <c r="K2">
        <v>17</v>
      </c>
      <c r="L2">
        <f>K2-K13</f>
        <v>-1.8000000000000007</v>
      </c>
      <c r="M2">
        <f t="shared" ref="M2:M11" si="3">L2*L2</f>
        <v>3.2400000000000024</v>
      </c>
      <c r="N2">
        <v>32</v>
      </c>
      <c r="O2">
        <f>N2-N13</f>
        <v>-2.2000000000000028</v>
      </c>
      <c r="P2">
        <f t="shared" ref="P2:P11" si="4">O2*O2</f>
        <v>4.8400000000000123</v>
      </c>
    </row>
    <row r="3" spans="1:16">
      <c r="B3">
        <v>29</v>
      </c>
      <c r="C3">
        <f>B3-B13</f>
        <v>-1.6000000000000014</v>
      </c>
      <c r="D3">
        <f t="shared" si="0"/>
        <v>2.5600000000000045</v>
      </c>
      <c r="E3">
        <v>24</v>
      </c>
      <c r="F3">
        <f>E3-E13</f>
        <v>-1.8999999999999986</v>
      </c>
      <c r="G3">
        <f t="shared" si="1"/>
        <v>3.6099999999999945</v>
      </c>
      <c r="H3">
        <v>21</v>
      </c>
      <c r="I3">
        <f>H3-H13</f>
        <v>-1.8999999999999986</v>
      </c>
      <c r="J3">
        <f t="shared" si="2"/>
        <v>3.6099999999999945</v>
      </c>
      <c r="K3">
        <v>17</v>
      </c>
      <c r="L3">
        <f>K3-K13</f>
        <v>-1.8000000000000007</v>
      </c>
      <c r="M3">
        <f t="shared" si="3"/>
        <v>3.2400000000000024</v>
      </c>
      <c r="N3">
        <v>33</v>
      </c>
      <c r="O3">
        <f>N3-N13</f>
        <v>-1.2000000000000028</v>
      </c>
      <c r="P3">
        <f t="shared" si="4"/>
        <v>1.4400000000000068</v>
      </c>
    </row>
    <row r="4" spans="1:16">
      <c r="B4">
        <v>30</v>
      </c>
      <c r="C4">
        <f>B4-B13</f>
        <v>-0.60000000000000142</v>
      </c>
      <c r="D4">
        <f t="shared" si="0"/>
        <v>0.36000000000000171</v>
      </c>
      <c r="E4">
        <v>25</v>
      </c>
      <c r="F4">
        <f>E4-E13</f>
        <v>-0.89999999999999858</v>
      </c>
      <c r="G4">
        <f t="shared" si="1"/>
        <v>0.80999999999999739</v>
      </c>
      <c r="H4">
        <v>22</v>
      </c>
      <c r="I4">
        <f>H4-H13</f>
        <v>-0.89999999999999858</v>
      </c>
      <c r="J4">
        <f t="shared" si="2"/>
        <v>0.80999999999999739</v>
      </c>
      <c r="K4">
        <v>18</v>
      </c>
      <c r="L4">
        <f>K4-K13</f>
        <v>-0.80000000000000071</v>
      </c>
      <c r="M4">
        <f t="shared" si="3"/>
        <v>0.64000000000000112</v>
      </c>
      <c r="N4">
        <v>33</v>
      </c>
      <c r="O4">
        <f>N4-N13</f>
        <v>-1.2000000000000028</v>
      </c>
      <c r="P4">
        <f t="shared" si="4"/>
        <v>1.4400000000000068</v>
      </c>
    </row>
    <row r="5" spans="1:16">
      <c r="B5">
        <v>30</v>
      </c>
      <c r="C5">
        <f>B5-B13</f>
        <v>-0.60000000000000142</v>
      </c>
      <c r="D5">
        <f t="shared" si="0"/>
        <v>0.36000000000000171</v>
      </c>
      <c r="E5">
        <v>25</v>
      </c>
      <c r="F5">
        <f>E5-E13</f>
        <v>-0.89999999999999858</v>
      </c>
      <c r="G5">
        <f t="shared" si="1"/>
        <v>0.80999999999999739</v>
      </c>
      <c r="H5">
        <v>22</v>
      </c>
      <c r="I5">
        <f>H5-H13</f>
        <v>-0.89999999999999858</v>
      </c>
      <c r="J5">
        <f t="shared" si="2"/>
        <v>0.80999999999999739</v>
      </c>
      <c r="K5">
        <v>18</v>
      </c>
      <c r="L5">
        <f>K5-K13</f>
        <v>-0.80000000000000071</v>
      </c>
      <c r="M5">
        <f t="shared" si="3"/>
        <v>0.64000000000000112</v>
      </c>
      <c r="N5">
        <v>34</v>
      </c>
      <c r="O5">
        <f>N5-N13</f>
        <v>-0.20000000000000284</v>
      </c>
      <c r="P5">
        <f t="shared" si="4"/>
        <v>4.0000000000001139E-2</v>
      </c>
    </row>
    <row r="6" spans="1:16">
      <c r="B6">
        <v>30</v>
      </c>
      <c r="C6">
        <f>B6-B13</f>
        <v>-0.60000000000000142</v>
      </c>
      <c r="D6">
        <f t="shared" si="0"/>
        <v>0.36000000000000171</v>
      </c>
      <c r="E6">
        <v>26</v>
      </c>
      <c r="F6">
        <f>E6-E13</f>
        <v>0.10000000000000142</v>
      </c>
      <c r="G6">
        <f t="shared" si="1"/>
        <v>1.0000000000000285E-2</v>
      </c>
      <c r="H6">
        <v>23</v>
      </c>
      <c r="I6">
        <f>H7-H13</f>
        <v>0.10000000000000142</v>
      </c>
      <c r="J6">
        <f t="shared" si="2"/>
        <v>1.0000000000000285E-2</v>
      </c>
      <c r="K6">
        <v>19</v>
      </c>
      <c r="L6">
        <f>K6-K13</f>
        <v>0.19999999999999929</v>
      </c>
      <c r="M6">
        <f t="shared" si="3"/>
        <v>3.9999999999999716E-2</v>
      </c>
      <c r="N6">
        <v>34</v>
      </c>
      <c r="O6">
        <f>N6-N13</f>
        <v>-0.20000000000000284</v>
      </c>
      <c r="P6">
        <f t="shared" si="4"/>
        <v>4.0000000000001139E-2</v>
      </c>
    </row>
    <row r="7" spans="1:16">
      <c r="B7">
        <v>31</v>
      </c>
      <c r="C7">
        <f>B7-B13</f>
        <v>0.39999999999999858</v>
      </c>
      <c r="D7">
        <f t="shared" si="0"/>
        <v>0.15999999999999887</v>
      </c>
      <c r="E7">
        <v>26</v>
      </c>
      <c r="F7">
        <f>E7-E13</f>
        <v>0.10000000000000142</v>
      </c>
      <c r="G7">
        <f t="shared" si="1"/>
        <v>1.0000000000000285E-2</v>
      </c>
      <c r="H7">
        <v>23</v>
      </c>
      <c r="I7">
        <f>H7-H13</f>
        <v>0.10000000000000142</v>
      </c>
      <c r="J7">
        <f t="shared" si="2"/>
        <v>1.0000000000000285E-2</v>
      </c>
      <c r="K7">
        <v>19</v>
      </c>
      <c r="L7">
        <f>K7-K13</f>
        <v>0.19999999999999929</v>
      </c>
      <c r="M7">
        <f t="shared" si="3"/>
        <v>3.9999999999999716E-2</v>
      </c>
      <c r="N7">
        <v>34</v>
      </c>
      <c r="O7">
        <f>N7-N13</f>
        <v>-0.20000000000000284</v>
      </c>
      <c r="P7">
        <f t="shared" si="4"/>
        <v>4.0000000000001139E-2</v>
      </c>
    </row>
    <row r="8" spans="1:16">
      <c r="B8">
        <v>31</v>
      </c>
      <c r="C8">
        <f>B8-B13</f>
        <v>0.39999999999999858</v>
      </c>
      <c r="D8">
        <f t="shared" si="0"/>
        <v>0.15999999999999887</v>
      </c>
      <c r="E8">
        <v>27</v>
      </c>
      <c r="F8">
        <f>E8-E13</f>
        <v>1.1000000000000014</v>
      </c>
      <c r="G8">
        <f t="shared" si="1"/>
        <v>1.2100000000000031</v>
      </c>
      <c r="H8">
        <v>24</v>
      </c>
      <c r="I8">
        <f>H8-H13</f>
        <v>1.1000000000000014</v>
      </c>
      <c r="J8">
        <f t="shared" si="2"/>
        <v>1.2100000000000031</v>
      </c>
      <c r="K8">
        <v>19</v>
      </c>
      <c r="L8">
        <f>K8-K13</f>
        <v>0.19999999999999929</v>
      </c>
      <c r="M8">
        <f t="shared" si="3"/>
        <v>3.9999999999999716E-2</v>
      </c>
      <c r="N8">
        <v>35</v>
      </c>
      <c r="O8">
        <f>N8-N13</f>
        <v>0.79999999999999716</v>
      </c>
      <c r="P8">
        <f t="shared" si="4"/>
        <v>0.63999999999999546</v>
      </c>
    </row>
    <row r="9" spans="1:16">
      <c r="B9">
        <v>32</v>
      </c>
      <c r="C9">
        <f>B9-B13</f>
        <v>1.3999999999999986</v>
      </c>
      <c r="D9">
        <f t="shared" si="0"/>
        <v>1.959999999999996</v>
      </c>
      <c r="E9">
        <v>27</v>
      </c>
      <c r="F9">
        <f>E9-E13</f>
        <v>1.1000000000000014</v>
      </c>
      <c r="G9">
        <f t="shared" si="1"/>
        <v>1.2100000000000031</v>
      </c>
      <c r="H9">
        <v>24</v>
      </c>
      <c r="I9">
        <f>H9-H13</f>
        <v>1.1000000000000014</v>
      </c>
      <c r="J9">
        <f t="shared" si="2"/>
        <v>1.2100000000000031</v>
      </c>
      <c r="K9">
        <v>20</v>
      </c>
      <c r="L9">
        <f>K9-K13</f>
        <v>1.1999999999999993</v>
      </c>
      <c r="M9">
        <f t="shared" si="3"/>
        <v>1.4399999999999984</v>
      </c>
      <c r="N9">
        <v>35</v>
      </c>
      <c r="O9">
        <f>N9-N13</f>
        <v>0.79999999999999716</v>
      </c>
      <c r="P9">
        <f t="shared" si="4"/>
        <v>0.63999999999999546</v>
      </c>
    </row>
    <row r="10" spans="1:16">
      <c r="B10">
        <v>32</v>
      </c>
      <c r="C10">
        <f>B10-B13</f>
        <v>1.3999999999999986</v>
      </c>
      <c r="D10">
        <f t="shared" si="0"/>
        <v>1.959999999999996</v>
      </c>
      <c r="E10">
        <v>28</v>
      </c>
      <c r="F10">
        <f>E10-E13</f>
        <v>2.1000000000000014</v>
      </c>
      <c r="G10">
        <f t="shared" si="1"/>
        <v>4.4100000000000064</v>
      </c>
      <c r="H10">
        <v>25</v>
      </c>
      <c r="I10">
        <f>H10-H13</f>
        <v>2.1000000000000014</v>
      </c>
      <c r="J10">
        <f t="shared" si="2"/>
        <v>4.4100000000000064</v>
      </c>
      <c r="K10">
        <v>20</v>
      </c>
      <c r="L10">
        <f>K10-K13</f>
        <v>1.1999999999999993</v>
      </c>
      <c r="M10">
        <f t="shared" si="3"/>
        <v>1.4399999999999984</v>
      </c>
      <c r="N10">
        <v>36</v>
      </c>
      <c r="O10">
        <f>N10-N13</f>
        <v>1.7999999999999972</v>
      </c>
      <c r="P10">
        <f t="shared" si="4"/>
        <v>3.2399999999999896</v>
      </c>
    </row>
    <row r="11" spans="1:16">
      <c r="B11">
        <v>33</v>
      </c>
      <c r="C11">
        <f>B11-B13</f>
        <v>2.3999999999999986</v>
      </c>
      <c r="D11">
        <f t="shared" si="0"/>
        <v>5.7599999999999936</v>
      </c>
      <c r="E11">
        <v>28</v>
      </c>
      <c r="F11">
        <f>E11-E13</f>
        <v>2.1000000000000014</v>
      </c>
      <c r="G11">
        <f t="shared" si="1"/>
        <v>4.4100000000000064</v>
      </c>
      <c r="H11">
        <v>25</v>
      </c>
      <c r="I11">
        <f>H11-H13</f>
        <v>2.1000000000000014</v>
      </c>
      <c r="J11">
        <f t="shared" si="2"/>
        <v>4.4100000000000064</v>
      </c>
      <c r="K11">
        <v>21</v>
      </c>
      <c r="L11">
        <f>K11-K13</f>
        <v>2.1999999999999993</v>
      </c>
      <c r="M11">
        <f t="shared" si="3"/>
        <v>4.8399999999999972</v>
      </c>
      <c r="N11">
        <v>36</v>
      </c>
      <c r="O11">
        <f>N11-N13</f>
        <v>1.7999999999999972</v>
      </c>
      <c r="P11">
        <f t="shared" si="4"/>
        <v>3.2399999999999896</v>
      </c>
    </row>
    <row r="13" spans="1:16" ht="18">
      <c r="A13" s="6" t="s">
        <v>4</v>
      </c>
      <c r="B13" s="3">
        <f>AVERAGE(B2:B11)</f>
        <v>30.6</v>
      </c>
      <c r="C13" s="3"/>
      <c r="D13" s="3"/>
      <c r="E13" s="3">
        <f>AVERAGE(E2:E11)</f>
        <v>25.9</v>
      </c>
      <c r="F13" s="3"/>
      <c r="G13" s="3"/>
      <c r="H13" s="3">
        <f>AVERAGE(H2:H11)</f>
        <v>22.9</v>
      </c>
      <c r="I13" s="3"/>
      <c r="J13" s="3"/>
      <c r="K13" s="3">
        <f>AVERAGE(K2:K11)</f>
        <v>18.8</v>
      </c>
      <c r="L13" s="3"/>
      <c r="M13" s="3"/>
      <c r="N13" s="3">
        <f>AVERAGE(N2:N11)</f>
        <v>34.200000000000003</v>
      </c>
    </row>
    <row r="14" spans="1:16" s="3" customFormat="1" ht="18">
      <c r="A14" s="6" t="s">
        <v>14</v>
      </c>
      <c r="B14" s="3">
        <f>_xlfn.VAR.P(B2:B11)</f>
        <v>2.04</v>
      </c>
      <c r="E14" s="3">
        <f>_xlfn.VAR.P(E2:E11)</f>
        <v>2.4899999999999998</v>
      </c>
      <c r="H14" s="3">
        <f>_xlfn.VAR.P(H2:H11)</f>
        <v>2.4899999999999998</v>
      </c>
      <c r="K14" s="3">
        <f>_xlfn.VAR.P(K2:K11)</f>
        <v>1.56</v>
      </c>
      <c r="N14" s="3">
        <f>_xlfn.VAR.P(N2:N11)</f>
        <v>1.5599999999999998</v>
      </c>
    </row>
    <row r="15" spans="1:16" ht="18">
      <c r="A15" s="6" t="s">
        <v>12</v>
      </c>
      <c r="B15" s="9" t="s">
        <v>31</v>
      </c>
      <c r="C15" s="9"/>
      <c r="D15" s="9"/>
      <c r="E15" s="9" t="s">
        <v>31</v>
      </c>
      <c r="F15" s="9"/>
      <c r="G15" s="9"/>
      <c r="H15" s="9" t="s">
        <v>31</v>
      </c>
      <c r="I15" s="9"/>
      <c r="J15" s="9"/>
      <c r="K15" s="9" t="s">
        <v>31</v>
      </c>
      <c r="L15" s="9"/>
      <c r="M15" s="9"/>
      <c r="N15" s="9" t="s">
        <v>31</v>
      </c>
    </row>
    <row r="16" spans="1:16">
      <c r="B16" s="3">
        <f>B11-B2</f>
        <v>5</v>
      </c>
      <c r="C16" s="3"/>
      <c r="D16" s="3"/>
      <c r="E16" s="3">
        <f>E11-E2</f>
        <v>5</v>
      </c>
      <c r="F16" s="3"/>
      <c r="G16" s="3"/>
      <c r="H16" s="3">
        <f>H11-H2</f>
        <v>5</v>
      </c>
      <c r="I16" s="3"/>
      <c r="J16" s="3"/>
      <c r="K16" s="3">
        <f>K11-K2</f>
        <v>4</v>
      </c>
      <c r="L16" s="3"/>
      <c r="M16" s="3"/>
      <c r="N16" s="3">
        <f>N11-N2</f>
        <v>4</v>
      </c>
    </row>
  </sheetData>
  <sortState xmlns:xlrd2="http://schemas.microsoft.com/office/spreadsheetml/2017/richdata2" ref="N2:N11">
    <sortCondition ref="N2:N11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241B-20CA-404B-A7BD-D0EB951FA0EA}">
  <dimension ref="A1:E107"/>
  <sheetViews>
    <sheetView workbookViewId="0">
      <selection activeCell="E38" sqref="E38"/>
    </sheetView>
  </sheetViews>
  <sheetFormatPr defaultRowHeight="14.4"/>
  <cols>
    <col min="5" max="5" width="12.109375" bestFit="1" customWidth="1"/>
  </cols>
  <sheetData>
    <row r="1" spans="2:5" s="8" customFormat="1" ht="18">
      <c r="B1" s="8" t="s">
        <v>0</v>
      </c>
      <c r="D1" s="8" t="s">
        <v>35</v>
      </c>
      <c r="E1" s="8" t="s">
        <v>34</v>
      </c>
    </row>
    <row r="2" spans="2:5">
      <c r="B2">
        <v>27</v>
      </c>
      <c r="D2" cm="1">
        <f t="array" ref="D2:D20">_xlfn.UNIQUE(B2:B101)</f>
        <v>27</v>
      </c>
      <c r="E2" cm="1">
        <f t="array" ref="E2:E21">FREQUENCY(B2:B101,_xlfn.ANCHORARRAY(D2))</f>
        <v>3</v>
      </c>
    </row>
    <row r="3" spans="2:5">
      <c r="B3">
        <v>27</v>
      </c>
      <c r="D3">
        <v>28</v>
      </c>
      <c r="E3">
        <v>5</v>
      </c>
    </row>
    <row r="4" spans="2:5">
      <c r="B4">
        <v>27</v>
      </c>
      <c r="D4">
        <v>29</v>
      </c>
      <c r="E4">
        <v>8</v>
      </c>
    </row>
    <row r="5" spans="2:5">
      <c r="B5">
        <v>28</v>
      </c>
      <c r="D5">
        <v>30</v>
      </c>
      <c r="E5">
        <v>6</v>
      </c>
    </row>
    <row r="6" spans="2:5">
      <c r="B6">
        <v>28</v>
      </c>
      <c r="D6">
        <v>31</v>
      </c>
      <c r="E6">
        <v>10</v>
      </c>
    </row>
    <row r="7" spans="2:5">
      <c r="B7">
        <v>28</v>
      </c>
      <c r="D7">
        <v>32</v>
      </c>
      <c r="E7">
        <v>5</v>
      </c>
    </row>
    <row r="8" spans="2:5">
      <c r="B8">
        <v>28</v>
      </c>
      <c r="D8">
        <v>33</v>
      </c>
      <c r="E8">
        <v>7</v>
      </c>
    </row>
    <row r="9" spans="2:5">
      <c r="B9">
        <v>28</v>
      </c>
      <c r="D9">
        <v>34</v>
      </c>
      <c r="E9">
        <v>3</v>
      </c>
    </row>
    <row r="10" spans="2:5">
      <c r="B10">
        <v>29</v>
      </c>
      <c r="D10">
        <v>35</v>
      </c>
      <c r="E10">
        <v>9</v>
      </c>
    </row>
    <row r="11" spans="2:5">
      <c r="B11">
        <v>29</v>
      </c>
      <c r="D11">
        <v>36</v>
      </c>
      <c r="E11">
        <v>7</v>
      </c>
    </row>
    <row r="12" spans="2:5">
      <c r="B12">
        <v>29</v>
      </c>
      <c r="D12">
        <v>37</v>
      </c>
      <c r="E12">
        <v>5</v>
      </c>
    </row>
    <row r="13" spans="2:5">
      <c r="B13">
        <v>29</v>
      </c>
      <c r="D13">
        <v>38</v>
      </c>
      <c r="E13">
        <v>6</v>
      </c>
    </row>
    <row r="14" spans="2:5">
      <c r="B14">
        <v>29</v>
      </c>
      <c r="D14">
        <v>39</v>
      </c>
      <c r="E14">
        <v>6</v>
      </c>
    </row>
    <row r="15" spans="2:5">
      <c r="B15">
        <v>29</v>
      </c>
      <c r="D15">
        <v>40</v>
      </c>
      <c r="E15">
        <v>6</v>
      </c>
    </row>
    <row r="16" spans="2:5">
      <c r="B16">
        <v>29</v>
      </c>
      <c r="D16">
        <v>41</v>
      </c>
      <c r="E16">
        <v>4</v>
      </c>
    </row>
    <row r="17" spans="2:5">
      <c r="B17">
        <v>29</v>
      </c>
      <c r="D17">
        <v>42</v>
      </c>
      <c r="E17">
        <v>2</v>
      </c>
    </row>
    <row r="18" spans="2:5">
      <c r="B18">
        <v>30</v>
      </c>
      <c r="D18">
        <v>43</v>
      </c>
      <c r="E18">
        <v>3</v>
      </c>
    </row>
    <row r="19" spans="2:5">
      <c r="B19">
        <v>30</v>
      </c>
      <c r="D19">
        <v>44</v>
      </c>
      <c r="E19">
        <v>3</v>
      </c>
    </row>
    <row r="20" spans="2:5">
      <c r="B20">
        <v>30</v>
      </c>
      <c r="D20">
        <v>45</v>
      </c>
      <c r="E20">
        <v>2</v>
      </c>
    </row>
    <row r="21" spans="2:5">
      <c r="B21">
        <v>30</v>
      </c>
      <c r="E21">
        <v>0</v>
      </c>
    </row>
    <row r="22" spans="2:5">
      <c r="B22">
        <v>30</v>
      </c>
    </row>
    <row r="23" spans="2:5">
      <c r="B23">
        <v>30</v>
      </c>
    </row>
    <row r="24" spans="2:5">
      <c r="B24">
        <v>31</v>
      </c>
    </row>
    <row r="25" spans="2:5">
      <c r="B25">
        <v>31</v>
      </c>
    </row>
    <row r="26" spans="2:5">
      <c r="B26">
        <v>31</v>
      </c>
    </row>
    <row r="27" spans="2:5">
      <c r="B27">
        <v>31</v>
      </c>
    </row>
    <row r="28" spans="2:5">
      <c r="B28">
        <v>31</v>
      </c>
    </row>
    <row r="29" spans="2:5">
      <c r="B29">
        <v>31</v>
      </c>
    </row>
    <row r="30" spans="2:5">
      <c r="B30">
        <v>31</v>
      </c>
    </row>
    <row r="31" spans="2:5">
      <c r="B31">
        <v>31</v>
      </c>
    </row>
    <row r="32" spans="2:5">
      <c r="B32">
        <v>31</v>
      </c>
    </row>
    <row r="33" spans="2:2">
      <c r="B33">
        <v>31</v>
      </c>
    </row>
    <row r="34" spans="2:2">
      <c r="B34">
        <v>32</v>
      </c>
    </row>
    <row r="35" spans="2:2">
      <c r="B35">
        <v>32</v>
      </c>
    </row>
    <row r="36" spans="2:2">
      <c r="B36">
        <v>32</v>
      </c>
    </row>
    <row r="37" spans="2:2">
      <c r="B37">
        <v>32</v>
      </c>
    </row>
    <row r="38" spans="2:2">
      <c r="B38">
        <v>32</v>
      </c>
    </row>
    <row r="39" spans="2:2">
      <c r="B39">
        <v>33</v>
      </c>
    </row>
    <row r="40" spans="2:2">
      <c r="B40">
        <v>33</v>
      </c>
    </row>
    <row r="41" spans="2:2">
      <c r="B41">
        <v>33</v>
      </c>
    </row>
    <row r="42" spans="2:2">
      <c r="B42">
        <v>33</v>
      </c>
    </row>
    <row r="43" spans="2:2">
      <c r="B43">
        <v>33</v>
      </c>
    </row>
    <row r="44" spans="2:2">
      <c r="B44">
        <v>33</v>
      </c>
    </row>
    <row r="45" spans="2:2">
      <c r="B45">
        <v>33</v>
      </c>
    </row>
    <row r="46" spans="2:2">
      <c r="B46">
        <v>34</v>
      </c>
    </row>
    <row r="47" spans="2:2">
      <c r="B47">
        <v>34</v>
      </c>
    </row>
    <row r="48" spans="2:2">
      <c r="B48">
        <v>34</v>
      </c>
    </row>
    <row r="49" spans="2:2">
      <c r="B49">
        <v>35</v>
      </c>
    </row>
    <row r="50" spans="2:2">
      <c r="B50">
        <v>35</v>
      </c>
    </row>
    <row r="51" spans="2:2">
      <c r="B51">
        <v>35</v>
      </c>
    </row>
    <row r="52" spans="2:2">
      <c r="B52">
        <v>35</v>
      </c>
    </row>
    <row r="53" spans="2:2">
      <c r="B53">
        <v>35</v>
      </c>
    </row>
    <row r="54" spans="2:2">
      <c r="B54">
        <v>35</v>
      </c>
    </row>
    <row r="55" spans="2:2">
      <c r="B55">
        <v>35</v>
      </c>
    </row>
    <row r="56" spans="2:2">
      <c r="B56">
        <v>35</v>
      </c>
    </row>
    <row r="57" spans="2:2">
      <c r="B57">
        <v>35</v>
      </c>
    </row>
    <row r="58" spans="2:2">
      <c r="B58">
        <v>36</v>
      </c>
    </row>
    <row r="59" spans="2:2">
      <c r="B59">
        <v>36</v>
      </c>
    </row>
    <row r="60" spans="2:2">
      <c r="B60">
        <v>36</v>
      </c>
    </row>
    <row r="61" spans="2:2">
      <c r="B61">
        <v>36</v>
      </c>
    </row>
    <row r="62" spans="2:2">
      <c r="B62">
        <v>36</v>
      </c>
    </row>
    <row r="63" spans="2:2">
      <c r="B63">
        <v>36</v>
      </c>
    </row>
    <row r="64" spans="2:2">
      <c r="B64">
        <v>36</v>
      </c>
    </row>
    <row r="65" spans="2:2">
      <c r="B65">
        <v>37</v>
      </c>
    </row>
    <row r="66" spans="2:2">
      <c r="B66">
        <v>37</v>
      </c>
    </row>
    <row r="67" spans="2:2">
      <c r="B67">
        <v>37</v>
      </c>
    </row>
    <row r="68" spans="2:2">
      <c r="B68">
        <v>37</v>
      </c>
    </row>
    <row r="69" spans="2:2">
      <c r="B69">
        <v>37</v>
      </c>
    </row>
    <row r="70" spans="2:2">
      <c r="B70">
        <v>38</v>
      </c>
    </row>
    <row r="71" spans="2:2">
      <c r="B71">
        <v>38</v>
      </c>
    </row>
    <row r="72" spans="2:2">
      <c r="B72">
        <v>38</v>
      </c>
    </row>
    <row r="73" spans="2:2">
      <c r="B73">
        <v>38</v>
      </c>
    </row>
    <row r="74" spans="2:2">
      <c r="B74">
        <v>38</v>
      </c>
    </row>
    <row r="75" spans="2:2">
      <c r="B75">
        <v>38</v>
      </c>
    </row>
    <row r="76" spans="2:2">
      <c r="B76">
        <v>39</v>
      </c>
    </row>
    <row r="77" spans="2:2">
      <c r="B77">
        <v>39</v>
      </c>
    </row>
    <row r="78" spans="2:2">
      <c r="B78">
        <v>39</v>
      </c>
    </row>
    <row r="79" spans="2:2">
      <c r="B79">
        <v>39</v>
      </c>
    </row>
    <row r="80" spans="2:2">
      <c r="B80">
        <v>39</v>
      </c>
    </row>
    <row r="81" spans="2:2">
      <c r="B81">
        <v>39</v>
      </c>
    </row>
    <row r="82" spans="2:2">
      <c r="B82">
        <v>40</v>
      </c>
    </row>
    <row r="83" spans="2:2">
      <c r="B83">
        <v>40</v>
      </c>
    </row>
    <row r="84" spans="2:2">
      <c r="B84">
        <v>40</v>
      </c>
    </row>
    <row r="85" spans="2:2">
      <c r="B85">
        <v>40</v>
      </c>
    </row>
    <row r="86" spans="2:2">
      <c r="B86">
        <v>40</v>
      </c>
    </row>
    <row r="87" spans="2:2">
      <c r="B87">
        <v>40</v>
      </c>
    </row>
    <row r="88" spans="2:2">
      <c r="B88">
        <v>41</v>
      </c>
    </row>
    <row r="89" spans="2:2">
      <c r="B89">
        <v>41</v>
      </c>
    </row>
    <row r="90" spans="2:2">
      <c r="B90">
        <v>41</v>
      </c>
    </row>
    <row r="91" spans="2:2">
      <c r="B91">
        <v>41</v>
      </c>
    </row>
    <row r="92" spans="2:2">
      <c r="B92">
        <v>42</v>
      </c>
    </row>
    <row r="93" spans="2:2">
      <c r="B93">
        <v>42</v>
      </c>
    </row>
    <row r="94" spans="2:2">
      <c r="B94">
        <v>43</v>
      </c>
    </row>
    <row r="95" spans="2:2">
      <c r="B95">
        <v>43</v>
      </c>
    </row>
    <row r="96" spans="2:2">
      <c r="B96">
        <v>43</v>
      </c>
    </row>
    <row r="97" spans="1:2">
      <c r="B97">
        <v>44</v>
      </c>
    </row>
    <row r="98" spans="1:2">
      <c r="B98">
        <v>44</v>
      </c>
    </row>
    <row r="99" spans="1:2">
      <c r="B99">
        <v>44</v>
      </c>
    </row>
    <row r="100" spans="1:2">
      <c r="B100">
        <v>45</v>
      </c>
    </row>
    <row r="101" spans="1:2">
      <c r="B101">
        <v>45</v>
      </c>
    </row>
    <row r="104" spans="1:2" ht="15.6">
      <c r="A104" s="4" t="s">
        <v>3</v>
      </c>
      <c r="B104">
        <f>MODE(B2:B101)</f>
        <v>31</v>
      </c>
    </row>
    <row r="105" spans="1:2" ht="15.6">
      <c r="A105" s="4" t="s">
        <v>2</v>
      </c>
      <c r="B105">
        <f>MEDIAN(B2:B101)</f>
        <v>35</v>
      </c>
    </row>
    <row r="106" spans="1:2" ht="15.6">
      <c r="A106" s="4" t="s">
        <v>33</v>
      </c>
      <c r="B106" s="3" t="s">
        <v>15</v>
      </c>
    </row>
    <row r="107" spans="1:2">
      <c r="B107">
        <f>B101-B2</f>
        <v>18</v>
      </c>
    </row>
  </sheetData>
  <sortState xmlns:xlrd2="http://schemas.microsoft.com/office/spreadsheetml/2017/richdata2" ref="B2:B101">
    <sortCondition ref="B2:B101"/>
  </sortState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B2FD-1ABD-48A2-8924-CCFE6E305F60}">
  <dimension ref="A1:E57"/>
  <sheetViews>
    <sheetView topLeftCell="A37" workbookViewId="0">
      <selection activeCell="Q45" sqref="Q45"/>
    </sheetView>
  </sheetViews>
  <sheetFormatPr defaultRowHeight="14.4"/>
  <cols>
    <col min="4" max="4" width="11" customWidth="1"/>
    <col min="5" max="5" width="12.109375" bestFit="1" customWidth="1"/>
  </cols>
  <sheetData>
    <row r="1" spans="2:5" s="8" customFormat="1" ht="18">
      <c r="B1" s="8" t="s">
        <v>0</v>
      </c>
      <c r="D1" s="8" t="s">
        <v>35</v>
      </c>
      <c r="E1" s="8" t="s">
        <v>34</v>
      </c>
    </row>
    <row r="2" spans="2:5">
      <c r="B2">
        <v>28</v>
      </c>
      <c r="D2" cm="1">
        <f t="array" ref="D2:D29">_xlfn.UNIQUE(B2:B51)</f>
        <v>28</v>
      </c>
      <c r="E2" cm="1">
        <f t="array" ref="E2:E30">FREQUENCY(B2:B51,_xlfn.ANCHORARRAY(D2))</f>
        <v>1</v>
      </c>
    </row>
    <row r="3" spans="2:5">
      <c r="B3">
        <v>35</v>
      </c>
      <c r="D3">
        <v>35</v>
      </c>
      <c r="E3">
        <v>1</v>
      </c>
    </row>
    <row r="4" spans="2:5">
      <c r="B4">
        <v>36</v>
      </c>
      <c r="D4">
        <v>36</v>
      </c>
      <c r="E4">
        <v>1</v>
      </c>
    </row>
    <row r="5" spans="2:5">
      <c r="B5">
        <v>38</v>
      </c>
      <c r="D5">
        <v>38</v>
      </c>
      <c r="E5">
        <v>1</v>
      </c>
    </row>
    <row r="6" spans="2:5">
      <c r="B6">
        <v>39</v>
      </c>
      <c r="D6">
        <v>39</v>
      </c>
      <c r="E6">
        <v>2</v>
      </c>
    </row>
    <row r="7" spans="2:5">
      <c r="B7">
        <v>39</v>
      </c>
      <c r="D7">
        <v>40</v>
      </c>
      <c r="E7">
        <v>3</v>
      </c>
    </row>
    <row r="8" spans="2:5">
      <c r="B8">
        <v>40</v>
      </c>
      <c r="D8">
        <v>41</v>
      </c>
      <c r="E8">
        <v>2</v>
      </c>
    </row>
    <row r="9" spans="2:5">
      <c r="B9">
        <v>40</v>
      </c>
      <c r="D9">
        <v>42</v>
      </c>
      <c r="E9">
        <v>2</v>
      </c>
    </row>
    <row r="10" spans="2:5">
      <c r="B10">
        <v>40</v>
      </c>
      <c r="D10">
        <v>43</v>
      </c>
      <c r="E10">
        <v>1</v>
      </c>
    </row>
    <row r="11" spans="2:5">
      <c r="B11">
        <v>41</v>
      </c>
      <c r="D11">
        <v>44</v>
      </c>
      <c r="E11">
        <v>1</v>
      </c>
    </row>
    <row r="12" spans="2:5">
      <c r="B12">
        <v>41</v>
      </c>
      <c r="D12">
        <v>45</v>
      </c>
      <c r="E12">
        <v>2</v>
      </c>
    </row>
    <row r="13" spans="2:5">
      <c r="B13">
        <v>42</v>
      </c>
      <c r="D13">
        <v>47</v>
      </c>
      <c r="E13">
        <v>3</v>
      </c>
    </row>
    <row r="14" spans="2:5">
      <c r="B14">
        <v>42</v>
      </c>
      <c r="D14">
        <v>48</v>
      </c>
      <c r="E14">
        <v>2</v>
      </c>
    </row>
    <row r="15" spans="2:5">
      <c r="B15">
        <v>43</v>
      </c>
      <c r="D15">
        <v>49</v>
      </c>
      <c r="E15">
        <v>3</v>
      </c>
    </row>
    <row r="16" spans="2:5">
      <c r="B16">
        <v>44</v>
      </c>
      <c r="D16">
        <v>51</v>
      </c>
      <c r="E16">
        <v>2</v>
      </c>
    </row>
    <row r="17" spans="2:5">
      <c r="B17">
        <v>45</v>
      </c>
      <c r="D17">
        <v>52</v>
      </c>
      <c r="E17">
        <v>3</v>
      </c>
    </row>
    <row r="18" spans="2:5">
      <c r="B18">
        <v>45</v>
      </c>
      <c r="D18">
        <v>55</v>
      </c>
      <c r="E18">
        <v>2</v>
      </c>
    </row>
    <row r="19" spans="2:5">
      <c r="B19">
        <v>47</v>
      </c>
      <c r="D19">
        <v>56</v>
      </c>
      <c r="E19">
        <v>2</v>
      </c>
    </row>
    <row r="20" spans="2:5">
      <c r="B20">
        <v>47</v>
      </c>
      <c r="D20">
        <v>57</v>
      </c>
      <c r="E20">
        <v>1</v>
      </c>
    </row>
    <row r="21" spans="2:5">
      <c r="B21">
        <v>47</v>
      </c>
      <c r="D21">
        <v>58</v>
      </c>
      <c r="E21">
        <v>3</v>
      </c>
    </row>
    <row r="22" spans="2:5">
      <c r="B22">
        <v>48</v>
      </c>
      <c r="D22">
        <v>59</v>
      </c>
      <c r="E22">
        <v>2</v>
      </c>
    </row>
    <row r="23" spans="2:5">
      <c r="B23">
        <v>48</v>
      </c>
      <c r="D23">
        <v>60</v>
      </c>
      <c r="E23">
        <v>1</v>
      </c>
    </row>
    <row r="24" spans="2:5">
      <c r="B24">
        <v>49</v>
      </c>
      <c r="D24">
        <v>61</v>
      </c>
      <c r="E24">
        <v>1</v>
      </c>
    </row>
    <row r="25" spans="2:5">
      <c r="B25">
        <v>49</v>
      </c>
      <c r="D25">
        <v>62</v>
      </c>
      <c r="E25">
        <v>2</v>
      </c>
    </row>
    <row r="26" spans="2:5">
      <c r="B26">
        <v>49</v>
      </c>
      <c r="D26">
        <v>63</v>
      </c>
      <c r="E26">
        <v>1</v>
      </c>
    </row>
    <row r="27" spans="2:5">
      <c r="B27">
        <v>51</v>
      </c>
      <c r="D27">
        <v>65</v>
      </c>
      <c r="E27">
        <v>3</v>
      </c>
    </row>
    <row r="28" spans="2:5">
      <c r="B28">
        <v>51</v>
      </c>
      <c r="D28">
        <v>68</v>
      </c>
      <c r="E28">
        <v>1</v>
      </c>
    </row>
    <row r="29" spans="2:5">
      <c r="B29">
        <v>52</v>
      </c>
      <c r="D29">
        <v>73</v>
      </c>
      <c r="E29">
        <v>1</v>
      </c>
    </row>
    <row r="30" spans="2:5">
      <c r="B30">
        <v>52</v>
      </c>
      <c r="E30">
        <v>0</v>
      </c>
    </row>
    <row r="31" spans="2:5">
      <c r="B31">
        <v>52</v>
      </c>
    </row>
    <row r="32" spans="2:5">
      <c r="B32">
        <v>55</v>
      </c>
    </row>
    <row r="33" spans="2:2">
      <c r="B33">
        <v>55</v>
      </c>
    </row>
    <row r="34" spans="2:2">
      <c r="B34">
        <v>56</v>
      </c>
    </row>
    <row r="35" spans="2:2">
      <c r="B35">
        <v>56</v>
      </c>
    </row>
    <row r="36" spans="2:2">
      <c r="B36">
        <v>57</v>
      </c>
    </row>
    <row r="37" spans="2:2">
      <c r="B37">
        <v>58</v>
      </c>
    </row>
    <row r="38" spans="2:2">
      <c r="B38">
        <v>58</v>
      </c>
    </row>
    <row r="39" spans="2:2">
      <c r="B39">
        <v>58</v>
      </c>
    </row>
    <row r="40" spans="2:2">
      <c r="B40">
        <v>59</v>
      </c>
    </row>
    <row r="41" spans="2:2">
      <c r="B41">
        <v>59</v>
      </c>
    </row>
    <row r="42" spans="2:2">
      <c r="B42">
        <v>60</v>
      </c>
    </row>
    <row r="43" spans="2:2">
      <c r="B43">
        <v>61</v>
      </c>
    </row>
    <row r="44" spans="2:2">
      <c r="B44">
        <v>62</v>
      </c>
    </row>
    <row r="45" spans="2:2">
      <c r="B45">
        <v>62</v>
      </c>
    </row>
    <row r="46" spans="2:2">
      <c r="B46">
        <v>63</v>
      </c>
    </row>
    <row r="47" spans="2:2">
      <c r="B47">
        <v>65</v>
      </c>
    </row>
    <row r="48" spans="2:2">
      <c r="B48">
        <v>65</v>
      </c>
    </row>
    <row r="49" spans="1:2">
      <c r="B49">
        <v>65</v>
      </c>
    </row>
    <row r="50" spans="1:2">
      <c r="B50">
        <v>68</v>
      </c>
    </row>
    <row r="51" spans="1:2">
      <c r="B51">
        <v>73</v>
      </c>
    </row>
    <row r="54" spans="1:2" ht="15.6">
      <c r="A54" s="4" t="s">
        <v>3</v>
      </c>
      <c r="B54">
        <f>MODE(B2:B51)</f>
        <v>40</v>
      </c>
    </row>
    <row r="55" spans="1:2" ht="15.6">
      <c r="A55" s="4" t="s">
        <v>2</v>
      </c>
      <c r="B55">
        <f>MEDIAN(B2:B51)</f>
        <v>50</v>
      </c>
    </row>
    <row r="56" spans="1:2" ht="15.6">
      <c r="A56" s="4" t="s">
        <v>33</v>
      </c>
      <c r="B56" s="3" t="s">
        <v>15</v>
      </c>
    </row>
    <row r="57" spans="1:2" ht="15.6">
      <c r="A57" s="4"/>
      <c r="B57">
        <f>B51-B2</f>
        <v>45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57B-EDB7-4F19-8CAC-68700A905EBD}">
  <dimension ref="B3:S17"/>
  <sheetViews>
    <sheetView topLeftCell="B1" workbookViewId="0">
      <selection activeCell="H24" sqref="H24"/>
    </sheetView>
  </sheetViews>
  <sheetFormatPr defaultRowHeight="14.4"/>
  <cols>
    <col min="2" max="2" width="21" bestFit="1" customWidth="1"/>
    <col min="3" max="3" width="14" bestFit="1" customWidth="1"/>
    <col min="10" max="10" width="11.33203125" bestFit="1" customWidth="1"/>
    <col min="19" max="19" width="12" bestFit="1" customWidth="1"/>
  </cols>
  <sheetData>
    <row r="3" spans="2:19" ht="18">
      <c r="B3" s="8" t="s">
        <v>36</v>
      </c>
      <c r="C3" s="8" t="s">
        <v>37</v>
      </c>
    </row>
    <row r="4" spans="2:19">
      <c r="B4" t="s">
        <v>38</v>
      </c>
      <c r="C4">
        <v>30</v>
      </c>
    </row>
    <row r="5" spans="2:19">
      <c r="B5" t="s">
        <v>39</v>
      </c>
      <c r="C5">
        <v>40</v>
      </c>
    </row>
    <row r="6" spans="2:19" ht="18">
      <c r="B6" t="s">
        <v>40</v>
      </c>
      <c r="C6">
        <v>20</v>
      </c>
      <c r="J6" s="8" t="s">
        <v>47</v>
      </c>
      <c r="S6" s="8" t="s">
        <v>48</v>
      </c>
    </row>
    <row r="7" spans="2:19">
      <c r="B7" t="s">
        <v>42</v>
      </c>
      <c r="C7">
        <v>10</v>
      </c>
    </row>
    <row r="8" spans="2:19">
      <c r="B8" t="s">
        <v>41</v>
      </c>
      <c r="C8">
        <v>45</v>
      </c>
    </row>
    <row r="9" spans="2:19">
      <c r="B9" t="s">
        <v>43</v>
      </c>
      <c r="C9">
        <v>25</v>
      </c>
    </row>
    <row r="10" spans="2:19">
      <c r="B10" t="s">
        <v>44</v>
      </c>
      <c r="C10">
        <v>30</v>
      </c>
    </row>
    <row r="17" spans="2:3" ht="18">
      <c r="B17" s="8" t="s">
        <v>49</v>
      </c>
      <c r="C17">
        <f>MAX(C4:C10)</f>
        <v>45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366A-C60D-4EC6-8A71-CBC5D2577596}">
  <dimension ref="A1:K101"/>
  <sheetViews>
    <sheetView topLeftCell="A22" workbookViewId="0">
      <selection activeCell="D12" sqref="D12"/>
    </sheetView>
  </sheetViews>
  <sheetFormatPr defaultRowHeight="14.4"/>
  <cols>
    <col min="1" max="1" width="12.21875" customWidth="1"/>
    <col min="2" max="2" width="15.21875" customWidth="1"/>
    <col min="4" max="4" width="13.21875" customWidth="1"/>
    <col min="10" max="10" width="10.77734375" bestFit="1" customWidth="1"/>
    <col min="11" max="11" width="11.6640625" bestFit="1" customWidth="1"/>
  </cols>
  <sheetData>
    <row r="1" spans="1:11" s="10" customFormat="1" ht="18">
      <c r="A1" s="8" t="s">
        <v>46</v>
      </c>
      <c r="B1" s="8" t="s">
        <v>45</v>
      </c>
      <c r="K1" s="10" t="s">
        <v>48</v>
      </c>
    </row>
    <row r="2" spans="1:11">
      <c r="A2">
        <v>1</v>
      </c>
      <c r="B2">
        <v>2</v>
      </c>
    </row>
    <row r="3" spans="1:11">
      <c r="A3">
        <v>2</v>
      </c>
      <c r="B3">
        <v>2</v>
      </c>
    </row>
    <row r="4" spans="1:11" ht="18">
      <c r="A4">
        <v>3</v>
      </c>
      <c r="B4">
        <v>2</v>
      </c>
      <c r="D4" s="8" t="s">
        <v>3</v>
      </c>
    </row>
    <row r="5" spans="1:11">
      <c r="A5">
        <v>4</v>
      </c>
      <c r="B5">
        <v>2</v>
      </c>
      <c r="D5">
        <f>MODE(B2:B101)</f>
        <v>4</v>
      </c>
    </row>
    <row r="6" spans="1:11">
      <c r="A6">
        <v>5</v>
      </c>
      <c r="B6">
        <v>2</v>
      </c>
    </row>
    <row r="7" spans="1:11">
      <c r="A7">
        <v>6</v>
      </c>
      <c r="B7">
        <v>2</v>
      </c>
    </row>
    <row r="8" spans="1:11">
      <c r="A8">
        <v>7</v>
      </c>
      <c r="B8">
        <v>2</v>
      </c>
    </row>
    <row r="9" spans="1:11">
      <c r="A9">
        <v>8</v>
      </c>
      <c r="B9">
        <v>2</v>
      </c>
    </row>
    <row r="10" spans="1:11">
      <c r="A10">
        <v>9</v>
      </c>
      <c r="B10">
        <v>3</v>
      </c>
    </row>
    <row r="11" spans="1:11">
      <c r="A11">
        <v>10</v>
      </c>
      <c r="B11">
        <v>3</v>
      </c>
    </row>
    <row r="12" spans="1:11">
      <c r="A12">
        <v>11</v>
      </c>
      <c r="B12">
        <v>3</v>
      </c>
    </row>
    <row r="13" spans="1:11">
      <c r="A13">
        <v>12</v>
      </c>
      <c r="B13">
        <v>3</v>
      </c>
    </row>
    <row r="14" spans="1:11">
      <c r="A14">
        <v>13</v>
      </c>
      <c r="B14">
        <v>3</v>
      </c>
    </row>
    <row r="15" spans="1:11">
      <c r="A15">
        <v>14</v>
      </c>
      <c r="B15">
        <v>3</v>
      </c>
    </row>
    <row r="16" spans="1:11">
      <c r="A16">
        <v>15</v>
      </c>
      <c r="B16">
        <v>3</v>
      </c>
    </row>
    <row r="17" spans="1:10">
      <c r="A17">
        <v>16</v>
      </c>
      <c r="B17">
        <v>3</v>
      </c>
    </row>
    <row r="18" spans="1:10">
      <c r="A18">
        <v>17</v>
      </c>
      <c r="B18">
        <v>3</v>
      </c>
    </row>
    <row r="19" spans="1:10">
      <c r="A19">
        <v>18</v>
      </c>
      <c r="B19">
        <v>3</v>
      </c>
    </row>
    <row r="20" spans="1:10">
      <c r="A20">
        <v>19</v>
      </c>
      <c r="B20">
        <v>3</v>
      </c>
    </row>
    <row r="21" spans="1:10">
      <c r="A21">
        <v>20</v>
      </c>
      <c r="B21">
        <v>3</v>
      </c>
    </row>
    <row r="22" spans="1:10">
      <c r="A22">
        <v>21</v>
      </c>
      <c r="B22">
        <v>3</v>
      </c>
    </row>
    <row r="23" spans="1:10">
      <c r="A23">
        <v>22</v>
      </c>
      <c r="B23">
        <v>3</v>
      </c>
    </row>
    <row r="24" spans="1:10">
      <c r="A24">
        <v>23</v>
      </c>
      <c r="B24">
        <v>3</v>
      </c>
    </row>
    <row r="25" spans="1:10" ht="18">
      <c r="A25">
        <v>24</v>
      </c>
      <c r="B25">
        <v>3</v>
      </c>
      <c r="J25" s="8" t="s">
        <v>50</v>
      </c>
    </row>
    <row r="26" spans="1:10">
      <c r="A26">
        <v>25</v>
      </c>
      <c r="B26">
        <v>3</v>
      </c>
    </row>
    <row r="27" spans="1:10">
      <c r="A27">
        <v>26</v>
      </c>
      <c r="B27">
        <v>3</v>
      </c>
    </row>
    <row r="28" spans="1:10">
      <c r="A28">
        <v>27</v>
      </c>
      <c r="B28">
        <v>3</v>
      </c>
    </row>
    <row r="29" spans="1:10">
      <c r="A29">
        <v>28</v>
      </c>
      <c r="B29">
        <v>3</v>
      </c>
    </row>
    <row r="30" spans="1:10">
      <c r="A30">
        <v>29</v>
      </c>
      <c r="B30">
        <v>3</v>
      </c>
    </row>
    <row r="31" spans="1:10">
      <c r="A31">
        <v>30</v>
      </c>
      <c r="B31">
        <v>3</v>
      </c>
    </row>
    <row r="32" spans="1:10">
      <c r="A32">
        <v>31</v>
      </c>
      <c r="B32">
        <v>3</v>
      </c>
    </row>
    <row r="33" spans="1:2">
      <c r="A33">
        <v>32</v>
      </c>
      <c r="B33">
        <v>3</v>
      </c>
    </row>
    <row r="34" spans="1:2">
      <c r="A34">
        <v>33</v>
      </c>
      <c r="B34">
        <v>3</v>
      </c>
    </row>
    <row r="35" spans="1:2">
      <c r="A35">
        <v>34</v>
      </c>
      <c r="B35">
        <v>3</v>
      </c>
    </row>
    <row r="36" spans="1:2">
      <c r="A36">
        <v>35</v>
      </c>
      <c r="B36">
        <v>3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3</v>
      </c>
    </row>
    <row r="40" spans="1:2">
      <c r="A40">
        <v>39</v>
      </c>
      <c r="B40">
        <v>4</v>
      </c>
    </row>
    <row r="41" spans="1:2">
      <c r="A41">
        <v>40</v>
      </c>
      <c r="B41">
        <v>4</v>
      </c>
    </row>
    <row r="42" spans="1:2">
      <c r="A42">
        <v>41</v>
      </c>
      <c r="B42">
        <v>4</v>
      </c>
    </row>
    <row r="43" spans="1:2">
      <c r="A43">
        <v>42</v>
      </c>
      <c r="B43">
        <v>4</v>
      </c>
    </row>
    <row r="44" spans="1:2">
      <c r="A44">
        <v>43</v>
      </c>
      <c r="B44">
        <v>4</v>
      </c>
    </row>
    <row r="45" spans="1:2">
      <c r="A45">
        <v>44</v>
      </c>
      <c r="B45">
        <v>4</v>
      </c>
    </row>
    <row r="46" spans="1:2">
      <c r="A46">
        <v>45</v>
      </c>
      <c r="B46">
        <v>4</v>
      </c>
    </row>
    <row r="47" spans="1:2">
      <c r="A47">
        <v>46</v>
      </c>
      <c r="B47">
        <v>4</v>
      </c>
    </row>
    <row r="48" spans="1:2">
      <c r="A48">
        <v>47</v>
      </c>
      <c r="B48">
        <v>4</v>
      </c>
    </row>
    <row r="49" spans="1:2">
      <c r="A49">
        <v>48</v>
      </c>
      <c r="B49">
        <v>4</v>
      </c>
    </row>
    <row r="50" spans="1:2">
      <c r="A50">
        <v>49</v>
      </c>
      <c r="B50">
        <v>4</v>
      </c>
    </row>
    <row r="51" spans="1:2">
      <c r="A51">
        <v>50</v>
      </c>
      <c r="B51">
        <v>4</v>
      </c>
    </row>
    <row r="52" spans="1:2">
      <c r="A52">
        <v>51</v>
      </c>
      <c r="B52">
        <v>4</v>
      </c>
    </row>
    <row r="53" spans="1:2">
      <c r="A53">
        <v>52</v>
      </c>
      <c r="B53">
        <v>4</v>
      </c>
    </row>
    <row r="54" spans="1:2">
      <c r="A54">
        <v>53</v>
      </c>
      <c r="B54">
        <v>4</v>
      </c>
    </row>
    <row r="55" spans="1:2">
      <c r="A55">
        <v>54</v>
      </c>
      <c r="B55">
        <v>4</v>
      </c>
    </row>
    <row r="56" spans="1:2">
      <c r="A56">
        <v>55</v>
      </c>
      <c r="B56">
        <v>4</v>
      </c>
    </row>
    <row r="57" spans="1:2">
      <c r="A57">
        <v>56</v>
      </c>
      <c r="B57">
        <v>4</v>
      </c>
    </row>
    <row r="58" spans="1:2">
      <c r="A58">
        <v>57</v>
      </c>
      <c r="B58">
        <v>4</v>
      </c>
    </row>
    <row r="59" spans="1:2">
      <c r="A59">
        <v>58</v>
      </c>
      <c r="B59">
        <v>4</v>
      </c>
    </row>
    <row r="60" spans="1:2">
      <c r="A60">
        <v>59</v>
      </c>
      <c r="B60">
        <v>4</v>
      </c>
    </row>
    <row r="61" spans="1:2">
      <c r="A61">
        <v>60</v>
      </c>
      <c r="B61">
        <v>4</v>
      </c>
    </row>
    <row r="62" spans="1:2">
      <c r="A62">
        <v>61</v>
      </c>
      <c r="B62">
        <v>4</v>
      </c>
    </row>
    <row r="63" spans="1:2">
      <c r="A63">
        <v>62</v>
      </c>
      <c r="B63">
        <v>4</v>
      </c>
    </row>
    <row r="64" spans="1:2">
      <c r="A64">
        <v>63</v>
      </c>
      <c r="B64">
        <v>4</v>
      </c>
    </row>
    <row r="65" spans="1:2">
      <c r="A65">
        <v>64</v>
      </c>
      <c r="B65">
        <v>4</v>
      </c>
    </row>
    <row r="66" spans="1:2">
      <c r="A66">
        <v>65</v>
      </c>
      <c r="B66">
        <v>4</v>
      </c>
    </row>
    <row r="67" spans="1:2">
      <c r="A67">
        <v>66</v>
      </c>
      <c r="B67">
        <v>4</v>
      </c>
    </row>
    <row r="68" spans="1:2">
      <c r="A68">
        <v>67</v>
      </c>
      <c r="B68">
        <v>4</v>
      </c>
    </row>
    <row r="69" spans="1:2">
      <c r="A69">
        <v>68</v>
      </c>
      <c r="B69">
        <v>4</v>
      </c>
    </row>
    <row r="70" spans="1:2">
      <c r="A70">
        <v>69</v>
      </c>
      <c r="B70">
        <v>4</v>
      </c>
    </row>
    <row r="71" spans="1:2">
      <c r="A71">
        <v>70</v>
      </c>
      <c r="B71">
        <v>4</v>
      </c>
    </row>
    <row r="72" spans="1:2">
      <c r="A72">
        <v>71</v>
      </c>
      <c r="B72">
        <v>4</v>
      </c>
    </row>
    <row r="73" spans="1:2">
      <c r="A73">
        <v>72</v>
      </c>
      <c r="B73">
        <v>4</v>
      </c>
    </row>
    <row r="74" spans="1:2">
      <c r="A74">
        <v>73</v>
      </c>
      <c r="B74">
        <v>4</v>
      </c>
    </row>
    <row r="75" spans="1:2">
      <c r="A75">
        <v>74</v>
      </c>
      <c r="B75">
        <v>4</v>
      </c>
    </row>
    <row r="76" spans="1:2">
      <c r="A76">
        <v>75</v>
      </c>
      <c r="B76">
        <v>4</v>
      </c>
    </row>
    <row r="77" spans="1:2">
      <c r="A77">
        <v>76</v>
      </c>
      <c r="B77">
        <v>4</v>
      </c>
    </row>
    <row r="78" spans="1:2">
      <c r="A78">
        <v>77</v>
      </c>
      <c r="B78">
        <v>4</v>
      </c>
    </row>
    <row r="79" spans="1:2">
      <c r="A79">
        <v>78</v>
      </c>
      <c r="B79">
        <v>5</v>
      </c>
    </row>
    <row r="80" spans="1:2">
      <c r="A80">
        <v>79</v>
      </c>
      <c r="B80">
        <v>5</v>
      </c>
    </row>
    <row r="81" spans="1:2">
      <c r="A81">
        <v>80</v>
      </c>
      <c r="B81">
        <v>5</v>
      </c>
    </row>
    <row r="82" spans="1:2">
      <c r="A82">
        <v>81</v>
      </c>
      <c r="B82">
        <v>5</v>
      </c>
    </row>
    <row r="83" spans="1:2">
      <c r="A83">
        <v>82</v>
      </c>
      <c r="B83">
        <v>5</v>
      </c>
    </row>
    <row r="84" spans="1:2">
      <c r="A84">
        <v>83</v>
      </c>
      <c r="B84">
        <v>5</v>
      </c>
    </row>
    <row r="85" spans="1:2">
      <c r="A85">
        <v>84</v>
      </c>
      <c r="B85">
        <v>5</v>
      </c>
    </row>
    <row r="86" spans="1:2">
      <c r="A86">
        <v>85</v>
      </c>
      <c r="B86">
        <v>5</v>
      </c>
    </row>
    <row r="87" spans="1:2">
      <c r="A87">
        <v>86</v>
      </c>
      <c r="B87">
        <v>5</v>
      </c>
    </row>
    <row r="88" spans="1:2">
      <c r="A88">
        <v>87</v>
      </c>
      <c r="B88">
        <v>5</v>
      </c>
    </row>
    <row r="89" spans="1:2">
      <c r="A89">
        <v>88</v>
      </c>
      <c r="B89">
        <v>5</v>
      </c>
    </row>
    <row r="90" spans="1:2">
      <c r="A90">
        <v>89</v>
      </c>
      <c r="B90">
        <v>5</v>
      </c>
    </row>
    <row r="91" spans="1:2">
      <c r="A91">
        <v>90</v>
      </c>
      <c r="B91">
        <v>5</v>
      </c>
    </row>
    <row r="92" spans="1:2">
      <c r="A92">
        <v>91</v>
      </c>
      <c r="B92">
        <v>5</v>
      </c>
    </row>
    <row r="93" spans="1:2">
      <c r="A93">
        <v>92</v>
      </c>
      <c r="B93">
        <v>5</v>
      </c>
    </row>
    <row r="94" spans="1:2">
      <c r="A94">
        <v>93</v>
      </c>
      <c r="B94">
        <v>5</v>
      </c>
    </row>
    <row r="95" spans="1:2">
      <c r="A95">
        <v>94</v>
      </c>
      <c r="B95">
        <v>5</v>
      </c>
    </row>
    <row r="96" spans="1:2">
      <c r="A96">
        <v>95</v>
      </c>
      <c r="B96">
        <v>5</v>
      </c>
    </row>
    <row r="97" spans="1:2">
      <c r="A97">
        <v>96</v>
      </c>
      <c r="B97">
        <v>5</v>
      </c>
    </row>
    <row r="98" spans="1:2">
      <c r="A98">
        <v>97</v>
      </c>
      <c r="B98">
        <v>5</v>
      </c>
    </row>
    <row r="99" spans="1:2">
      <c r="A99">
        <v>98</v>
      </c>
      <c r="B99">
        <v>5</v>
      </c>
    </row>
    <row r="100" spans="1:2">
      <c r="A100">
        <v>99</v>
      </c>
      <c r="B100">
        <v>5</v>
      </c>
    </row>
    <row r="101" spans="1:2">
      <c r="A101">
        <v>100</v>
      </c>
      <c r="B101">
        <v>5</v>
      </c>
    </row>
  </sheetData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8D0C-9202-480B-AA8D-BCBB648D1E0D}">
  <dimension ref="A1:K51"/>
  <sheetViews>
    <sheetView workbookViewId="0">
      <selection activeCell="E3" sqref="E3"/>
    </sheetView>
  </sheetViews>
  <sheetFormatPr defaultRowHeight="14.4"/>
  <cols>
    <col min="11" max="11" width="15.5546875" customWidth="1"/>
  </cols>
  <sheetData>
    <row r="1" spans="1:11" s="8" customFormat="1" ht="18">
      <c r="A1" s="8" t="s">
        <v>46</v>
      </c>
      <c r="B1" s="8" t="s">
        <v>51</v>
      </c>
      <c r="E1" s="8" t="s">
        <v>1</v>
      </c>
      <c r="K1" s="8" t="s">
        <v>48</v>
      </c>
    </row>
    <row r="2" spans="1:11">
      <c r="A2">
        <v>1</v>
      </c>
      <c r="B2">
        <v>35</v>
      </c>
      <c r="E2">
        <f>AVERAGE(B2:B51)</f>
        <v>36.14</v>
      </c>
    </row>
    <row r="3" spans="1:11">
      <c r="A3">
        <v>2</v>
      </c>
      <c r="B3">
        <v>28</v>
      </c>
    </row>
    <row r="4" spans="1:11">
      <c r="A4">
        <v>3</v>
      </c>
      <c r="B4">
        <v>32</v>
      </c>
    </row>
    <row r="5" spans="1:11">
      <c r="A5">
        <v>4</v>
      </c>
      <c r="B5">
        <v>45</v>
      </c>
    </row>
    <row r="6" spans="1:11">
      <c r="A6">
        <v>5</v>
      </c>
      <c r="B6">
        <v>38</v>
      </c>
    </row>
    <row r="7" spans="1:11">
      <c r="A7">
        <v>6</v>
      </c>
      <c r="B7">
        <v>29</v>
      </c>
    </row>
    <row r="8" spans="1:11">
      <c r="A8">
        <v>7</v>
      </c>
      <c r="B8">
        <v>42</v>
      </c>
    </row>
    <row r="9" spans="1:11">
      <c r="A9">
        <v>8</v>
      </c>
      <c r="B9">
        <v>30</v>
      </c>
    </row>
    <row r="10" spans="1:11">
      <c r="A10">
        <v>9</v>
      </c>
      <c r="B10">
        <v>36</v>
      </c>
    </row>
    <row r="11" spans="1:11">
      <c r="A11">
        <v>10</v>
      </c>
      <c r="B11">
        <v>41</v>
      </c>
    </row>
    <row r="12" spans="1:11">
      <c r="A12">
        <v>11</v>
      </c>
      <c r="B12">
        <v>47</v>
      </c>
    </row>
    <row r="13" spans="1:11">
      <c r="A13">
        <v>12</v>
      </c>
      <c r="B13">
        <v>31</v>
      </c>
    </row>
    <row r="14" spans="1:11">
      <c r="A14">
        <v>13</v>
      </c>
      <c r="B14">
        <v>39</v>
      </c>
    </row>
    <row r="15" spans="1:11">
      <c r="A15">
        <v>14</v>
      </c>
      <c r="B15">
        <v>43</v>
      </c>
    </row>
    <row r="16" spans="1:11">
      <c r="A16">
        <v>15</v>
      </c>
      <c r="B16">
        <v>37</v>
      </c>
    </row>
    <row r="17" spans="1:11">
      <c r="A17">
        <v>16</v>
      </c>
      <c r="B17">
        <v>30</v>
      </c>
    </row>
    <row r="18" spans="1:11">
      <c r="A18">
        <v>17</v>
      </c>
      <c r="B18">
        <v>34</v>
      </c>
    </row>
    <row r="19" spans="1:11">
      <c r="A19">
        <v>18</v>
      </c>
      <c r="B19">
        <v>39</v>
      </c>
    </row>
    <row r="20" spans="1:11" ht="18">
      <c r="A20">
        <v>19</v>
      </c>
      <c r="B20">
        <v>28</v>
      </c>
      <c r="K20" s="8" t="s">
        <v>50</v>
      </c>
    </row>
    <row r="21" spans="1:11">
      <c r="A21">
        <v>20</v>
      </c>
      <c r="B21">
        <v>33</v>
      </c>
    </row>
    <row r="22" spans="1:11">
      <c r="A22">
        <v>21</v>
      </c>
      <c r="B22">
        <v>36</v>
      </c>
    </row>
    <row r="23" spans="1:11">
      <c r="A23">
        <v>22</v>
      </c>
      <c r="B23">
        <v>40</v>
      </c>
    </row>
    <row r="24" spans="1:11">
      <c r="A24">
        <v>23</v>
      </c>
      <c r="B24">
        <v>42</v>
      </c>
    </row>
    <row r="25" spans="1:11">
      <c r="A25">
        <v>24</v>
      </c>
      <c r="B25">
        <v>29</v>
      </c>
    </row>
    <row r="26" spans="1:11">
      <c r="A26">
        <v>25</v>
      </c>
      <c r="B26">
        <v>31</v>
      </c>
    </row>
    <row r="27" spans="1:11">
      <c r="A27">
        <v>26</v>
      </c>
      <c r="B27">
        <v>45</v>
      </c>
    </row>
    <row r="28" spans="1:11">
      <c r="A28">
        <v>27</v>
      </c>
      <c r="B28">
        <v>38</v>
      </c>
    </row>
    <row r="29" spans="1:11">
      <c r="A29">
        <v>28</v>
      </c>
      <c r="B29">
        <v>33</v>
      </c>
    </row>
    <row r="30" spans="1:11">
      <c r="A30">
        <v>29</v>
      </c>
      <c r="B30">
        <v>41</v>
      </c>
    </row>
    <row r="31" spans="1:11">
      <c r="A31">
        <v>30</v>
      </c>
      <c r="B31">
        <v>35</v>
      </c>
    </row>
    <row r="32" spans="1:11">
      <c r="A32">
        <v>31</v>
      </c>
      <c r="B32">
        <v>37</v>
      </c>
    </row>
    <row r="33" spans="1:2">
      <c r="A33">
        <v>32</v>
      </c>
      <c r="B33">
        <v>34</v>
      </c>
    </row>
    <row r="34" spans="1:2">
      <c r="A34">
        <v>33</v>
      </c>
      <c r="B34">
        <v>46</v>
      </c>
    </row>
    <row r="35" spans="1:2">
      <c r="A35">
        <v>34</v>
      </c>
      <c r="B35">
        <v>30</v>
      </c>
    </row>
    <row r="36" spans="1:2">
      <c r="A36">
        <v>35</v>
      </c>
      <c r="B36">
        <v>39</v>
      </c>
    </row>
    <row r="37" spans="1:2">
      <c r="A37">
        <v>36</v>
      </c>
      <c r="B37">
        <v>43</v>
      </c>
    </row>
    <row r="38" spans="1:2">
      <c r="A38">
        <v>37</v>
      </c>
      <c r="B38">
        <v>28</v>
      </c>
    </row>
    <row r="39" spans="1:2">
      <c r="A39">
        <v>38</v>
      </c>
      <c r="B39">
        <v>32</v>
      </c>
    </row>
    <row r="40" spans="1:2">
      <c r="A40">
        <v>39</v>
      </c>
      <c r="B40">
        <v>36</v>
      </c>
    </row>
    <row r="41" spans="1:2">
      <c r="A41">
        <v>40</v>
      </c>
      <c r="B41">
        <v>29</v>
      </c>
    </row>
    <row r="42" spans="1:2">
      <c r="A42">
        <v>41</v>
      </c>
      <c r="B42">
        <v>31</v>
      </c>
    </row>
    <row r="43" spans="1:2">
      <c r="A43">
        <v>42</v>
      </c>
      <c r="B43">
        <v>37</v>
      </c>
    </row>
    <row r="44" spans="1:2">
      <c r="A44">
        <v>43</v>
      </c>
      <c r="B44">
        <v>40</v>
      </c>
    </row>
    <row r="45" spans="1:2">
      <c r="A45">
        <v>44</v>
      </c>
      <c r="B45">
        <v>42</v>
      </c>
    </row>
    <row r="46" spans="1:2">
      <c r="A46">
        <v>45</v>
      </c>
      <c r="B46">
        <v>33</v>
      </c>
    </row>
    <row r="47" spans="1:2">
      <c r="A47">
        <v>46</v>
      </c>
      <c r="B47">
        <v>39</v>
      </c>
    </row>
    <row r="48" spans="1:2">
      <c r="A48">
        <v>47</v>
      </c>
      <c r="B48">
        <v>28</v>
      </c>
    </row>
    <row r="49" spans="1:2">
      <c r="A49">
        <v>48</v>
      </c>
      <c r="B49">
        <v>35</v>
      </c>
    </row>
    <row r="50" spans="1:2">
      <c r="A50">
        <v>49</v>
      </c>
      <c r="B50">
        <v>38</v>
      </c>
    </row>
    <row r="51" spans="1:2">
      <c r="A51">
        <v>50</v>
      </c>
      <c r="B51">
        <v>43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4D44-3DF6-4023-B492-082CEEC745D6}">
  <dimension ref="A1:Q128"/>
  <sheetViews>
    <sheetView topLeftCell="C16" workbookViewId="0">
      <selection activeCell="P31" sqref="P31"/>
    </sheetView>
  </sheetViews>
  <sheetFormatPr defaultRowHeight="14.4"/>
  <cols>
    <col min="2" max="2" width="18.21875" bestFit="1" customWidth="1"/>
    <col min="7" max="7" width="12" bestFit="1" customWidth="1"/>
    <col min="11" max="11" width="9.88671875" bestFit="1" customWidth="1"/>
    <col min="12" max="12" width="12.5546875" bestFit="1" customWidth="1"/>
    <col min="13" max="13" width="11.5546875" customWidth="1"/>
    <col min="15" max="15" width="12.5546875" bestFit="1" customWidth="1"/>
    <col min="17" max="17" width="11.5546875" customWidth="1"/>
  </cols>
  <sheetData>
    <row r="1" spans="1:17" s="8" customFormat="1" ht="18">
      <c r="A1" s="8" t="s">
        <v>46</v>
      </c>
      <c r="B1" s="8" t="s">
        <v>52</v>
      </c>
      <c r="G1" s="8" t="s">
        <v>48</v>
      </c>
      <c r="Q1" s="8" t="s">
        <v>50</v>
      </c>
    </row>
    <row r="2" spans="1:17">
      <c r="A2">
        <v>1</v>
      </c>
      <c r="B2">
        <v>125</v>
      </c>
    </row>
    <row r="3" spans="1:17">
      <c r="A3">
        <v>2</v>
      </c>
      <c r="B3">
        <v>148</v>
      </c>
    </row>
    <row r="4" spans="1:17">
      <c r="A4">
        <v>3</v>
      </c>
      <c r="B4">
        <v>137</v>
      </c>
    </row>
    <row r="5" spans="1:17">
      <c r="A5">
        <v>4</v>
      </c>
      <c r="B5">
        <v>120</v>
      </c>
    </row>
    <row r="6" spans="1:17">
      <c r="A6">
        <v>5</v>
      </c>
      <c r="B6">
        <v>135</v>
      </c>
    </row>
    <row r="7" spans="1:17">
      <c r="A7">
        <v>6</v>
      </c>
      <c r="B7">
        <v>132</v>
      </c>
    </row>
    <row r="8" spans="1:17">
      <c r="A8">
        <v>7</v>
      </c>
      <c r="B8">
        <v>145</v>
      </c>
    </row>
    <row r="9" spans="1:17">
      <c r="A9">
        <v>8</v>
      </c>
      <c r="B9">
        <v>122</v>
      </c>
    </row>
    <row r="10" spans="1:17">
      <c r="A10">
        <v>9</v>
      </c>
      <c r="B10">
        <v>130</v>
      </c>
    </row>
    <row r="11" spans="1:17">
      <c r="A11">
        <v>10</v>
      </c>
      <c r="B11">
        <v>141</v>
      </c>
    </row>
    <row r="12" spans="1:17">
      <c r="A12">
        <v>11</v>
      </c>
      <c r="B12">
        <v>118</v>
      </c>
    </row>
    <row r="13" spans="1:17">
      <c r="A13">
        <v>12</v>
      </c>
      <c r="B13">
        <v>125</v>
      </c>
    </row>
    <row r="14" spans="1:17">
      <c r="A14">
        <v>13</v>
      </c>
      <c r="B14">
        <v>132</v>
      </c>
    </row>
    <row r="15" spans="1:17">
      <c r="A15">
        <v>14</v>
      </c>
      <c r="B15">
        <v>136</v>
      </c>
    </row>
    <row r="16" spans="1:17">
      <c r="A16">
        <v>15</v>
      </c>
      <c r="B16">
        <v>128</v>
      </c>
    </row>
    <row r="17" spans="1:15">
      <c r="A17">
        <v>16</v>
      </c>
      <c r="B17">
        <v>123</v>
      </c>
    </row>
    <row r="18" spans="1:15">
      <c r="A18">
        <v>17</v>
      </c>
      <c r="B18">
        <v>132</v>
      </c>
    </row>
    <row r="19" spans="1:15">
      <c r="A19">
        <v>18</v>
      </c>
      <c r="B19">
        <v>138</v>
      </c>
    </row>
    <row r="20" spans="1:15">
      <c r="A20">
        <v>19</v>
      </c>
      <c r="B20">
        <v>126</v>
      </c>
    </row>
    <row r="21" spans="1:15">
      <c r="A21">
        <v>20</v>
      </c>
      <c r="B21">
        <v>129</v>
      </c>
    </row>
    <row r="22" spans="1:15">
      <c r="A22">
        <v>21</v>
      </c>
      <c r="B22">
        <v>136</v>
      </c>
    </row>
    <row r="23" spans="1:15">
      <c r="A23">
        <v>22</v>
      </c>
      <c r="B23">
        <v>27</v>
      </c>
    </row>
    <row r="24" spans="1:15">
      <c r="A24">
        <v>23</v>
      </c>
      <c r="B24">
        <v>130</v>
      </c>
    </row>
    <row r="25" spans="1:15">
      <c r="A25">
        <v>24</v>
      </c>
      <c r="B25">
        <v>122</v>
      </c>
    </row>
    <row r="26" spans="1:15" ht="15" thickBot="1">
      <c r="A26">
        <v>25</v>
      </c>
      <c r="B26">
        <v>125</v>
      </c>
    </row>
    <row r="27" spans="1:15">
      <c r="A27">
        <v>26</v>
      </c>
      <c r="B27">
        <v>133</v>
      </c>
      <c r="J27" s="14" t="s">
        <v>46</v>
      </c>
      <c r="K27" s="14" t="s">
        <v>34</v>
      </c>
      <c r="L27" s="14" t="s">
        <v>76</v>
      </c>
      <c r="M27" s="14" t="s">
        <v>46</v>
      </c>
      <c r="N27" s="14" t="s">
        <v>34</v>
      </c>
      <c r="O27" s="14" t="s">
        <v>76</v>
      </c>
    </row>
    <row r="28" spans="1:15">
      <c r="A28">
        <v>27</v>
      </c>
      <c r="B28">
        <v>140</v>
      </c>
      <c r="J28" s="15">
        <v>1</v>
      </c>
      <c r="K28" s="11">
        <v>0</v>
      </c>
      <c r="L28" s="16">
        <v>0</v>
      </c>
      <c r="M28" s="15" t="s">
        <v>75</v>
      </c>
      <c r="N28" s="11">
        <v>99</v>
      </c>
      <c r="O28" s="16">
        <v>0.99</v>
      </c>
    </row>
    <row r="29" spans="1:15">
      <c r="A29">
        <v>28</v>
      </c>
      <c r="B29">
        <v>126</v>
      </c>
      <c r="J29" s="15">
        <v>2</v>
      </c>
      <c r="K29" s="11">
        <v>0</v>
      </c>
      <c r="L29" s="16">
        <v>0</v>
      </c>
      <c r="M29" s="15">
        <v>27</v>
      </c>
      <c r="N29" s="11">
        <v>1</v>
      </c>
      <c r="O29" s="16">
        <v>1</v>
      </c>
    </row>
    <row r="30" spans="1:15">
      <c r="A30">
        <v>29</v>
      </c>
      <c r="B30">
        <v>133</v>
      </c>
      <c r="J30" s="15">
        <v>3</v>
      </c>
      <c r="K30" s="11">
        <v>0</v>
      </c>
      <c r="L30" s="16">
        <v>0</v>
      </c>
      <c r="M30" s="15">
        <v>1</v>
      </c>
      <c r="N30" s="11">
        <v>0</v>
      </c>
      <c r="O30" s="16">
        <v>1</v>
      </c>
    </row>
    <row r="31" spans="1:15">
      <c r="A31">
        <v>30</v>
      </c>
      <c r="B31">
        <v>135</v>
      </c>
      <c r="J31" s="15">
        <v>4</v>
      </c>
      <c r="K31" s="11">
        <v>0</v>
      </c>
      <c r="L31" s="16">
        <v>0</v>
      </c>
      <c r="M31" s="15">
        <v>2</v>
      </c>
      <c r="N31" s="11">
        <v>0</v>
      </c>
      <c r="O31" s="16">
        <v>1</v>
      </c>
    </row>
    <row r="32" spans="1:15">
      <c r="A32">
        <v>31</v>
      </c>
      <c r="B32">
        <v>130</v>
      </c>
      <c r="J32" s="15">
        <v>5</v>
      </c>
      <c r="K32" s="11">
        <v>0</v>
      </c>
      <c r="L32" s="16">
        <v>0</v>
      </c>
      <c r="M32" s="15">
        <v>3</v>
      </c>
      <c r="N32" s="11">
        <v>0</v>
      </c>
      <c r="O32" s="16">
        <v>1</v>
      </c>
    </row>
    <row r="33" spans="1:15">
      <c r="A33">
        <v>32</v>
      </c>
      <c r="B33">
        <v>134</v>
      </c>
      <c r="J33" s="15">
        <v>6</v>
      </c>
      <c r="K33" s="11">
        <v>0</v>
      </c>
      <c r="L33" s="16">
        <v>0</v>
      </c>
      <c r="M33" s="15">
        <v>4</v>
      </c>
      <c r="N33" s="11">
        <v>0</v>
      </c>
      <c r="O33" s="16">
        <v>1</v>
      </c>
    </row>
    <row r="34" spans="1:15">
      <c r="A34">
        <v>33</v>
      </c>
      <c r="B34">
        <v>141</v>
      </c>
      <c r="J34" s="15">
        <v>7</v>
      </c>
      <c r="K34" s="11">
        <v>0</v>
      </c>
      <c r="L34" s="16">
        <v>0</v>
      </c>
      <c r="M34" s="15">
        <v>5</v>
      </c>
      <c r="N34" s="11">
        <v>0</v>
      </c>
      <c r="O34" s="16">
        <v>1</v>
      </c>
    </row>
    <row r="35" spans="1:15">
      <c r="A35">
        <v>34</v>
      </c>
      <c r="B35">
        <v>119</v>
      </c>
      <c r="J35" s="15">
        <v>8</v>
      </c>
      <c r="K35" s="11">
        <v>0</v>
      </c>
      <c r="L35" s="16">
        <v>0</v>
      </c>
      <c r="M35" s="15">
        <v>6</v>
      </c>
      <c r="N35" s="11">
        <v>0</v>
      </c>
      <c r="O35" s="16">
        <v>1</v>
      </c>
    </row>
    <row r="36" spans="1:15">
      <c r="A36">
        <v>35</v>
      </c>
      <c r="B36">
        <v>125</v>
      </c>
      <c r="J36" s="15">
        <v>9</v>
      </c>
      <c r="K36" s="11">
        <v>0</v>
      </c>
      <c r="L36" s="16">
        <v>0</v>
      </c>
      <c r="M36" s="15">
        <v>7</v>
      </c>
      <c r="N36" s="11">
        <v>0</v>
      </c>
      <c r="O36" s="16">
        <v>1</v>
      </c>
    </row>
    <row r="37" spans="1:15">
      <c r="A37">
        <v>36</v>
      </c>
      <c r="B37">
        <v>131</v>
      </c>
      <c r="J37" s="15">
        <v>10</v>
      </c>
      <c r="K37" s="11">
        <v>0</v>
      </c>
      <c r="L37" s="16">
        <v>0</v>
      </c>
      <c r="M37" s="15">
        <v>8</v>
      </c>
      <c r="N37" s="11">
        <v>0</v>
      </c>
      <c r="O37" s="16">
        <v>1</v>
      </c>
    </row>
    <row r="38" spans="1:15">
      <c r="A38">
        <v>37</v>
      </c>
      <c r="B38">
        <v>136</v>
      </c>
      <c r="J38" s="15">
        <v>11</v>
      </c>
      <c r="K38" s="11">
        <v>0</v>
      </c>
      <c r="L38" s="16">
        <v>0</v>
      </c>
      <c r="M38" s="15">
        <v>9</v>
      </c>
      <c r="N38" s="11">
        <v>0</v>
      </c>
      <c r="O38" s="16">
        <v>1</v>
      </c>
    </row>
    <row r="39" spans="1:15">
      <c r="A39">
        <v>38</v>
      </c>
      <c r="B39">
        <v>128</v>
      </c>
      <c r="J39" s="15">
        <v>12</v>
      </c>
      <c r="K39" s="11">
        <v>0</v>
      </c>
      <c r="L39" s="16">
        <v>0</v>
      </c>
      <c r="M39" s="15">
        <v>10</v>
      </c>
      <c r="N39" s="11">
        <v>0</v>
      </c>
      <c r="O39" s="16">
        <v>1</v>
      </c>
    </row>
    <row r="40" spans="1:15">
      <c r="A40">
        <v>39</v>
      </c>
      <c r="B40">
        <v>124</v>
      </c>
      <c r="J40" s="15">
        <v>13</v>
      </c>
      <c r="K40" s="11">
        <v>0</v>
      </c>
      <c r="L40" s="16">
        <v>0</v>
      </c>
      <c r="M40" s="15">
        <v>11</v>
      </c>
      <c r="N40" s="11">
        <v>0</v>
      </c>
      <c r="O40" s="16">
        <v>1</v>
      </c>
    </row>
    <row r="41" spans="1:15">
      <c r="A41">
        <v>40</v>
      </c>
      <c r="B41">
        <v>132</v>
      </c>
      <c r="J41" s="15">
        <v>14</v>
      </c>
      <c r="K41" s="11">
        <v>0</v>
      </c>
      <c r="L41" s="16">
        <v>0</v>
      </c>
      <c r="M41" s="15">
        <v>12</v>
      </c>
      <c r="N41" s="11">
        <v>0</v>
      </c>
      <c r="O41" s="16">
        <v>1</v>
      </c>
    </row>
    <row r="42" spans="1:15">
      <c r="A42">
        <v>41</v>
      </c>
      <c r="B42">
        <v>136</v>
      </c>
      <c r="J42" s="15">
        <v>15</v>
      </c>
      <c r="K42" s="11">
        <v>0</v>
      </c>
      <c r="L42" s="16">
        <v>0</v>
      </c>
      <c r="M42" s="15">
        <v>13</v>
      </c>
      <c r="N42" s="11">
        <v>0</v>
      </c>
      <c r="O42" s="16">
        <v>1</v>
      </c>
    </row>
    <row r="43" spans="1:15">
      <c r="A43">
        <v>42</v>
      </c>
      <c r="B43">
        <v>127</v>
      </c>
      <c r="J43" s="15">
        <v>16</v>
      </c>
      <c r="K43" s="11">
        <v>0</v>
      </c>
      <c r="L43" s="16">
        <v>0</v>
      </c>
      <c r="M43" s="15">
        <v>14</v>
      </c>
      <c r="N43" s="11">
        <v>0</v>
      </c>
      <c r="O43" s="16">
        <v>1</v>
      </c>
    </row>
    <row r="44" spans="1:15">
      <c r="A44">
        <v>43</v>
      </c>
      <c r="B44">
        <v>130</v>
      </c>
      <c r="J44" s="15">
        <v>17</v>
      </c>
      <c r="K44" s="11">
        <v>0</v>
      </c>
      <c r="L44" s="16">
        <v>0</v>
      </c>
      <c r="M44" s="15">
        <v>15</v>
      </c>
      <c r="N44" s="11">
        <v>0</v>
      </c>
      <c r="O44" s="16">
        <v>1</v>
      </c>
    </row>
    <row r="45" spans="1:15">
      <c r="A45">
        <v>44</v>
      </c>
      <c r="B45">
        <v>122</v>
      </c>
      <c r="J45" s="15">
        <v>18</v>
      </c>
      <c r="K45" s="11">
        <v>0</v>
      </c>
      <c r="L45" s="16">
        <v>0</v>
      </c>
      <c r="M45" s="15">
        <v>16</v>
      </c>
      <c r="N45" s="11">
        <v>0</v>
      </c>
      <c r="O45" s="16">
        <v>1</v>
      </c>
    </row>
    <row r="46" spans="1:15">
      <c r="A46">
        <v>45</v>
      </c>
      <c r="B46">
        <v>125</v>
      </c>
      <c r="J46" s="15">
        <v>19</v>
      </c>
      <c r="K46" s="11">
        <v>0</v>
      </c>
      <c r="L46" s="16">
        <v>0</v>
      </c>
      <c r="M46" s="15">
        <v>17</v>
      </c>
      <c r="N46" s="11">
        <v>0</v>
      </c>
      <c r="O46" s="16">
        <v>1</v>
      </c>
    </row>
    <row r="47" spans="1:15">
      <c r="A47">
        <v>46</v>
      </c>
      <c r="B47">
        <v>133</v>
      </c>
      <c r="J47" s="15">
        <v>20</v>
      </c>
      <c r="K47" s="11">
        <v>0</v>
      </c>
      <c r="L47" s="16">
        <v>0</v>
      </c>
      <c r="M47" s="15">
        <v>18</v>
      </c>
      <c r="N47" s="11">
        <v>0</v>
      </c>
      <c r="O47" s="16">
        <v>1</v>
      </c>
    </row>
    <row r="48" spans="1:15">
      <c r="A48">
        <v>47</v>
      </c>
      <c r="B48">
        <v>140</v>
      </c>
      <c r="J48" s="15">
        <v>21</v>
      </c>
      <c r="K48" s="11">
        <v>0</v>
      </c>
      <c r="L48" s="16">
        <v>0</v>
      </c>
      <c r="M48" s="15">
        <v>19</v>
      </c>
      <c r="N48" s="11">
        <v>0</v>
      </c>
      <c r="O48" s="16">
        <v>1</v>
      </c>
    </row>
    <row r="49" spans="1:15">
      <c r="A49">
        <v>48</v>
      </c>
      <c r="B49">
        <v>126</v>
      </c>
      <c r="J49" s="15">
        <v>22</v>
      </c>
      <c r="K49" s="11">
        <v>0</v>
      </c>
      <c r="L49" s="16">
        <v>0</v>
      </c>
      <c r="M49" s="15">
        <v>20</v>
      </c>
      <c r="N49" s="11">
        <v>0</v>
      </c>
      <c r="O49" s="16">
        <v>1</v>
      </c>
    </row>
    <row r="50" spans="1:15">
      <c r="A50">
        <v>49</v>
      </c>
      <c r="B50">
        <v>133</v>
      </c>
      <c r="J50" s="15">
        <v>23</v>
      </c>
      <c r="K50" s="11">
        <v>0</v>
      </c>
      <c r="L50" s="16">
        <v>0</v>
      </c>
      <c r="M50" s="15">
        <v>21</v>
      </c>
      <c r="N50" s="11">
        <v>0</v>
      </c>
      <c r="O50" s="16">
        <v>1</v>
      </c>
    </row>
    <row r="51" spans="1:15">
      <c r="A51">
        <v>50</v>
      </c>
      <c r="B51">
        <v>135</v>
      </c>
      <c r="J51" s="15">
        <v>24</v>
      </c>
      <c r="K51" s="11">
        <v>0</v>
      </c>
      <c r="L51" s="16">
        <v>0</v>
      </c>
      <c r="M51" s="15">
        <v>22</v>
      </c>
      <c r="N51" s="11">
        <v>0</v>
      </c>
      <c r="O51" s="16">
        <v>1</v>
      </c>
    </row>
    <row r="52" spans="1:15">
      <c r="A52">
        <v>51</v>
      </c>
      <c r="B52">
        <v>130</v>
      </c>
      <c r="J52" s="15">
        <v>25</v>
      </c>
      <c r="K52" s="11">
        <v>0</v>
      </c>
      <c r="L52" s="16">
        <v>0</v>
      </c>
      <c r="M52" s="15">
        <v>23</v>
      </c>
      <c r="N52" s="11">
        <v>0</v>
      </c>
      <c r="O52" s="16">
        <v>1</v>
      </c>
    </row>
    <row r="53" spans="1:15">
      <c r="A53">
        <v>52</v>
      </c>
      <c r="B53">
        <v>134</v>
      </c>
      <c r="J53" s="15">
        <v>26</v>
      </c>
      <c r="K53" s="11">
        <v>0</v>
      </c>
      <c r="L53" s="16">
        <v>0</v>
      </c>
      <c r="M53" s="15">
        <v>24</v>
      </c>
      <c r="N53" s="11">
        <v>0</v>
      </c>
      <c r="O53" s="16">
        <v>1</v>
      </c>
    </row>
    <row r="54" spans="1:15">
      <c r="A54">
        <v>53</v>
      </c>
      <c r="B54">
        <v>141</v>
      </c>
      <c r="J54" s="15">
        <v>27</v>
      </c>
      <c r="K54" s="11">
        <v>1</v>
      </c>
      <c r="L54" s="16">
        <v>0.01</v>
      </c>
      <c r="M54" s="15">
        <v>25</v>
      </c>
      <c r="N54" s="11">
        <v>0</v>
      </c>
      <c r="O54" s="16">
        <v>1</v>
      </c>
    </row>
    <row r="55" spans="1:15">
      <c r="A55">
        <v>54</v>
      </c>
      <c r="B55">
        <v>119</v>
      </c>
      <c r="J55" s="15">
        <v>28</v>
      </c>
      <c r="K55" s="11">
        <v>0</v>
      </c>
      <c r="L55" s="16">
        <v>0.01</v>
      </c>
      <c r="M55" s="15">
        <v>26</v>
      </c>
      <c r="N55" s="11">
        <v>0</v>
      </c>
      <c r="O55" s="16">
        <v>1</v>
      </c>
    </row>
    <row r="56" spans="1:15">
      <c r="A56">
        <v>55</v>
      </c>
      <c r="B56">
        <v>125</v>
      </c>
      <c r="J56" s="15">
        <v>29</v>
      </c>
      <c r="K56" s="11">
        <v>0</v>
      </c>
      <c r="L56" s="16">
        <v>0.01</v>
      </c>
      <c r="M56" s="15">
        <v>28</v>
      </c>
      <c r="N56" s="11">
        <v>0</v>
      </c>
      <c r="O56" s="16">
        <v>1</v>
      </c>
    </row>
    <row r="57" spans="1:15">
      <c r="A57">
        <v>56</v>
      </c>
      <c r="B57">
        <v>131</v>
      </c>
      <c r="J57" s="15">
        <v>30</v>
      </c>
      <c r="K57" s="11">
        <v>0</v>
      </c>
      <c r="L57" s="16">
        <v>0.01</v>
      </c>
      <c r="M57" s="15">
        <v>29</v>
      </c>
      <c r="N57" s="11">
        <v>0</v>
      </c>
      <c r="O57" s="16">
        <v>1</v>
      </c>
    </row>
    <row r="58" spans="1:15">
      <c r="A58">
        <v>57</v>
      </c>
      <c r="B58">
        <v>136</v>
      </c>
      <c r="J58" s="15">
        <v>31</v>
      </c>
      <c r="K58" s="11">
        <v>0</v>
      </c>
      <c r="L58" s="16">
        <v>0.01</v>
      </c>
      <c r="M58" s="15">
        <v>30</v>
      </c>
      <c r="N58" s="11">
        <v>0</v>
      </c>
      <c r="O58" s="16">
        <v>1</v>
      </c>
    </row>
    <row r="59" spans="1:15">
      <c r="A59">
        <v>58</v>
      </c>
      <c r="B59">
        <v>128</v>
      </c>
      <c r="J59" s="15">
        <v>32</v>
      </c>
      <c r="K59" s="11">
        <v>0</v>
      </c>
      <c r="L59" s="16">
        <v>0.01</v>
      </c>
      <c r="M59" s="15">
        <v>31</v>
      </c>
      <c r="N59" s="11">
        <v>0</v>
      </c>
      <c r="O59" s="16">
        <v>1</v>
      </c>
    </row>
    <row r="60" spans="1:15">
      <c r="A60">
        <v>59</v>
      </c>
      <c r="B60">
        <v>124</v>
      </c>
      <c r="J60" s="15">
        <v>33</v>
      </c>
      <c r="K60" s="11">
        <v>0</v>
      </c>
      <c r="L60" s="16">
        <v>0.01</v>
      </c>
      <c r="M60" s="15">
        <v>32</v>
      </c>
      <c r="N60" s="11">
        <v>0</v>
      </c>
      <c r="O60" s="16">
        <v>1</v>
      </c>
    </row>
    <row r="61" spans="1:15">
      <c r="A61">
        <v>60</v>
      </c>
      <c r="B61">
        <v>132</v>
      </c>
      <c r="J61" s="15">
        <v>34</v>
      </c>
      <c r="K61" s="11">
        <v>0</v>
      </c>
      <c r="L61" s="16">
        <v>0.01</v>
      </c>
      <c r="M61" s="15">
        <v>33</v>
      </c>
      <c r="N61" s="11">
        <v>0</v>
      </c>
      <c r="O61" s="16">
        <v>1</v>
      </c>
    </row>
    <row r="62" spans="1:15">
      <c r="A62">
        <v>61</v>
      </c>
      <c r="B62">
        <v>136</v>
      </c>
      <c r="J62" s="15">
        <v>35</v>
      </c>
      <c r="K62" s="11">
        <v>0</v>
      </c>
      <c r="L62" s="16">
        <v>0.01</v>
      </c>
      <c r="M62" s="15">
        <v>34</v>
      </c>
      <c r="N62" s="11">
        <v>0</v>
      </c>
      <c r="O62" s="16">
        <v>1</v>
      </c>
    </row>
    <row r="63" spans="1:15">
      <c r="A63">
        <v>62</v>
      </c>
      <c r="B63">
        <v>127</v>
      </c>
      <c r="J63" s="15">
        <v>36</v>
      </c>
      <c r="K63" s="11">
        <v>0</v>
      </c>
      <c r="L63" s="16">
        <v>0.01</v>
      </c>
      <c r="M63" s="15">
        <v>35</v>
      </c>
      <c r="N63" s="11">
        <v>0</v>
      </c>
      <c r="O63" s="16">
        <v>1</v>
      </c>
    </row>
    <row r="64" spans="1:15">
      <c r="A64">
        <v>63</v>
      </c>
      <c r="B64">
        <v>130</v>
      </c>
      <c r="J64" s="15">
        <v>37</v>
      </c>
      <c r="K64" s="11">
        <v>0</v>
      </c>
      <c r="L64" s="16">
        <v>0.01</v>
      </c>
      <c r="M64" s="15">
        <v>36</v>
      </c>
      <c r="N64" s="11">
        <v>0</v>
      </c>
      <c r="O64" s="16">
        <v>1</v>
      </c>
    </row>
    <row r="65" spans="1:15">
      <c r="A65">
        <v>64</v>
      </c>
      <c r="B65">
        <v>122</v>
      </c>
      <c r="J65" s="15">
        <v>38</v>
      </c>
      <c r="K65" s="11">
        <v>0</v>
      </c>
      <c r="L65" s="16">
        <v>0.01</v>
      </c>
      <c r="M65" s="15">
        <v>37</v>
      </c>
      <c r="N65" s="11">
        <v>0</v>
      </c>
      <c r="O65" s="16">
        <v>1</v>
      </c>
    </row>
    <row r="66" spans="1:15">
      <c r="A66">
        <v>65</v>
      </c>
      <c r="B66">
        <v>125</v>
      </c>
      <c r="J66" s="15">
        <v>39</v>
      </c>
      <c r="K66" s="11">
        <v>0</v>
      </c>
      <c r="L66" s="16">
        <v>0.01</v>
      </c>
      <c r="M66" s="15">
        <v>38</v>
      </c>
      <c r="N66" s="11">
        <v>0</v>
      </c>
      <c r="O66" s="16">
        <v>1</v>
      </c>
    </row>
    <row r="67" spans="1:15">
      <c r="A67">
        <v>66</v>
      </c>
      <c r="B67">
        <v>133</v>
      </c>
      <c r="J67" s="15">
        <v>40</v>
      </c>
      <c r="K67" s="11">
        <v>0</v>
      </c>
      <c r="L67" s="16">
        <v>0.01</v>
      </c>
      <c r="M67" s="15">
        <v>39</v>
      </c>
      <c r="N67" s="11">
        <v>0</v>
      </c>
      <c r="O67" s="16">
        <v>1</v>
      </c>
    </row>
    <row r="68" spans="1:15">
      <c r="A68">
        <v>67</v>
      </c>
      <c r="B68">
        <v>140</v>
      </c>
      <c r="J68" s="15">
        <v>41</v>
      </c>
      <c r="K68" s="11">
        <v>0</v>
      </c>
      <c r="L68" s="16">
        <v>0.01</v>
      </c>
      <c r="M68" s="15">
        <v>40</v>
      </c>
      <c r="N68" s="11">
        <v>0</v>
      </c>
      <c r="O68" s="16">
        <v>1</v>
      </c>
    </row>
    <row r="69" spans="1:15">
      <c r="A69">
        <v>68</v>
      </c>
      <c r="B69">
        <v>126</v>
      </c>
      <c r="J69" s="15">
        <v>42</v>
      </c>
      <c r="K69" s="11">
        <v>0</v>
      </c>
      <c r="L69" s="16">
        <v>0.01</v>
      </c>
      <c r="M69" s="15">
        <v>41</v>
      </c>
      <c r="N69" s="11">
        <v>0</v>
      </c>
      <c r="O69" s="16">
        <v>1</v>
      </c>
    </row>
    <row r="70" spans="1:15">
      <c r="A70">
        <v>69</v>
      </c>
      <c r="B70">
        <v>133</v>
      </c>
      <c r="J70" s="15">
        <v>43</v>
      </c>
      <c r="K70" s="11">
        <v>0</v>
      </c>
      <c r="L70" s="16">
        <v>0.01</v>
      </c>
      <c r="M70" s="15">
        <v>42</v>
      </c>
      <c r="N70" s="11">
        <v>0</v>
      </c>
      <c r="O70" s="16">
        <v>1</v>
      </c>
    </row>
    <row r="71" spans="1:15">
      <c r="A71">
        <v>70</v>
      </c>
      <c r="B71">
        <v>135</v>
      </c>
      <c r="J71" s="15">
        <v>44</v>
      </c>
      <c r="K71" s="11">
        <v>0</v>
      </c>
      <c r="L71" s="16">
        <v>0.01</v>
      </c>
      <c r="M71" s="15">
        <v>43</v>
      </c>
      <c r="N71" s="11">
        <v>0</v>
      </c>
      <c r="O71" s="16">
        <v>1</v>
      </c>
    </row>
    <row r="72" spans="1:15">
      <c r="A72">
        <v>71</v>
      </c>
      <c r="B72">
        <v>130</v>
      </c>
      <c r="J72" s="15">
        <v>45</v>
      </c>
      <c r="K72" s="11">
        <v>0</v>
      </c>
      <c r="L72" s="16">
        <v>0.01</v>
      </c>
      <c r="M72" s="15">
        <v>44</v>
      </c>
      <c r="N72" s="11">
        <v>0</v>
      </c>
      <c r="O72" s="16">
        <v>1</v>
      </c>
    </row>
    <row r="73" spans="1:15">
      <c r="A73">
        <v>72</v>
      </c>
      <c r="B73">
        <v>134</v>
      </c>
      <c r="J73" s="15">
        <v>46</v>
      </c>
      <c r="K73" s="11">
        <v>0</v>
      </c>
      <c r="L73" s="16">
        <v>0.01</v>
      </c>
      <c r="M73" s="15">
        <v>45</v>
      </c>
      <c r="N73" s="11">
        <v>0</v>
      </c>
      <c r="O73" s="16">
        <v>1</v>
      </c>
    </row>
    <row r="74" spans="1:15">
      <c r="A74">
        <v>73</v>
      </c>
      <c r="B74">
        <v>141</v>
      </c>
      <c r="J74" s="15">
        <v>47</v>
      </c>
      <c r="K74" s="11">
        <v>0</v>
      </c>
      <c r="L74" s="16">
        <v>0.01</v>
      </c>
      <c r="M74" s="15">
        <v>46</v>
      </c>
      <c r="N74" s="11">
        <v>0</v>
      </c>
      <c r="O74" s="16">
        <v>1</v>
      </c>
    </row>
    <row r="75" spans="1:15">
      <c r="A75">
        <v>74</v>
      </c>
      <c r="B75">
        <v>119</v>
      </c>
      <c r="J75" s="15">
        <v>48</v>
      </c>
      <c r="K75" s="11">
        <v>0</v>
      </c>
      <c r="L75" s="16">
        <v>0.01</v>
      </c>
      <c r="M75" s="15">
        <v>47</v>
      </c>
      <c r="N75" s="11">
        <v>0</v>
      </c>
      <c r="O75" s="16">
        <v>1</v>
      </c>
    </row>
    <row r="76" spans="1:15">
      <c r="A76">
        <v>75</v>
      </c>
      <c r="B76">
        <v>125</v>
      </c>
      <c r="J76" s="15">
        <v>49</v>
      </c>
      <c r="K76" s="11">
        <v>0</v>
      </c>
      <c r="L76" s="16">
        <v>0.01</v>
      </c>
      <c r="M76" s="15">
        <v>48</v>
      </c>
      <c r="N76" s="11">
        <v>0</v>
      </c>
      <c r="O76" s="16">
        <v>1</v>
      </c>
    </row>
    <row r="77" spans="1:15">
      <c r="A77">
        <v>76</v>
      </c>
      <c r="B77">
        <v>131</v>
      </c>
      <c r="J77" s="15">
        <v>50</v>
      </c>
      <c r="K77" s="11">
        <v>0</v>
      </c>
      <c r="L77" s="16">
        <v>0.01</v>
      </c>
      <c r="M77" s="15">
        <v>49</v>
      </c>
      <c r="N77" s="11">
        <v>0</v>
      </c>
      <c r="O77" s="16">
        <v>1</v>
      </c>
    </row>
    <row r="78" spans="1:15">
      <c r="A78">
        <v>77</v>
      </c>
      <c r="B78">
        <v>136</v>
      </c>
      <c r="J78" s="15">
        <v>51</v>
      </c>
      <c r="K78" s="11">
        <v>0</v>
      </c>
      <c r="L78" s="16">
        <v>0.01</v>
      </c>
      <c r="M78" s="15">
        <v>50</v>
      </c>
      <c r="N78" s="11">
        <v>0</v>
      </c>
      <c r="O78" s="16">
        <v>1</v>
      </c>
    </row>
    <row r="79" spans="1:15">
      <c r="A79">
        <v>78</v>
      </c>
      <c r="B79">
        <v>128</v>
      </c>
      <c r="J79" s="15">
        <v>52</v>
      </c>
      <c r="K79" s="11">
        <v>0</v>
      </c>
      <c r="L79" s="16">
        <v>0.01</v>
      </c>
      <c r="M79" s="15">
        <v>51</v>
      </c>
      <c r="N79" s="11">
        <v>0</v>
      </c>
      <c r="O79" s="16">
        <v>1</v>
      </c>
    </row>
    <row r="80" spans="1:15">
      <c r="A80">
        <v>79</v>
      </c>
      <c r="B80">
        <v>124</v>
      </c>
      <c r="J80" s="15">
        <v>53</v>
      </c>
      <c r="K80" s="11">
        <v>0</v>
      </c>
      <c r="L80" s="16">
        <v>0.01</v>
      </c>
      <c r="M80" s="15">
        <v>52</v>
      </c>
      <c r="N80" s="11">
        <v>0</v>
      </c>
      <c r="O80" s="16">
        <v>1</v>
      </c>
    </row>
    <row r="81" spans="1:15">
      <c r="A81">
        <v>80</v>
      </c>
      <c r="B81">
        <v>132</v>
      </c>
      <c r="J81" s="15">
        <v>54</v>
      </c>
      <c r="K81" s="11">
        <v>0</v>
      </c>
      <c r="L81" s="16">
        <v>0.01</v>
      </c>
      <c r="M81" s="15">
        <v>53</v>
      </c>
      <c r="N81" s="11">
        <v>0</v>
      </c>
      <c r="O81" s="16">
        <v>1</v>
      </c>
    </row>
    <row r="82" spans="1:15">
      <c r="A82">
        <v>81</v>
      </c>
      <c r="B82">
        <v>136</v>
      </c>
      <c r="J82" s="15">
        <v>55</v>
      </c>
      <c r="K82" s="11">
        <v>0</v>
      </c>
      <c r="L82" s="16">
        <v>0.01</v>
      </c>
      <c r="M82" s="15">
        <v>54</v>
      </c>
      <c r="N82" s="11">
        <v>0</v>
      </c>
      <c r="O82" s="16">
        <v>1</v>
      </c>
    </row>
    <row r="83" spans="1:15">
      <c r="A83">
        <v>82</v>
      </c>
      <c r="B83">
        <v>127</v>
      </c>
      <c r="J83" s="15">
        <v>56</v>
      </c>
      <c r="K83" s="11">
        <v>0</v>
      </c>
      <c r="L83" s="16">
        <v>0.01</v>
      </c>
      <c r="M83" s="15">
        <v>55</v>
      </c>
      <c r="N83" s="11">
        <v>0</v>
      </c>
      <c r="O83" s="16">
        <v>1</v>
      </c>
    </row>
    <row r="84" spans="1:15">
      <c r="A84">
        <v>83</v>
      </c>
      <c r="B84">
        <v>130</v>
      </c>
      <c r="J84" s="15">
        <v>57</v>
      </c>
      <c r="K84" s="11">
        <v>0</v>
      </c>
      <c r="L84" s="16">
        <v>0.01</v>
      </c>
      <c r="M84" s="15">
        <v>56</v>
      </c>
      <c r="N84" s="11">
        <v>0</v>
      </c>
      <c r="O84" s="16">
        <v>1</v>
      </c>
    </row>
    <row r="85" spans="1:15">
      <c r="A85">
        <v>84</v>
      </c>
      <c r="B85">
        <v>122</v>
      </c>
      <c r="J85" s="15">
        <v>58</v>
      </c>
      <c r="K85" s="11">
        <v>0</v>
      </c>
      <c r="L85" s="16">
        <v>0.01</v>
      </c>
      <c r="M85" s="15">
        <v>57</v>
      </c>
      <c r="N85" s="11">
        <v>0</v>
      </c>
      <c r="O85" s="16">
        <v>1</v>
      </c>
    </row>
    <row r="86" spans="1:15">
      <c r="A86">
        <v>85</v>
      </c>
      <c r="B86">
        <v>125</v>
      </c>
      <c r="J86" s="15">
        <v>59</v>
      </c>
      <c r="K86" s="11">
        <v>0</v>
      </c>
      <c r="L86" s="16">
        <v>0.01</v>
      </c>
      <c r="M86" s="15">
        <v>58</v>
      </c>
      <c r="N86" s="11">
        <v>0</v>
      </c>
      <c r="O86" s="16">
        <v>1</v>
      </c>
    </row>
    <row r="87" spans="1:15">
      <c r="A87">
        <v>86</v>
      </c>
      <c r="B87">
        <v>133</v>
      </c>
      <c r="J87" s="15">
        <v>60</v>
      </c>
      <c r="K87" s="11">
        <v>0</v>
      </c>
      <c r="L87" s="16">
        <v>0.01</v>
      </c>
      <c r="M87" s="15">
        <v>59</v>
      </c>
      <c r="N87" s="11">
        <v>0</v>
      </c>
      <c r="O87" s="16">
        <v>1</v>
      </c>
    </row>
    <row r="88" spans="1:15">
      <c r="A88">
        <v>87</v>
      </c>
      <c r="B88">
        <v>140</v>
      </c>
      <c r="J88" s="15">
        <v>61</v>
      </c>
      <c r="K88" s="11">
        <v>0</v>
      </c>
      <c r="L88" s="16">
        <v>0.01</v>
      </c>
      <c r="M88" s="15">
        <v>60</v>
      </c>
      <c r="N88" s="11">
        <v>0</v>
      </c>
      <c r="O88" s="16">
        <v>1</v>
      </c>
    </row>
    <row r="89" spans="1:15">
      <c r="A89">
        <v>88</v>
      </c>
      <c r="B89">
        <v>126</v>
      </c>
      <c r="J89" s="15">
        <v>62</v>
      </c>
      <c r="K89" s="11">
        <v>0</v>
      </c>
      <c r="L89" s="16">
        <v>0.01</v>
      </c>
      <c r="M89" s="15">
        <v>61</v>
      </c>
      <c r="N89" s="11">
        <v>0</v>
      </c>
      <c r="O89" s="16">
        <v>1</v>
      </c>
    </row>
    <row r="90" spans="1:15">
      <c r="A90">
        <v>89</v>
      </c>
      <c r="B90">
        <v>133</v>
      </c>
      <c r="J90" s="15">
        <v>63</v>
      </c>
      <c r="K90" s="11">
        <v>0</v>
      </c>
      <c r="L90" s="16">
        <v>0.01</v>
      </c>
      <c r="M90" s="15">
        <v>62</v>
      </c>
      <c r="N90" s="11">
        <v>0</v>
      </c>
      <c r="O90" s="16">
        <v>1</v>
      </c>
    </row>
    <row r="91" spans="1:15">
      <c r="A91">
        <v>90</v>
      </c>
      <c r="B91">
        <v>135</v>
      </c>
      <c r="J91" s="15">
        <v>64</v>
      </c>
      <c r="K91" s="11">
        <v>0</v>
      </c>
      <c r="L91" s="16">
        <v>0.01</v>
      </c>
      <c r="M91" s="15">
        <v>63</v>
      </c>
      <c r="N91" s="11">
        <v>0</v>
      </c>
      <c r="O91" s="16">
        <v>1</v>
      </c>
    </row>
    <row r="92" spans="1:15">
      <c r="A92">
        <v>91</v>
      </c>
      <c r="B92">
        <v>130</v>
      </c>
      <c r="J92" s="15">
        <v>65</v>
      </c>
      <c r="K92" s="11">
        <v>0</v>
      </c>
      <c r="L92" s="16">
        <v>0.01</v>
      </c>
      <c r="M92" s="15">
        <v>64</v>
      </c>
      <c r="N92" s="11">
        <v>0</v>
      </c>
      <c r="O92" s="16">
        <v>1</v>
      </c>
    </row>
    <row r="93" spans="1:15">
      <c r="A93">
        <v>92</v>
      </c>
      <c r="B93">
        <v>134</v>
      </c>
      <c r="J93" s="15">
        <v>66</v>
      </c>
      <c r="K93" s="11">
        <v>0</v>
      </c>
      <c r="L93" s="16">
        <v>0.01</v>
      </c>
      <c r="M93" s="15">
        <v>65</v>
      </c>
      <c r="N93" s="11">
        <v>0</v>
      </c>
      <c r="O93" s="16">
        <v>1</v>
      </c>
    </row>
    <row r="94" spans="1:15">
      <c r="A94">
        <v>93</v>
      </c>
      <c r="B94">
        <v>141</v>
      </c>
      <c r="J94" s="15">
        <v>67</v>
      </c>
      <c r="K94" s="11">
        <v>0</v>
      </c>
      <c r="L94" s="16">
        <v>0.01</v>
      </c>
      <c r="M94" s="15">
        <v>66</v>
      </c>
      <c r="N94" s="11">
        <v>0</v>
      </c>
      <c r="O94" s="16">
        <v>1</v>
      </c>
    </row>
    <row r="95" spans="1:15">
      <c r="A95">
        <v>94</v>
      </c>
      <c r="B95">
        <v>119</v>
      </c>
      <c r="J95" s="15">
        <v>68</v>
      </c>
      <c r="K95" s="11">
        <v>0</v>
      </c>
      <c r="L95" s="16">
        <v>0.01</v>
      </c>
      <c r="M95" s="15">
        <v>67</v>
      </c>
      <c r="N95" s="11">
        <v>0</v>
      </c>
      <c r="O95" s="16">
        <v>1</v>
      </c>
    </row>
    <row r="96" spans="1:15">
      <c r="A96">
        <v>95</v>
      </c>
      <c r="B96">
        <v>125</v>
      </c>
      <c r="J96" s="15">
        <v>69</v>
      </c>
      <c r="K96" s="11">
        <v>0</v>
      </c>
      <c r="L96" s="16">
        <v>0.01</v>
      </c>
      <c r="M96" s="15">
        <v>68</v>
      </c>
      <c r="N96" s="11">
        <v>0</v>
      </c>
      <c r="O96" s="16">
        <v>1</v>
      </c>
    </row>
    <row r="97" spans="1:15">
      <c r="A97">
        <v>96</v>
      </c>
      <c r="B97">
        <v>131</v>
      </c>
      <c r="J97" s="15">
        <v>70</v>
      </c>
      <c r="K97" s="11">
        <v>0</v>
      </c>
      <c r="L97" s="16">
        <v>0.01</v>
      </c>
      <c r="M97" s="15">
        <v>69</v>
      </c>
      <c r="N97" s="11">
        <v>0</v>
      </c>
      <c r="O97" s="16">
        <v>1</v>
      </c>
    </row>
    <row r="98" spans="1:15">
      <c r="A98">
        <v>97</v>
      </c>
      <c r="B98">
        <v>136</v>
      </c>
      <c r="J98" s="15">
        <v>71</v>
      </c>
      <c r="K98" s="11">
        <v>0</v>
      </c>
      <c r="L98" s="16">
        <v>0.01</v>
      </c>
      <c r="M98" s="15">
        <v>70</v>
      </c>
      <c r="N98" s="11">
        <v>0</v>
      </c>
      <c r="O98" s="16">
        <v>1</v>
      </c>
    </row>
    <row r="99" spans="1:15">
      <c r="A99">
        <v>98</v>
      </c>
      <c r="B99">
        <v>128</v>
      </c>
      <c r="J99" s="15">
        <v>72</v>
      </c>
      <c r="K99" s="11">
        <v>0</v>
      </c>
      <c r="L99" s="16">
        <v>0.01</v>
      </c>
      <c r="M99" s="15">
        <v>71</v>
      </c>
      <c r="N99" s="11">
        <v>0</v>
      </c>
      <c r="O99" s="16">
        <v>1</v>
      </c>
    </row>
    <row r="100" spans="1:15">
      <c r="A100">
        <v>99</v>
      </c>
      <c r="B100">
        <v>124</v>
      </c>
      <c r="J100" s="15">
        <v>73</v>
      </c>
      <c r="K100" s="11">
        <v>0</v>
      </c>
      <c r="L100" s="16">
        <v>0.01</v>
      </c>
      <c r="M100" s="15">
        <v>72</v>
      </c>
      <c r="N100" s="11">
        <v>0</v>
      </c>
      <c r="O100" s="16">
        <v>1</v>
      </c>
    </row>
    <row r="101" spans="1:15">
      <c r="A101">
        <v>100</v>
      </c>
      <c r="B101">
        <v>132</v>
      </c>
      <c r="J101" s="15">
        <v>74</v>
      </c>
      <c r="K101" s="11">
        <v>0</v>
      </c>
      <c r="L101" s="16">
        <v>0.01</v>
      </c>
      <c r="M101" s="15">
        <v>73</v>
      </c>
      <c r="N101" s="11">
        <v>0</v>
      </c>
      <c r="O101" s="16">
        <v>1</v>
      </c>
    </row>
    <row r="102" spans="1:15">
      <c r="J102" s="15">
        <v>75</v>
      </c>
      <c r="K102" s="11">
        <v>0</v>
      </c>
      <c r="L102" s="16">
        <v>0.01</v>
      </c>
      <c r="M102" s="15">
        <v>74</v>
      </c>
      <c r="N102" s="11">
        <v>0</v>
      </c>
      <c r="O102" s="16">
        <v>1</v>
      </c>
    </row>
    <row r="103" spans="1:15">
      <c r="J103" s="15">
        <v>76</v>
      </c>
      <c r="K103" s="11">
        <v>0</v>
      </c>
      <c r="L103" s="16">
        <v>0.01</v>
      </c>
      <c r="M103" s="15">
        <v>75</v>
      </c>
      <c r="N103" s="11">
        <v>0</v>
      </c>
      <c r="O103" s="16">
        <v>1</v>
      </c>
    </row>
    <row r="104" spans="1:15">
      <c r="J104" s="15">
        <v>77</v>
      </c>
      <c r="K104" s="11">
        <v>0</v>
      </c>
      <c r="L104" s="16">
        <v>0.01</v>
      </c>
      <c r="M104" s="15">
        <v>76</v>
      </c>
      <c r="N104" s="11">
        <v>0</v>
      </c>
      <c r="O104" s="16">
        <v>1</v>
      </c>
    </row>
    <row r="105" spans="1:15">
      <c r="J105" s="15">
        <v>78</v>
      </c>
      <c r="K105" s="11">
        <v>0</v>
      </c>
      <c r="L105" s="16">
        <v>0.01</v>
      </c>
      <c r="M105" s="15">
        <v>77</v>
      </c>
      <c r="N105" s="11">
        <v>0</v>
      </c>
      <c r="O105" s="16">
        <v>1</v>
      </c>
    </row>
    <row r="106" spans="1:15">
      <c r="J106" s="15">
        <v>79</v>
      </c>
      <c r="K106" s="11">
        <v>0</v>
      </c>
      <c r="L106" s="16">
        <v>0.01</v>
      </c>
      <c r="M106" s="15">
        <v>78</v>
      </c>
      <c r="N106" s="11">
        <v>0</v>
      </c>
      <c r="O106" s="16">
        <v>1</v>
      </c>
    </row>
    <row r="107" spans="1:15">
      <c r="J107" s="15">
        <v>80</v>
      </c>
      <c r="K107" s="11">
        <v>0</v>
      </c>
      <c r="L107" s="16">
        <v>0.01</v>
      </c>
      <c r="M107" s="15">
        <v>79</v>
      </c>
      <c r="N107" s="11">
        <v>0</v>
      </c>
      <c r="O107" s="16">
        <v>1</v>
      </c>
    </row>
    <row r="108" spans="1:15">
      <c r="J108" s="15">
        <v>81</v>
      </c>
      <c r="K108" s="11">
        <v>0</v>
      </c>
      <c r="L108" s="16">
        <v>0.01</v>
      </c>
      <c r="M108" s="15">
        <v>80</v>
      </c>
      <c r="N108" s="11">
        <v>0</v>
      </c>
      <c r="O108" s="16">
        <v>1</v>
      </c>
    </row>
    <row r="109" spans="1:15">
      <c r="J109" s="15">
        <v>82</v>
      </c>
      <c r="K109" s="11">
        <v>0</v>
      </c>
      <c r="L109" s="16">
        <v>0.01</v>
      </c>
      <c r="M109" s="15">
        <v>81</v>
      </c>
      <c r="N109" s="11">
        <v>0</v>
      </c>
      <c r="O109" s="16">
        <v>1</v>
      </c>
    </row>
    <row r="110" spans="1:15">
      <c r="J110" s="15">
        <v>83</v>
      </c>
      <c r="K110" s="11">
        <v>0</v>
      </c>
      <c r="L110" s="16">
        <v>0.01</v>
      </c>
      <c r="M110" s="15">
        <v>82</v>
      </c>
      <c r="N110" s="11">
        <v>0</v>
      </c>
      <c r="O110" s="16">
        <v>1</v>
      </c>
    </row>
    <row r="111" spans="1:15">
      <c r="J111" s="15">
        <v>84</v>
      </c>
      <c r="K111" s="11">
        <v>0</v>
      </c>
      <c r="L111" s="16">
        <v>0.01</v>
      </c>
      <c r="M111" s="15">
        <v>83</v>
      </c>
      <c r="N111" s="11">
        <v>0</v>
      </c>
      <c r="O111" s="16">
        <v>1</v>
      </c>
    </row>
    <row r="112" spans="1:15">
      <c r="J112" s="15">
        <v>85</v>
      </c>
      <c r="K112" s="11">
        <v>0</v>
      </c>
      <c r="L112" s="16">
        <v>0.01</v>
      </c>
      <c r="M112" s="15">
        <v>84</v>
      </c>
      <c r="N112" s="11">
        <v>0</v>
      </c>
      <c r="O112" s="16">
        <v>1</v>
      </c>
    </row>
    <row r="113" spans="10:15">
      <c r="J113" s="15">
        <v>86</v>
      </c>
      <c r="K113" s="11">
        <v>0</v>
      </c>
      <c r="L113" s="16">
        <v>0.01</v>
      </c>
      <c r="M113" s="15">
        <v>85</v>
      </c>
      <c r="N113" s="11">
        <v>0</v>
      </c>
      <c r="O113" s="16">
        <v>1</v>
      </c>
    </row>
    <row r="114" spans="10:15">
      <c r="J114" s="15">
        <v>87</v>
      </c>
      <c r="K114" s="11">
        <v>0</v>
      </c>
      <c r="L114" s="16">
        <v>0.01</v>
      </c>
      <c r="M114" s="15">
        <v>86</v>
      </c>
      <c r="N114" s="11">
        <v>0</v>
      </c>
      <c r="O114" s="16">
        <v>1</v>
      </c>
    </row>
    <row r="115" spans="10:15">
      <c r="J115" s="15">
        <v>88</v>
      </c>
      <c r="K115" s="11">
        <v>0</v>
      </c>
      <c r="L115" s="16">
        <v>0.01</v>
      </c>
      <c r="M115" s="15">
        <v>87</v>
      </c>
      <c r="N115" s="11">
        <v>0</v>
      </c>
      <c r="O115" s="16">
        <v>1</v>
      </c>
    </row>
    <row r="116" spans="10:15">
      <c r="J116" s="15">
        <v>89</v>
      </c>
      <c r="K116" s="11">
        <v>0</v>
      </c>
      <c r="L116" s="16">
        <v>0.01</v>
      </c>
      <c r="M116" s="15">
        <v>88</v>
      </c>
      <c r="N116" s="11">
        <v>0</v>
      </c>
      <c r="O116" s="16">
        <v>1</v>
      </c>
    </row>
    <row r="117" spans="10:15">
      <c r="J117" s="15">
        <v>90</v>
      </c>
      <c r="K117" s="11">
        <v>0</v>
      </c>
      <c r="L117" s="16">
        <v>0.01</v>
      </c>
      <c r="M117" s="15">
        <v>89</v>
      </c>
      <c r="N117" s="11">
        <v>0</v>
      </c>
      <c r="O117" s="16">
        <v>1</v>
      </c>
    </row>
    <row r="118" spans="10:15">
      <c r="J118" s="15">
        <v>91</v>
      </c>
      <c r="K118" s="11">
        <v>0</v>
      </c>
      <c r="L118" s="16">
        <v>0.01</v>
      </c>
      <c r="M118" s="15">
        <v>90</v>
      </c>
      <c r="N118" s="11">
        <v>0</v>
      </c>
      <c r="O118" s="16">
        <v>1</v>
      </c>
    </row>
    <row r="119" spans="10:15">
      <c r="J119" s="15">
        <v>92</v>
      </c>
      <c r="K119" s="11">
        <v>0</v>
      </c>
      <c r="L119" s="16">
        <v>0.01</v>
      </c>
      <c r="M119" s="15">
        <v>91</v>
      </c>
      <c r="N119" s="11">
        <v>0</v>
      </c>
      <c r="O119" s="16">
        <v>1</v>
      </c>
    </row>
    <row r="120" spans="10:15">
      <c r="J120" s="15">
        <v>93</v>
      </c>
      <c r="K120" s="11">
        <v>0</v>
      </c>
      <c r="L120" s="16">
        <v>0.01</v>
      </c>
      <c r="M120" s="15">
        <v>92</v>
      </c>
      <c r="N120" s="11">
        <v>0</v>
      </c>
      <c r="O120" s="16">
        <v>1</v>
      </c>
    </row>
    <row r="121" spans="10:15">
      <c r="J121" s="15">
        <v>94</v>
      </c>
      <c r="K121" s="11">
        <v>0</v>
      </c>
      <c r="L121" s="16">
        <v>0.01</v>
      </c>
      <c r="M121" s="15">
        <v>93</v>
      </c>
      <c r="N121" s="11">
        <v>0</v>
      </c>
      <c r="O121" s="16">
        <v>1</v>
      </c>
    </row>
    <row r="122" spans="10:15">
      <c r="J122" s="15">
        <v>95</v>
      </c>
      <c r="K122" s="11">
        <v>0</v>
      </c>
      <c r="L122" s="16">
        <v>0.01</v>
      </c>
      <c r="M122" s="15">
        <v>94</v>
      </c>
      <c r="N122" s="11">
        <v>0</v>
      </c>
      <c r="O122" s="16">
        <v>1</v>
      </c>
    </row>
    <row r="123" spans="10:15">
      <c r="J123" s="15">
        <v>96</v>
      </c>
      <c r="K123" s="11">
        <v>0</v>
      </c>
      <c r="L123" s="16">
        <v>0.01</v>
      </c>
      <c r="M123" s="15">
        <v>95</v>
      </c>
      <c r="N123" s="11">
        <v>0</v>
      </c>
      <c r="O123" s="16">
        <v>1</v>
      </c>
    </row>
    <row r="124" spans="10:15">
      <c r="J124" s="15">
        <v>97</v>
      </c>
      <c r="K124" s="11">
        <v>0</v>
      </c>
      <c r="L124" s="16">
        <v>0.01</v>
      </c>
      <c r="M124" s="15">
        <v>96</v>
      </c>
      <c r="N124" s="11">
        <v>0</v>
      </c>
      <c r="O124" s="16">
        <v>1</v>
      </c>
    </row>
    <row r="125" spans="10:15">
      <c r="J125" s="15">
        <v>98</v>
      </c>
      <c r="K125" s="11">
        <v>0</v>
      </c>
      <c r="L125" s="16">
        <v>0.01</v>
      </c>
      <c r="M125" s="15">
        <v>97</v>
      </c>
      <c r="N125" s="11">
        <v>0</v>
      </c>
      <c r="O125" s="16">
        <v>1</v>
      </c>
    </row>
    <row r="126" spans="10:15">
      <c r="J126" s="15">
        <v>99</v>
      </c>
      <c r="K126" s="11">
        <v>0</v>
      </c>
      <c r="L126" s="16">
        <v>0.01</v>
      </c>
      <c r="M126" s="15">
        <v>98</v>
      </c>
      <c r="N126" s="11">
        <v>0</v>
      </c>
      <c r="O126" s="16">
        <v>1</v>
      </c>
    </row>
    <row r="127" spans="10:15">
      <c r="J127" s="15">
        <v>100</v>
      </c>
      <c r="K127" s="11">
        <v>0</v>
      </c>
      <c r="L127" s="16">
        <v>0.01</v>
      </c>
      <c r="M127" s="15">
        <v>99</v>
      </c>
      <c r="N127" s="11">
        <v>0</v>
      </c>
      <c r="O127" s="16">
        <v>1</v>
      </c>
    </row>
    <row r="128" spans="10:15" ht="15" thickBot="1">
      <c r="J128" s="12" t="s">
        <v>75</v>
      </c>
      <c r="K128" s="12">
        <v>99</v>
      </c>
      <c r="L128" s="17">
        <v>1</v>
      </c>
      <c r="M128" s="18">
        <v>100</v>
      </c>
      <c r="N128" s="12">
        <v>0</v>
      </c>
      <c r="O128" s="17">
        <v>1</v>
      </c>
    </row>
  </sheetData>
  <sortState xmlns:xlrd2="http://schemas.microsoft.com/office/spreadsheetml/2017/richdata2" ref="M28:N128">
    <sortCondition descending="1" ref="N28"/>
  </sortState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342F-2377-4465-8F06-6C4D40AA7712}">
  <dimension ref="A1:G15"/>
  <sheetViews>
    <sheetView topLeftCell="A13" workbookViewId="0">
      <selection activeCell="P25" sqref="P25"/>
    </sheetView>
  </sheetViews>
  <sheetFormatPr defaultRowHeight="14.4"/>
  <cols>
    <col min="1" max="1" width="9.77734375" customWidth="1"/>
    <col min="2" max="3" width="15.88671875" customWidth="1"/>
    <col min="4" max="4" width="18.77734375" customWidth="1"/>
    <col min="7" max="7" width="15.88671875" bestFit="1" customWidth="1"/>
  </cols>
  <sheetData>
    <row r="1" spans="1:7" s="8" customFormat="1" ht="18">
      <c r="A1" s="8" t="s">
        <v>58</v>
      </c>
      <c r="B1" s="8" t="s">
        <v>53</v>
      </c>
      <c r="C1" s="8" t="s">
        <v>54</v>
      </c>
      <c r="D1" s="8" t="s">
        <v>55</v>
      </c>
    </row>
    <row r="2" spans="1:7">
      <c r="A2">
        <v>1</v>
      </c>
      <c r="B2">
        <v>35</v>
      </c>
      <c r="C2">
        <v>28</v>
      </c>
      <c r="D2">
        <v>37</v>
      </c>
      <c r="G2" t="s">
        <v>57</v>
      </c>
    </row>
    <row r="3" spans="1:7">
      <c r="A3">
        <v>2</v>
      </c>
      <c r="B3">
        <v>37</v>
      </c>
      <c r="C3">
        <v>29</v>
      </c>
      <c r="D3">
        <v>38</v>
      </c>
    </row>
    <row r="4" spans="1:7">
      <c r="A4">
        <v>3</v>
      </c>
      <c r="B4">
        <v>38</v>
      </c>
      <c r="C4">
        <v>30</v>
      </c>
      <c r="D4">
        <v>39</v>
      </c>
    </row>
    <row r="5" spans="1:7">
      <c r="A5">
        <v>4</v>
      </c>
      <c r="B5">
        <v>39</v>
      </c>
      <c r="C5">
        <v>31</v>
      </c>
      <c r="D5">
        <v>40</v>
      </c>
    </row>
    <row r="6" spans="1:7">
      <c r="A6">
        <v>5</v>
      </c>
      <c r="B6">
        <v>40</v>
      </c>
      <c r="C6">
        <v>32</v>
      </c>
      <c r="D6">
        <v>41</v>
      </c>
    </row>
    <row r="7" spans="1:7">
      <c r="A7">
        <v>6</v>
      </c>
      <c r="B7">
        <v>41</v>
      </c>
      <c r="C7">
        <v>33</v>
      </c>
      <c r="D7">
        <v>41</v>
      </c>
    </row>
    <row r="8" spans="1:7">
      <c r="A8">
        <v>7</v>
      </c>
      <c r="B8">
        <v>42</v>
      </c>
      <c r="C8">
        <v>34</v>
      </c>
      <c r="D8">
        <v>42</v>
      </c>
    </row>
    <row r="9" spans="1:7">
      <c r="A9">
        <v>8</v>
      </c>
      <c r="B9">
        <v>43</v>
      </c>
      <c r="C9">
        <v>35</v>
      </c>
      <c r="D9">
        <v>43</v>
      </c>
    </row>
    <row r="10" spans="1:7">
      <c r="A10">
        <v>9</v>
      </c>
      <c r="B10">
        <v>44</v>
      </c>
      <c r="C10">
        <v>36</v>
      </c>
      <c r="D10">
        <v>44</v>
      </c>
    </row>
    <row r="11" spans="1:7">
      <c r="A11">
        <v>10</v>
      </c>
      <c r="B11">
        <v>45</v>
      </c>
      <c r="C11">
        <v>37</v>
      </c>
      <c r="D11">
        <v>45</v>
      </c>
    </row>
    <row r="13" spans="1:7" ht="18">
      <c r="A13" s="8" t="s">
        <v>56</v>
      </c>
      <c r="B13">
        <f>AVERAGE(B2:B11)</f>
        <v>40.4</v>
      </c>
      <c r="C13">
        <f>AVERAGE(C2:C10)</f>
        <v>32</v>
      </c>
      <c r="D13">
        <f>AVERAGE(D2:D11)</f>
        <v>41</v>
      </c>
    </row>
    <row r="14" spans="1:7" ht="18">
      <c r="A14" s="8" t="s">
        <v>33</v>
      </c>
      <c r="B14" s="3" t="s">
        <v>15</v>
      </c>
      <c r="C14" s="3" t="s">
        <v>15</v>
      </c>
      <c r="D14" s="3" t="s">
        <v>15</v>
      </c>
    </row>
    <row r="15" spans="1:7">
      <c r="B15">
        <f>B11-B2</f>
        <v>10</v>
      </c>
      <c r="C15">
        <f>C11-C2</f>
        <v>9</v>
      </c>
      <c r="D15">
        <f>D11-D2</f>
        <v>8</v>
      </c>
    </row>
  </sheetData>
  <sortState xmlns:xlrd2="http://schemas.microsoft.com/office/spreadsheetml/2017/richdata2" ref="D2:D11">
    <sortCondition ref="D2:D11"/>
  </sortState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9079-35D4-4BB8-94E3-24172FCF5BA1}">
  <dimension ref="B1:M51"/>
  <sheetViews>
    <sheetView workbookViewId="0">
      <selection activeCell="O31" sqref="O31"/>
    </sheetView>
  </sheetViews>
  <sheetFormatPr defaultRowHeight="14.4"/>
  <cols>
    <col min="2" max="2" width="10.77734375" customWidth="1"/>
    <col min="12" max="12" width="21.33203125" bestFit="1" customWidth="1"/>
    <col min="13" max="13" width="10.21875" customWidth="1"/>
  </cols>
  <sheetData>
    <row r="1" spans="2:13" s="8" customFormat="1" ht="18">
      <c r="B1" s="8" t="s">
        <v>59</v>
      </c>
    </row>
    <row r="2" spans="2:13" ht="15" thickBot="1">
      <c r="B2">
        <v>-2.5</v>
      </c>
    </row>
    <row r="3" spans="2:13">
      <c r="B3">
        <v>1.3</v>
      </c>
      <c r="L3" s="13" t="s">
        <v>59</v>
      </c>
      <c r="M3" s="13"/>
    </row>
    <row r="4" spans="2:13">
      <c r="B4">
        <v>-0.8</v>
      </c>
      <c r="L4" s="11"/>
      <c r="M4" s="11"/>
    </row>
    <row r="5" spans="2:13">
      <c r="B5">
        <v>-1.9</v>
      </c>
      <c r="L5" s="11" t="s">
        <v>1</v>
      </c>
      <c r="M5" s="11">
        <v>0.23599999999999999</v>
      </c>
    </row>
    <row r="6" spans="2:13">
      <c r="B6">
        <v>2.1</v>
      </c>
      <c r="L6" s="11" t="s">
        <v>60</v>
      </c>
      <c r="M6" s="11">
        <v>0.21813233205032737</v>
      </c>
    </row>
    <row r="7" spans="2:13">
      <c r="B7">
        <v>0.5</v>
      </c>
      <c r="L7" s="11" t="s">
        <v>2</v>
      </c>
      <c r="M7" s="11">
        <v>0.1</v>
      </c>
    </row>
    <row r="8" spans="2:13">
      <c r="B8">
        <v>-1.2</v>
      </c>
      <c r="L8" s="11" t="s">
        <v>3</v>
      </c>
      <c r="M8" s="11">
        <v>-0.3</v>
      </c>
    </row>
    <row r="9" spans="2:13">
      <c r="B9">
        <v>1.8</v>
      </c>
      <c r="L9" s="11" t="s">
        <v>61</v>
      </c>
      <c r="M9" s="11">
        <v>1.5424285118882217</v>
      </c>
    </row>
    <row r="10" spans="2:13">
      <c r="B10">
        <v>-0.5</v>
      </c>
      <c r="L10" s="11" t="s">
        <v>62</v>
      </c>
      <c r="M10" s="11">
        <v>2.3790857142857145</v>
      </c>
    </row>
    <row r="11" spans="2:13">
      <c r="B11">
        <v>2.2999999999999998</v>
      </c>
      <c r="L11" s="11" t="s">
        <v>63</v>
      </c>
      <c r="M11" s="11">
        <v>-1.3042496425917365</v>
      </c>
    </row>
    <row r="12" spans="2:13">
      <c r="B12">
        <v>-0.7</v>
      </c>
      <c r="L12" s="11" t="s">
        <v>64</v>
      </c>
      <c r="M12" s="11">
        <v>5.4546017084340551E-2</v>
      </c>
    </row>
    <row r="13" spans="2:13">
      <c r="B13">
        <v>1.2</v>
      </c>
      <c r="L13" s="11" t="s">
        <v>33</v>
      </c>
      <c r="M13" s="11">
        <v>5.3</v>
      </c>
    </row>
    <row r="14" spans="2:13">
      <c r="B14">
        <v>-1.5</v>
      </c>
      <c r="L14" s="11" t="s">
        <v>65</v>
      </c>
      <c r="M14" s="11">
        <v>-2.5</v>
      </c>
    </row>
    <row r="15" spans="2:13">
      <c r="B15">
        <v>-0.3</v>
      </c>
      <c r="L15" s="11" t="s">
        <v>66</v>
      </c>
      <c r="M15" s="11">
        <v>2.8</v>
      </c>
    </row>
    <row r="16" spans="2:13">
      <c r="B16">
        <v>2.6</v>
      </c>
      <c r="L16" s="11" t="s">
        <v>67</v>
      </c>
      <c r="M16" s="11">
        <v>11.799999999999999</v>
      </c>
    </row>
    <row r="17" spans="2:13">
      <c r="B17">
        <v>1.1000000000000001</v>
      </c>
      <c r="L17" s="11" t="s">
        <v>68</v>
      </c>
      <c r="M17" s="11">
        <v>50</v>
      </c>
    </row>
    <row r="18" spans="2:13">
      <c r="B18">
        <v>-1.7</v>
      </c>
      <c r="L18" s="11" t="s">
        <v>69</v>
      </c>
      <c r="M18" s="11">
        <v>2.8</v>
      </c>
    </row>
    <row r="19" spans="2:13">
      <c r="B19">
        <v>0.9</v>
      </c>
      <c r="L19" s="11" t="s">
        <v>70</v>
      </c>
      <c r="M19" s="11">
        <v>-2.5</v>
      </c>
    </row>
    <row r="20" spans="2:13" ht="15" thickBot="1">
      <c r="B20">
        <v>-1.4</v>
      </c>
      <c r="L20" s="12" t="s">
        <v>71</v>
      </c>
      <c r="M20" s="12">
        <v>0.43835333290559048</v>
      </c>
    </row>
    <row r="21" spans="2:13">
      <c r="B21">
        <v>0.3</v>
      </c>
    </row>
    <row r="22" spans="2:13">
      <c r="B22">
        <v>1.9</v>
      </c>
    </row>
    <row r="23" spans="2:13">
      <c r="B23">
        <v>-1.1000000000000001</v>
      </c>
    </row>
    <row r="24" spans="2:13">
      <c r="B24">
        <v>-0.4</v>
      </c>
    </row>
    <row r="25" spans="2:13">
      <c r="B25">
        <v>2.2000000000000002</v>
      </c>
    </row>
    <row r="26" spans="2:13">
      <c r="B26">
        <v>-0.9</v>
      </c>
    </row>
    <row r="27" spans="2:13">
      <c r="B27">
        <v>1.6</v>
      </c>
    </row>
    <row r="28" spans="2:13">
      <c r="B28">
        <v>-0.6</v>
      </c>
    </row>
    <row r="29" spans="2:13">
      <c r="B29">
        <v>-1.3</v>
      </c>
    </row>
    <row r="30" spans="2:13">
      <c r="B30">
        <v>2.4</v>
      </c>
    </row>
    <row r="31" spans="2:13">
      <c r="B31">
        <v>0.7</v>
      </c>
    </row>
    <row r="32" spans="2:13">
      <c r="B32">
        <v>-1.8</v>
      </c>
    </row>
    <row r="33" spans="2:2">
      <c r="B33">
        <v>1.5</v>
      </c>
    </row>
    <row r="34" spans="2:2">
      <c r="B34">
        <v>-0.2</v>
      </c>
    </row>
    <row r="35" spans="2:2">
      <c r="B35">
        <v>-2.1</v>
      </c>
    </row>
    <row r="36" spans="2:2">
      <c r="B36">
        <v>2.8</v>
      </c>
    </row>
    <row r="37" spans="2:2">
      <c r="B37">
        <v>0.8</v>
      </c>
    </row>
    <row r="38" spans="2:2">
      <c r="B38">
        <v>-1.6</v>
      </c>
    </row>
    <row r="39" spans="2:2">
      <c r="B39">
        <v>1.4</v>
      </c>
    </row>
    <row r="40" spans="2:2">
      <c r="B40">
        <v>-0.1</v>
      </c>
    </row>
    <row r="41" spans="2:2">
      <c r="B41">
        <v>2.5</v>
      </c>
    </row>
    <row r="42" spans="2:2">
      <c r="B42">
        <v>-1</v>
      </c>
    </row>
    <row r="43" spans="2:2">
      <c r="B43">
        <v>1.7</v>
      </c>
    </row>
    <row r="44" spans="2:2">
      <c r="B44">
        <v>-0.9</v>
      </c>
    </row>
    <row r="45" spans="2:2">
      <c r="B45">
        <v>-2</v>
      </c>
    </row>
    <row r="46" spans="2:2">
      <c r="B46">
        <v>2.7</v>
      </c>
    </row>
    <row r="47" spans="2:2">
      <c r="B47">
        <v>0.6</v>
      </c>
    </row>
    <row r="48" spans="2:2">
      <c r="B48">
        <v>-1.4</v>
      </c>
    </row>
    <row r="49" spans="2:2">
      <c r="B49">
        <v>1.1000000000000001</v>
      </c>
    </row>
    <row r="50" spans="2:2">
      <c r="B50">
        <v>-0.3</v>
      </c>
    </row>
    <row r="51" spans="2:2">
      <c r="B5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B865-CAA5-4287-BD0F-39A279D02198}">
  <dimension ref="C1:H97"/>
  <sheetViews>
    <sheetView workbookViewId="0">
      <selection activeCell="K12" sqref="K12"/>
    </sheetView>
  </sheetViews>
  <sheetFormatPr defaultRowHeight="14.4"/>
  <cols>
    <col min="3" max="3" width="14.21875" customWidth="1"/>
    <col min="7" max="7" width="21.33203125" bestFit="1" customWidth="1"/>
    <col min="8" max="8" width="11.88671875" customWidth="1"/>
  </cols>
  <sheetData>
    <row r="1" spans="3:8" s="8" customFormat="1" ht="18">
      <c r="C1" s="8" t="s">
        <v>72</v>
      </c>
    </row>
    <row r="2" spans="3:8">
      <c r="C2">
        <v>2.5</v>
      </c>
    </row>
    <row r="3" spans="3:8">
      <c r="C3">
        <v>4.8</v>
      </c>
    </row>
    <row r="4" spans="3:8">
      <c r="C4">
        <v>3.2</v>
      </c>
    </row>
    <row r="5" spans="3:8" ht="15" thickBot="1">
      <c r="C5">
        <v>2.1</v>
      </c>
    </row>
    <row r="6" spans="3:8">
      <c r="C6">
        <v>4.5</v>
      </c>
      <c r="G6" s="13" t="s">
        <v>72</v>
      </c>
      <c r="H6" s="13"/>
    </row>
    <row r="7" spans="3:8">
      <c r="C7">
        <v>2.9</v>
      </c>
      <c r="G7" s="11"/>
      <c r="H7" s="11"/>
    </row>
    <row r="8" spans="3:8">
      <c r="C8">
        <v>2.2999999999999998</v>
      </c>
      <c r="G8" s="11" t="s">
        <v>1</v>
      </c>
      <c r="H8" s="11">
        <v>3.379166666666666</v>
      </c>
    </row>
    <row r="9" spans="3:8">
      <c r="C9">
        <v>3.1</v>
      </c>
      <c r="G9" s="11" t="s">
        <v>60</v>
      </c>
      <c r="H9" s="11">
        <v>8.0567023785401773E-2</v>
      </c>
    </row>
    <row r="10" spans="3:8">
      <c r="C10">
        <v>4.2</v>
      </c>
      <c r="G10" s="11" t="s">
        <v>2</v>
      </c>
      <c r="H10" s="11">
        <v>3.3</v>
      </c>
    </row>
    <row r="11" spans="3:8">
      <c r="C11">
        <v>3.9</v>
      </c>
      <c r="G11" s="11" t="s">
        <v>3</v>
      </c>
      <c r="H11" s="11">
        <v>3.3</v>
      </c>
    </row>
    <row r="12" spans="3:8">
      <c r="C12">
        <v>2.8</v>
      </c>
      <c r="G12" s="11" t="s">
        <v>61</v>
      </c>
      <c r="H12" s="11">
        <v>0.78939239347563983</v>
      </c>
    </row>
    <row r="13" spans="3:8">
      <c r="C13">
        <v>4.0999999999999996</v>
      </c>
      <c r="G13" s="11" t="s">
        <v>62</v>
      </c>
      <c r="H13" s="11">
        <v>0.62314035087719943</v>
      </c>
    </row>
    <row r="14" spans="3:8">
      <c r="C14">
        <v>2.6</v>
      </c>
      <c r="G14" s="11" t="s">
        <v>63</v>
      </c>
      <c r="H14" s="11">
        <v>-0.93120912452529181</v>
      </c>
    </row>
    <row r="15" spans="3:8">
      <c r="C15">
        <v>2.4</v>
      </c>
      <c r="G15" s="11" t="s">
        <v>64</v>
      </c>
      <c r="H15" s="11">
        <v>0.22402536454542335</v>
      </c>
    </row>
    <row r="16" spans="3:8">
      <c r="C16">
        <v>4.7</v>
      </c>
      <c r="G16" s="11" t="s">
        <v>33</v>
      </c>
      <c r="H16" s="11">
        <v>2.9000000000000004</v>
      </c>
    </row>
    <row r="17" spans="3:8">
      <c r="C17">
        <v>3.3</v>
      </c>
      <c r="G17" s="11" t="s">
        <v>65</v>
      </c>
      <c r="H17" s="11">
        <v>2</v>
      </c>
    </row>
    <row r="18" spans="3:8">
      <c r="C18">
        <v>2.7</v>
      </c>
      <c r="G18" s="11" t="s">
        <v>66</v>
      </c>
      <c r="H18" s="11">
        <v>4.9000000000000004</v>
      </c>
    </row>
    <row r="19" spans="3:8">
      <c r="C19">
        <v>3</v>
      </c>
      <c r="G19" s="11" t="s">
        <v>67</v>
      </c>
      <c r="H19" s="11">
        <v>324.39999999999992</v>
      </c>
    </row>
    <row r="20" spans="3:8">
      <c r="C20">
        <v>4.3</v>
      </c>
      <c r="G20" s="11" t="s">
        <v>68</v>
      </c>
      <c r="H20" s="11">
        <v>96</v>
      </c>
    </row>
    <row r="21" spans="3:8">
      <c r="C21">
        <v>3.7</v>
      </c>
      <c r="G21" s="11" t="s">
        <v>69</v>
      </c>
      <c r="H21" s="11">
        <v>4.9000000000000004</v>
      </c>
    </row>
    <row r="22" spans="3:8">
      <c r="C22">
        <v>2.2000000000000002</v>
      </c>
      <c r="G22" s="11" t="s">
        <v>70</v>
      </c>
      <c r="H22" s="11">
        <v>2</v>
      </c>
    </row>
    <row r="23" spans="3:8" ht="15" thickBot="1">
      <c r="C23">
        <v>3.6</v>
      </c>
      <c r="G23" s="12" t="s">
        <v>71</v>
      </c>
      <c r="H23" s="12">
        <v>0.15994576481942013</v>
      </c>
    </row>
    <row r="24" spans="3:8">
      <c r="C24">
        <v>4</v>
      </c>
    </row>
    <row r="25" spans="3:8">
      <c r="C25">
        <v>2.7</v>
      </c>
    </row>
    <row r="26" spans="3:8">
      <c r="C26">
        <v>3.8</v>
      </c>
    </row>
    <row r="27" spans="3:8">
      <c r="C27">
        <v>3.5</v>
      </c>
    </row>
    <row r="28" spans="3:8">
      <c r="C28">
        <v>3.2</v>
      </c>
    </row>
    <row r="29" spans="3:8">
      <c r="C29">
        <v>4.4000000000000004</v>
      </c>
    </row>
    <row r="30" spans="3:8">
      <c r="C30">
        <v>2</v>
      </c>
    </row>
    <row r="31" spans="3:8">
      <c r="C31">
        <v>3.4</v>
      </c>
    </row>
    <row r="32" spans="3:8">
      <c r="C32">
        <v>3.1</v>
      </c>
    </row>
    <row r="33" spans="3:3">
      <c r="C33">
        <v>2.9</v>
      </c>
    </row>
    <row r="34" spans="3:3">
      <c r="C34">
        <v>4.5999999999999996</v>
      </c>
    </row>
    <row r="35" spans="3:3">
      <c r="C35">
        <v>3.3</v>
      </c>
    </row>
    <row r="36" spans="3:3">
      <c r="C36">
        <v>2.5</v>
      </c>
    </row>
    <row r="37" spans="3:3">
      <c r="C37">
        <v>4.9000000000000004</v>
      </c>
    </row>
    <row r="38" spans="3:3">
      <c r="C38">
        <v>2.8</v>
      </c>
    </row>
    <row r="39" spans="3:3">
      <c r="C39">
        <v>3</v>
      </c>
    </row>
    <row r="40" spans="3:3">
      <c r="C40">
        <v>4.2</v>
      </c>
    </row>
    <row r="41" spans="3:3">
      <c r="C41">
        <v>3.9</v>
      </c>
    </row>
    <row r="42" spans="3:3">
      <c r="C42">
        <v>2.8</v>
      </c>
    </row>
    <row r="43" spans="3:3">
      <c r="C43">
        <v>4.0999999999999996</v>
      </c>
    </row>
    <row r="44" spans="3:3">
      <c r="C44">
        <v>2.6</v>
      </c>
    </row>
    <row r="45" spans="3:3">
      <c r="C45">
        <v>2.4</v>
      </c>
    </row>
    <row r="46" spans="3:3">
      <c r="C46">
        <v>4.7</v>
      </c>
    </row>
    <row r="47" spans="3:3">
      <c r="C47">
        <v>3.3</v>
      </c>
    </row>
    <row r="48" spans="3:3">
      <c r="C48">
        <v>2.7</v>
      </c>
    </row>
    <row r="49" spans="3:3">
      <c r="C49">
        <v>3</v>
      </c>
    </row>
    <row r="50" spans="3:3">
      <c r="C50">
        <v>4.3</v>
      </c>
    </row>
    <row r="51" spans="3:3">
      <c r="C51">
        <v>3.7</v>
      </c>
    </row>
    <row r="52" spans="3:3">
      <c r="C52">
        <v>2.2000000000000002</v>
      </c>
    </row>
    <row r="53" spans="3:3">
      <c r="C53">
        <v>3.6</v>
      </c>
    </row>
    <row r="54" spans="3:3">
      <c r="C54">
        <v>4</v>
      </c>
    </row>
    <row r="55" spans="3:3">
      <c r="C55">
        <v>2.7</v>
      </c>
    </row>
    <row r="56" spans="3:3">
      <c r="C56">
        <v>3.8</v>
      </c>
    </row>
    <row r="57" spans="3:3">
      <c r="C57">
        <v>3.5</v>
      </c>
    </row>
    <row r="58" spans="3:3">
      <c r="C58">
        <v>3.2</v>
      </c>
    </row>
    <row r="59" spans="3:3">
      <c r="C59">
        <v>4.4000000000000004</v>
      </c>
    </row>
    <row r="60" spans="3:3">
      <c r="C60">
        <v>2</v>
      </c>
    </row>
    <row r="61" spans="3:3">
      <c r="C61">
        <v>3.4</v>
      </c>
    </row>
    <row r="62" spans="3:3">
      <c r="C62">
        <v>3.1</v>
      </c>
    </row>
    <row r="63" spans="3:3">
      <c r="C63">
        <v>2.9</v>
      </c>
    </row>
    <row r="64" spans="3:3">
      <c r="C64">
        <v>4.5999999999999996</v>
      </c>
    </row>
    <row r="65" spans="3:3">
      <c r="C65">
        <v>3.3</v>
      </c>
    </row>
    <row r="66" spans="3:3">
      <c r="C66">
        <v>2.5</v>
      </c>
    </row>
    <row r="67" spans="3:3">
      <c r="C67">
        <v>4.9000000000000004</v>
      </c>
    </row>
    <row r="68" spans="3:3">
      <c r="C68">
        <v>2.8</v>
      </c>
    </row>
    <row r="69" spans="3:3">
      <c r="C69">
        <v>3</v>
      </c>
    </row>
    <row r="70" spans="3:3">
      <c r="C70">
        <v>4.2</v>
      </c>
    </row>
    <row r="71" spans="3:3">
      <c r="C71">
        <v>3.9</v>
      </c>
    </row>
    <row r="72" spans="3:3">
      <c r="C72">
        <v>2.8</v>
      </c>
    </row>
    <row r="73" spans="3:3">
      <c r="C73">
        <v>4.0999999999999996</v>
      </c>
    </row>
    <row r="74" spans="3:3">
      <c r="C74">
        <v>2.6</v>
      </c>
    </row>
    <row r="75" spans="3:3">
      <c r="C75">
        <v>2.4</v>
      </c>
    </row>
    <row r="76" spans="3:3">
      <c r="C76">
        <v>4.7</v>
      </c>
    </row>
    <row r="77" spans="3:3">
      <c r="C77">
        <v>3.3</v>
      </c>
    </row>
    <row r="78" spans="3:3">
      <c r="C78">
        <v>2.7</v>
      </c>
    </row>
    <row r="79" spans="3:3">
      <c r="C79">
        <v>3</v>
      </c>
    </row>
    <row r="80" spans="3:3">
      <c r="C80">
        <v>4.3</v>
      </c>
    </row>
    <row r="81" spans="3:3">
      <c r="C81">
        <v>3.7</v>
      </c>
    </row>
    <row r="82" spans="3:3">
      <c r="C82">
        <v>2.2000000000000002</v>
      </c>
    </row>
    <row r="83" spans="3:3">
      <c r="C83">
        <v>3.6</v>
      </c>
    </row>
    <row r="84" spans="3:3">
      <c r="C84">
        <v>4</v>
      </c>
    </row>
    <row r="85" spans="3:3">
      <c r="C85">
        <v>2.7</v>
      </c>
    </row>
    <row r="86" spans="3:3">
      <c r="C86">
        <v>3.8</v>
      </c>
    </row>
    <row r="87" spans="3:3">
      <c r="C87">
        <v>3.5</v>
      </c>
    </row>
    <row r="88" spans="3:3">
      <c r="C88">
        <v>3.2</v>
      </c>
    </row>
    <row r="89" spans="3:3">
      <c r="C89">
        <v>4.4000000000000004</v>
      </c>
    </row>
    <row r="90" spans="3:3">
      <c r="C90">
        <v>2</v>
      </c>
    </row>
    <row r="91" spans="3:3">
      <c r="C91">
        <v>3.4</v>
      </c>
    </row>
    <row r="92" spans="3:3">
      <c r="C92">
        <v>3.1</v>
      </c>
    </row>
    <row r="93" spans="3:3">
      <c r="C93">
        <v>2.9</v>
      </c>
    </row>
    <row r="94" spans="3:3">
      <c r="C94">
        <v>4.5999999999999996</v>
      </c>
    </row>
    <row r="95" spans="3:3">
      <c r="C95">
        <v>3.3</v>
      </c>
    </row>
    <row r="96" spans="3:3">
      <c r="C96">
        <v>2.5</v>
      </c>
    </row>
    <row r="97" spans="3:3">
      <c r="C97">
        <v>4.9000000000000004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55A9-5363-4E18-B3C8-F1C6A30381D0}">
  <dimension ref="C1:J101"/>
  <sheetViews>
    <sheetView topLeftCell="B1" workbookViewId="0">
      <selection activeCell="K7" sqref="K7"/>
    </sheetView>
  </sheetViews>
  <sheetFormatPr defaultRowHeight="14.4"/>
  <cols>
    <col min="3" max="3" width="14.5546875" customWidth="1"/>
    <col min="9" max="9" width="21.33203125" bestFit="1" customWidth="1"/>
    <col min="10" max="10" width="12.88671875" customWidth="1"/>
  </cols>
  <sheetData>
    <row r="1" spans="3:10" s="8" customFormat="1" ht="18">
      <c r="C1" s="8" t="s">
        <v>45</v>
      </c>
    </row>
    <row r="2" spans="3:10">
      <c r="C2">
        <v>4</v>
      </c>
    </row>
    <row r="3" spans="3:10">
      <c r="C3">
        <v>5</v>
      </c>
    </row>
    <row r="4" spans="3:10">
      <c r="C4">
        <v>3</v>
      </c>
    </row>
    <row r="5" spans="3:10" ht="15" thickBot="1">
      <c r="C5">
        <v>4</v>
      </c>
    </row>
    <row r="6" spans="3:10">
      <c r="C6">
        <v>4</v>
      </c>
      <c r="I6" s="13" t="s">
        <v>45</v>
      </c>
      <c r="J6" s="13"/>
    </row>
    <row r="7" spans="3:10">
      <c r="C7">
        <v>3</v>
      </c>
      <c r="I7" s="11"/>
      <c r="J7" s="11"/>
    </row>
    <row r="8" spans="3:10">
      <c r="C8">
        <v>2</v>
      </c>
      <c r="I8" s="11" t="s">
        <v>1</v>
      </c>
      <c r="J8" s="11">
        <v>3.77</v>
      </c>
    </row>
    <row r="9" spans="3:10">
      <c r="C9">
        <v>5</v>
      </c>
      <c r="I9" s="11" t="s">
        <v>60</v>
      </c>
      <c r="J9" s="11">
        <v>8.9730235436641728E-2</v>
      </c>
    </row>
    <row r="10" spans="3:10">
      <c r="C10">
        <v>4</v>
      </c>
      <c r="I10" s="11" t="s">
        <v>2</v>
      </c>
      <c r="J10" s="11">
        <v>4</v>
      </c>
    </row>
    <row r="11" spans="3:10">
      <c r="C11">
        <v>3</v>
      </c>
      <c r="I11" s="11" t="s">
        <v>3</v>
      </c>
      <c r="J11" s="11">
        <v>4</v>
      </c>
    </row>
    <row r="12" spans="3:10">
      <c r="C12">
        <v>5</v>
      </c>
      <c r="I12" s="11" t="s">
        <v>61</v>
      </c>
      <c r="J12" s="11">
        <v>0.89730235436641725</v>
      </c>
    </row>
    <row r="13" spans="3:10">
      <c r="C13">
        <v>4</v>
      </c>
      <c r="I13" s="11" t="s">
        <v>62</v>
      </c>
      <c r="J13" s="11">
        <v>0.80515151515151551</v>
      </c>
    </row>
    <row r="14" spans="3:10">
      <c r="C14">
        <v>2</v>
      </c>
      <c r="I14" s="11" t="s">
        <v>63</v>
      </c>
      <c r="J14" s="11">
        <v>-0.74525627211662515</v>
      </c>
    </row>
    <row r="15" spans="3:10">
      <c r="C15">
        <v>3</v>
      </c>
      <c r="I15" s="11" t="s">
        <v>64</v>
      </c>
      <c r="J15" s="11">
        <v>-0.21090973977304461</v>
      </c>
    </row>
    <row r="16" spans="3:10">
      <c r="C16">
        <v>4</v>
      </c>
      <c r="I16" s="11" t="s">
        <v>33</v>
      </c>
      <c r="J16" s="11">
        <v>3</v>
      </c>
    </row>
    <row r="17" spans="3:10">
      <c r="C17">
        <v>5</v>
      </c>
      <c r="I17" s="11" t="s">
        <v>65</v>
      </c>
      <c r="J17" s="11">
        <v>2</v>
      </c>
    </row>
    <row r="18" spans="3:10">
      <c r="C18">
        <v>3</v>
      </c>
      <c r="I18" s="11" t="s">
        <v>66</v>
      </c>
      <c r="J18" s="11">
        <v>5</v>
      </c>
    </row>
    <row r="19" spans="3:10">
      <c r="C19">
        <v>4</v>
      </c>
      <c r="I19" s="11" t="s">
        <v>67</v>
      </c>
      <c r="J19" s="11">
        <v>377</v>
      </c>
    </row>
    <row r="20" spans="3:10">
      <c r="C20">
        <v>5</v>
      </c>
      <c r="I20" s="11" t="s">
        <v>68</v>
      </c>
      <c r="J20" s="11">
        <v>100</v>
      </c>
    </row>
    <row r="21" spans="3:10">
      <c r="C21">
        <v>3</v>
      </c>
      <c r="I21" s="11" t="s">
        <v>69</v>
      </c>
      <c r="J21" s="11">
        <v>5</v>
      </c>
    </row>
    <row r="22" spans="3:10">
      <c r="C22">
        <v>4</v>
      </c>
      <c r="I22" s="11" t="s">
        <v>70</v>
      </c>
      <c r="J22" s="11">
        <v>2</v>
      </c>
    </row>
    <row r="23" spans="3:10" ht="15" thickBot="1">
      <c r="C23">
        <v>3</v>
      </c>
      <c r="I23" s="12" t="s">
        <v>71</v>
      </c>
      <c r="J23" s="12">
        <v>0.1780442542232247</v>
      </c>
    </row>
    <row r="24" spans="3:10">
      <c r="C24">
        <v>2</v>
      </c>
    </row>
    <row r="25" spans="3:10">
      <c r="C25">
        <v>4</v>
      </c>
    </row>
    <row r="26" spans="3:10">
      <c r="C26">
        <v>5</v>
      </c>
    </row>
    <row r="27" spans="3:10">
      <c r="C27">
        <v>3</v>
      </c>
    </row>
    <row r="28" spans="3:10">
      <c r="C28">
        <v>4</v>
      </c>
    </row>
    <row r="29" spans="3:10">
      <c r="C29">
        <v>5</v>
      </c>
    </row>
    <row r="30" spans="3:10">
      <c r="C30">
        <v>4</v>
      </c>
    </row>
    <row r="31" spans="3:10">
      <c r="C31">
        <v>3</v>
      </c>
    </row>
    <row r="32" spans="3:10">
      <c r="C32">
        <v>3</v>
      </c>
    </row>
    <row r="33" spans="3:3">
      <c r="C33">
        <v>4</v>
      </c>
    </row>
    <row r="34" spans="3:3">
      <c r="C34">
        <v>5</v>
      </c>
    </row>
    <row r="35" spans="3:3">
      <c r="C35">
        <v>2</v>
      </c>
    </row>
    <row r="36" spans="3:3">
      <c r="C36">
        <v>3</v>
      </c>
    </row>
    <row r="37" spans="3:3">
      <c r="C37">
        <v>4</v>
      </c>
    </row>
    <row r="38" spans="3:3">
      <c r="C38">
        <v>4</v>
      </c>
    </row>
    <row r="39" spans="3:3">
      <c r="C39">
        <v>3</v>
      </c>
    </row>
    <row r="40" spans="3:3">
      <c r="C40">
        <v>5</v>
      </c>
    </row>
    <row r="41" spans="3:3">
      <c r="C41">
        <v>4</v>
      </c>
    </row>
    <row r="42" spans="3:3">
      <c r="C42">
        <v>3</v>
      </c>
    </row>
    <row r="43" spans="3:3">
      <c r="C43">
        <v>4</v>
      </c>
    </row>
    <row r="44" spans="3:3">
      <c r="C44">
        <v>5</v>
      </c>
    </row>
    <row r="45" spans="3:3">
      <c r="C45">
        <v>4</v>
      </c>
    </row>
    <row r="46" spans="3:3">
      <c r="C46">
        <v>2</v>
      </c>
    </row>
    <row r="47" spans="3:3">
      <c r="C47">
        <v>3</v>
      </c>
    </row>
    <row r="48" spans="3:3">
      <c r="C48">
        <v>4</v>
      </c>
    </row>
    <row r="49" spans="3:3">
      <c r="C49">
        <v>5</v>
      </c>
    </row>
    <row r="50" spans="3:3">
      <c r="C50">
        <v>3</v>
      </c>
    </row>
    <row r="51" spans="3:3">
      <c r="C51">
        <v>4</v>
      </c>
    </row>
    <row r="52" spans="3:3">
      <c r="C52">
        <v>5</v>
      </c>
    </row>
    <row r="53" spans="3:3">
      <c r="C53">
        <v>4</v>
      </c>
    </row>
    <row r="54" spans="3:3">
      <c r="C54">
        <v>3</v>
      </c>
    </row>
    <row r="55" spans="3:3">
      <c r="C55">
        <v>4</v>
      </c>
    </row>
    <row r="56" spans="3:3">
      <c r="C56">
        <v>5</v>
      </c>
    </row>
    <row r="57" spans="3:3">
      <c r="C57">
        <v>3</v>
      </c>
    </row>
    <row r="58" spans="3:3">
      <c r="C58">
        <v>4</v>
      </c>
    </row>
    <row r="59" spans="3:3">
      <c r="C59">
        <v>5</v>
      </c>
    </row>
    <row r="60" spans="3:3">
      <c r="C60">
        <v>4</v>
      </c>
    </row>
    <row r="61" spans="3:3">
      <c r="C61">
        <v>3</v>
      </c>
    </row>
    <row r="62" spans="3:3">
      <c r="C62">
        <v>3</v>
      </c>
    </row>
    <row r="63" spans="3:3">
      <c r="C63">
        <v>4</v>
      </c>
    </row>
    <row r="64" spans="3:3">
      <c r="C64">
        <v>5</v>
      </c>
    </row>
    <row r="65" spans="3:3">
      <c r="C65">
        <v>2</v>
      </c>
    </row>
    <row r="66" spans="3:3">
      <c r="C66">
        <v>3</v>
      </c>
    </row>
    <row r="67" spans="3:3">
      <c r="C67">
        <v>4</v>
      </c>
    </row>
    <row r="68" spans="3:3">
      <c r="C68">
        <v>4</v>
      </c>
    </row>
    <row r="69" spans="3:3">
      <c r="C69">
        <v>3</v>
      </c>
    </row>
    <row r="70" spans="3:3">
      <c r="C70">
        <v>5</v>
      </c>
    </row>
    <row r="71" spans="3:3">
      <c r="C71">
        <v>4</v>
      </c>
    </row>
    <row r="72" spans="3:3">
      <c r="C72">
        <v>3</v>
      </c>
    </row>
    <row r="73" spans="3:3">
      <c r="C73">
        <v>4</v>
      </c>
    </row>
    <row r="74" spans="3:3">
      <c r="C74">
        <v>5</v>
      </c>
    </row>
    <row r="75" spans="3:3">
      <c r="C75">
        <v>4</v>
      </c>
    </row>
    <row r="76" spans="3:3">
      <c r="C76">
        <v>2</v>
      </c>
    </row>
    <row r="77" spans="3:3">
      <c r="C77">
        <v>3</v>
      </c>
    </row>
    <row r="78" spans="3:3">
      <c r="C78">
        <v>4</v>
      </c>
    </row>
    <row r="79" spans="3:3">
      <c r="C79">
        <v>5</v>
      </c>
    </row>
    <row r="80" spans="3:3">
      <c r="C80">
        <v>3</v>
      </c>
    </row>
    <row r="81" spans="3:3">
      <c r="C81">
        <v>4</v>
      </c>
    </row>
    <row r="82" spans="3:3">
      <c r="C82">
        <v>5</v>
      </c>
    </row>
    <row r="83" spans="3:3">
      <c r="C83">
        <v>4</v>
      </c>
    </row>
    <row r="84" spans="3:3">
      <c r="C84">
        <v>3</v>
      </c>
    </row>
    <row r="85" spans="3:3">
      <c r="C85">
        <v>4</v>
      </c>
    </row>
    <row r="86" spans="3:3">
      <c r="C86">
        <v>5</v>
      </c>
    </row>
    <row r="87" spans="3:3">
      <c r="C87">
        <v>3</v>
      </c>
    </row>
    <row r="88" spans="3:3">
      <c r="C88">
        <v>4</v>
      </c>
    </row>
    <row r="89" spans="3:3">
      <c r="C89">
        <v>5</v>
      </c>
    </row>
    <row r="90" spans="3:3">
      <c r="C90">
        <v>4</v>
      </c>
    </row>
    <row r="91" spans="3:3">
      <c r="C91">
        <v>3</v>
      </c>
    </row>
    <row r="92" spans="3:3">
      <c r="C92">
        <v>3</v>
      </c>
    </row>
    <row r="93" spans="3:3">
      <c r="C93">
        <v>4</v>
      </c>
    </row>
    <row r="94" spans="3:3">
      <c r="C94">
        <v>5</v>
      </c>
    </row>
    <row r="95" spans="3:3">
      <c r="C95">
        <v>2</v>
      </c>
    </row>
    <row r="96" spans="3:3">
      <c r="C96">
        <v>3</v>
      </c>
    </row>
    <row r="97" spans="3:3">
      <c r="C97">
        <v>4</v>
      </c>
    </row>
    <row r="98" spans="3:3">
      <c r="C98">
        <v>4</v>
      </c>
    </row>
    <row r="99" spans="3:3">
      <c r="C99">
        <v>3</v>
      </c>
    </row>
    <row r="100" spans="3:3">
      <c r="C100">
        <v>5</v>
      </c>
    </row>
    <row r="101" spans="3:3">
      <c r="C101">
        <v>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789A-B1B4-45F5-8B93-BB0D8DB0BA1D}">
  <dimension ref="C1:J101"/>
  <sheetViews>
    <sheetView workbookViewId="0">
      <selection activeCell="I6" sqref="I6:J23"/>
    </sheetView>
  </sheetViews>
  <sheetFormatPr defaultRowHeight="14.4"/>
  <cols>
    <col min="3" max="3" width="15.44140625" customWidth="1"/>
    <col min="9" max="9" width="21.33203125" bestFit="1" customWidth="1"/>
  </cols>
  <sheetData>
    <row r="1" spans="3:10" s="8" customFormat="1" ht="18">
      <c r="C1" s="8" t="s">
        <v>73</v>
      </c>
    </row>
    <row r="2" spans="3:10">
      <c r="C2">
        <v>280</v>
      </c>
    </row>
    <row r="3" spans="3:10">
      <c r="C3">
        <v>350</v>
      </c>
    </row>
    <row r="4" spans="3:10">
      <c r="C4">
        <v>310</v>
      </c>
    </row>
    <row r="5" spans="3:10" ht="15" thickBot="1">
      <c r="C5">
        <v>270</v>
      </c>
    </row>
    <row r="6" spans="3:10">
      <c r="C6">
        <v>390</v>
      </c>
      <c r="I6" s="13" t="s">
        <v>73</v>
      </c>
      <c r="J6" s="13"/>
    </row>
    <row r="7" spans="3:10">
      <c r="C7">
        <v>320</v>
      </c>
      <c r="I7" s="11"/>
      <c r="J7" s="11"/>
    </row>
    <row r="8" spans="3:10">
      <c r="C8">
        <v>290</v>
      </c>
      <c r="I8" s="11" t="s">
        <v>1</v>
      </c>
      <c r="J8" s="11">
        <v>319.5</v>
      </c>
    </row>
    <row r="9" spans="3:10">
      <c r="C9">
        <v>340</v>
      </c>
      <c r="I9" s="11" t="s">
        <v>60</v>
      </c>
      <c r="J9" s="11">
        <v>3.3525958584206044</v>
      </c>
    </row>
    <row r="10" spans="3:10">
      <c r="C10">
        <v>310</v>
      </c>
      <c r="I10" s="11" t="s">
        <v>2</v>
      </c>
      <c r="J10" s="11">
        <v>315</v>
      </c>
    </row>
    <row r="11" spans="3:10">
      <c r="C11">
        <v>380</v>
      </c>
      <c r="I11" s="11" t="s">
        <v>3</v>
      </c>
      <c r="J11" s="11">
        <v>350</v>
      </c>
    </row>
    <row r="12" spans="3:10">
      <c r="C12">
        <v>270</v>
      </c>
      <c r="I12" s="11" t="s">
        <v>61</v>
      </c>
      <c r="J12" s="11">
        <v>33.525958584206045</v>
      </c>
    </row>
    <row r="13" spans="3:10">
      <c r="C13">
        <v>350</v>
      </c>
      <c r="I13" s="11" t="s">
        <v>62</v>
      </c>
      <c r="J13" s="11">
        <v>1123.9898989898991</v>
      </c>
    </row>
    <row r="14" spans="3:10">
      <c r="C14">
        <v>300</v>
      </c>
      <c r="I14" s="11" t="s">
        <v>63</v>
      </c>
      <c r="J14" s="11">
        <v>-1.2718814043481117</v>
      </c>
    </row>
    <row r="15" spans="3:10">
      <c r="C15">
        <v>350</v>
      </c>
      <c r="I15" s="11" t="s">
        <v>64</v>
      </c>
      <c r="J15" s="11">
        <v>0.10173033833019385</v>
      </c>
    </row>
    <row r="16" spans="3:10">
      <c r="C16">
        <v>370</v>
      </c>
      <c r="I16" s="11" t="s">
        <v>33</v>
      </c>
      <c r="J16" s="11">
        <v>120</v>
      </c>
    </row>
    <row r="17" spans="3:10">
      <c r="C17">
        <v>310</v>
      </c>
      <c r="I17" s="11" t="s">
        <v>65</v>
      </c>
      <c r="J17" s="11">
        <v>270</v>
      </c>
    </row>
    <row r="18" spans="3:10">
      <c r="C18">
        <v>280</v>
      </c>
      <c r="I18" s="11" t="s">
        <v>66</v>
      </c>
      <c r="J18" s="11">
        <v>390</v>
      </c>
    </row>
    <row r="19" spans="3:10">
      <c r="C19">
        <v>320</v>
      </c>
      <c r="I19" s="11" t="s">
        <v>67</v>
      </c>
      <c r="J19" s="11">
        <v>31950</v>
      </c>
    </row>
    <row r="20" spans="3:10">
      <c r="C20">
        <v>350</v>
      </c>
      <c r="I20" s="11" t="s">
        <v>68</v>
      </c>
      <c r="J20" s="11">
        <v>100</v>
      </c>
    </row>
    <row r="21" spans="3:10">
      <c r="C21">
        <v>290</v>
      </c>
      <c r="I21" s="11" t="s">
        <v>69</v>
      </c>
      <c r="J21" s="11">
        <v>390</v>
      </c>
    </row>
    <row r="22" spans="3:10">
      <c r="C22">
        <v>270</v>
      </c>
      <c r="D22" t="s">
        <v>74</v>
      </c>
      <c r="I22" s="11" t="s">
        <v>70</v>
      </c>
      <c r="J22" s="11">
        <v>270</v>
      </c>
    </row>
    <row r="23" spans="3:10" ht="15" thickBot="1">
      <c r="C23">
        <v>350</v>
      </c>
      <c r="I23" s="12" t="s">
        <v>71</v>
      </c>
      <c r="J23" s="12">
        <v>6.6522775340965765</v>
      </c>
    </row>
    <row r="24" spans="3:10">
      <c r="C24">
        <v>300</v>
      </c>
    </row>
    <row r="25" spans="3:10">
      <c r="C25">
        <v>350</v>
      </c>
    </row>
    <row r="26" spans="3:10">
      <c r="C26">
        <v>370</v>
      </c>
    </row>
    <row r="27" spans="3:10">
      <c r="C27">
        <v>310</v>
      </c>
    </row>
    <row r="28" spans="3:10">
      <c r="C28">
        <v>280</v>
      </c>
    </row>
    <row r="29" spans="3:10">
      <c r="C29">
        <v>320</v>
      </c>
    </row>
    <row r="30" spans="3:10">
      <c r="C30">
        <v>350</v>
      </c>
    </row>
    <row r="31" spans="3:10">
      <c r="C31">
        <v>290</v>
      </c>
    </row>
    <row r="32" spans="3:10">
      <c r="C32">
        <v>270</v>
      </c>
    </row>
    <row r="33" spans="3:3">
      <c r="C33">
        <v>350</v>
      </c>
    </row>
    <row r="34" spans="3:3">
      <c r="C34">
        <v>300</v>
      </c>
    </row>
    <row r="35" spans="3:3">
      <c r="C35">
        <v>350</v>
      </c>
    </row>
    <row r="36" spans="3:3">
      <c r="C36">
        <v>370</v>
      </c>
    </row>
    <row r="37" spans="3:3">
      <c r="C37">
        <v>310</v>
      </c>
    </row>
    <row r="38" spans="3:3">
      <c r="C38">
        <v>280</v>
      </c>
    </row>
    <row r="39" spans="3:3">
      <c r="C39">
        <v>320</v>
      </c>
    </row>
    <row r="40" spans="3:3">
      <c r="C40">
        <v>350</v>
      </c>
    </row>
    <row r="41" spans="3:3">
      <c r="C41">
        <v>290</v>
      </c>
    </row>
    <row r="42" spans="3:3">
      <c r="C42">
        <v>270</v>
      </c>
    </row>
    <row r="43" spans="3:3">
      <c r="C43">
        <v>350</v>
      </c>
    </row>
    <row r="44" spans="3:3">
      <c r="C44">
        <v>300</v>
      </c>
    </row>
    <row r="45" spans="3:3">
      <c r="C45">
        <v>350</v>
      </c>
    </row>
    <row r="46" spans="3:3">
      <c r="C46">
        <v>370</v>
      </c>
    </row>
    <row r="47" spans="3:3">
      <c r="C47">
        <v>310</v>
      </c>
    </row>
    <row r="48" spans="3:3">
      <c r="C48">
        <v>280</v>
      </c>
    </row>
    <row r="49" spans="3:3">
      <c r="C49">
        <v>320</v>
      </c>
    </row>
    <row r="50" spans="3:3">
      <c r="C50">
        <v>350</v>
      </c>
    </row>
    <row r="51" spans="3:3">
      <c r="C51">
        <v>290</v>
      </c>
    </row>
    <row r="52" spans="3:3">
      <c r="C52">
        <v>270</v>
      </c>
    </row>
    <row r="53" spans="3:3">
      <c r="C53">
        <v>350</v>
      </c>
    </row>
    <row r="54" spans="3:3">
      <c r="C54">
        <v>300</v>
      </c>
    </row>
    <row r="55" spans="3:3">
      <c r="C55">
        <v>350</v>
      </c>
    </row>
    <row r="56" spans="3:3">
      <c r="C56">
        <v>370</v>
      </c>
    </row>
    <row r="57" spans="3:3">
      <c r="C57">
        <v>310</v>
      </c>
    </row>
    <row r="58" spans="3:3">
      <c r="C58">
        <v>280</v>
      </c>
    </row>
    <row r="59" spans="3:3">
      <c r="C59">
        <v>320</v>
      </c>
    </row>
    <row r="60" spans="3:3">
      <c r="C60">
        <v>350</v>
      </c>
    </row>
    <row r="61" spans="3:3">
      <c r="C61">
        <v>290</v>
      </c>
    </row>
    <row r="62" spans="3:3">
      <c r="C62">
        <v>270</v>
      </c>
    </row>
    <row r="63" spans="3:3">
      <c r="C63">
        <v>350</v>
      </c>
    </row>
    <row r="64" spans="3:3">
      <c r="C64">
        <v>300</v>
      </c>
    </row>
    <row r="65" spans="3:3">
      <c r="C65">
        <v>350</v>
      </c>
    </row>
    <row r="66" spans="3:3">
      <c r="C66">
        <v>370</v>
      </c>
    </row>
    <row r="67" spans="3:3">
      <c r="C67">
        <v>310</v>
      </c>
    </row>
    <row r="68" spans="3:3">
      <c r="C68">
        <v>280</v>
      </c>
    </row>
    <row r="69" spans="3:3">
      <c r="C69">
        <v>320</v>
      </c>
    </row>
    <row r="70" spans="3:3">
      <c r="C70">
        <v>350</v>
      </c>
    </row>
    <row r="71" spans="3:3">
      <c r="C71">
        <v>290</v>
      </c>
    </row>
    <row r="72" spans="3:3">
      <c r="C72">
        <v>270</v>
      </c>
    </row>
    <row r="73" spans="3:3">
      <c r="C73">
        <v>350</v>
      </c>
    </row>
    <row r="74" spans="3:3">
      <c r="C74">
        <v>300</v>
      </c>
    </row>
    <row r="75" spans="3:3">
      <c r="C75">
        <v>350</v>
      </c>
    </row>
    <row r="76" spans="3:3">
      <c r="C76">
        <v>370</v>
      </c>
    </row>
    <row r="77" spans="3:3">
      <c r="C77">
        <v>310</v>
      </c>
    </row>
    <row r="78" spans="3:3">
      <c r="C78">
        <v>280</v>
      </c>
    </row>
    <row r="79" spans="3:3">
      <c r="C79">
        <v>320</v>
      </c>
    </row>
    <row r="80" spans="3:3">
      <c r="C80">
        <v>350</v>
      </c>
    </row>
    <row r="81" spans="3:3">
      <c r="C81">
        <v>290</v>
      </c>
    </row>
    <row r="82" spans="3:3">
      <c r="C82">
        <v>270</v>
      </c>
    </row>
    <row r="83" spans="3:3">
      <c r="C83">
        <v>350</v>
      </c>
    </row>
    <row r="84" spans="3:3">
      <c r="C84">
        <v>300</v>
      </c>
    </row>
    <row r="85" spans="3:3">
      <c r="C85">
        <v>350</v>
      </c>
    </row>
    <row r="86" spans="3:3">
      <c r="C86">
        <v>370</v>
      </c>
    </row>
    <row r="87" spans="3:3">
      <c r="C87">
        <v>310</v>
      </c>
    </row>
    <row r="88" spans="3:3">
      <c r="C88">
        <v>280</v>
      </c>
    </row>
    <row r="89" spans="3:3">
      <c r="C89">
        <v>320</v>
      </c>
    </row>
    <row r="90" spans="3:3">
      <c r="C90">
        <v>350</v>
      </c>
    </row>
    <row r="91" spans="3:3">
      <c r="C91">
        <v>290</v>
      </c>
    </row>
    <row r="92" spans="3:3">
      <c r="C92">
        <v>270</v>
      </c>
    </row>
    <row r="93" spans="3:3">
      <c r="C93">
        <v>350</v>
      </c>
    </row>
    <row r="94" spans="3:3">
      <c r="C94">
        <v>300</v>
      </c>
    </row>
    <row r="95" spans="3:3">
      <c r="C95">
        <v>350</v>
      </c>
    </row>
    <row r="96" spans="3:3">
      <c r="C96">
        <v>370</v>
      </c>
    </row>
    <row r="97" spans="3:3">
      <c r="C97">
        <v>310</v>
      </c>
    </row>
    <row r="98" spans="3:3">
      <c r="C98">
        <v>280</v>
      </c>
    </row>
    <row r="99" spans="3:3">
      <c r="C99">
        <v>320</v>
      </c>
    </row>
    <row r="100" spans="3:3">
      <c r="C100">
        <v>350</v>
      </c>
    </row>
    <row r="101" spans="3:3">
      <c r="C10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E934-DFB4-4BD4-8E56-418FBDD7FC93}">
  <dimension ref="B1:J100"/>
  <sheetViews>
    <sheetView workbookViewId="0">
      <selection activeCell="K8" sqref="K8"/>
    </sheetView>
  </sheetViews>
  <sheetFormatPr defaultRowHeight="14.4"/>
  <cols>
    <col min="2" max="2" width="16.33203125" bestFit="1" customWidth="1"/>
    <col min="9" max="9" width="21.33203125" bestFit="1" customWidth="1"/>
    <col min="10" max="10" width="13.44140625" customWidth="1"/>
  </cols>
  <sheetData>
    <row r="1" spans="2:10" s="8" customFormat="1" ht="18">
      <c r="B1" s="8" t="s">
        <v>77</v>
      </c>
    </row>
    <row r="2" spans="2:10">
      <c r="B2">
        <v>12</v>
      </c>
    </row>
    <row r="3" spans="2:10">
      <c r="B3">
        <v>18</v>
      </c>
    </row>
    <row r="4" spans="2:10">
      <c r="B4">
        <v>15</v>
      </c>
    </row>
    <row r="5" spans="2:10" ht="15" thickBot="1">
      <c r="B5">
        <v>22</v>
      </c>
    </row>
    <row r="6" spans="2:10">
      <c r="B6">
        <v>20</v>
      </c>
      <c r="I6" s="13" t="s">
        <v>77</v>
      </c>
      <c r="J6" s="13"/>
    </row>
    <row r="7" spans="2:10">
      <c r="B7">
        <v>14</v>
      </c>
      <c r="I7" s="11"/>
      <c r="J7" s="11"/>
    </row>
    <row r="8" spans="2:10">
      <c r="B8">
        <v>16</v>
      </c>
      <c r="I8" s="11" t="s">
        <v>1</v>
      </c>
      <c r="J8" s="11">
        <v>18.1010101010101</v>
      </c>
    </row>
    <row r="9" spans="2:10">
      <c r="B9">
        <v>21</v>
      </c>
      <c r="I9" s="11" t="s">
        <v>60</v>
      </c>
      <c r="J9" s="11">
        <v>0.29195738651752878</v>
      </c>
    </row>
    <row r="10" spans="2:10">
      <c r="B10">
        <v>19</v>
      </c>
      <c r="I10" s="11" t="s">
        <v>2</v>
      </c>
      <c r="J10" s="11">
        <v>18</v>
      </c>
    </row>
    <row r="11" spans="2:10">
      <c r="B11">
        <v>17</v>
      </c>
      <c r="I11" s="11" t="s">
        <v>3</v>
      </c>
      <c r="J11" s="11">
        <v>22</v>
      </c>
    </row>
    <row r="12" spans="2:10">
      <c r="B12">
        <v>22</v>
      </c>
      <c r="I12" s="11" t="s">
        <v>61</v>
      </c>
      <c r="J12" s="11">
        <v>2.904939317554228</v>
      </c>
    </row>
    <row r="13" spans="2:10">
      <c r="B13">
        <v>19</v>
      </c>
      <c r="I13" s="11" t="s">
        <v>62</v>
      </c>
      <c r="J13" s="11">
        <v>8.4386724386724232</v>
      </c>
    </row>
    <row r="14" spans="2:10">
      <c r="B14">
        <v>13</v>
      </c>
      <c r="I14" s="11" t="s">
        <v>63</v>
      </c>
      <c r="J14" s="11">
        <v>-0.85013727056745614</v>
      </c>
    </row>
    <row r="15" spans="2:10">
      <c r="B15">
        <v>16</v>
      </c>
      <c r="I15" s="11" t="s">
        <v>64</v>
      </c>
      <c r="J15" s="11">
        <v>-0.33677341795202709</v>
      </c>
    </row>
    <row r="16" spans="2:10">
      <c r="B16">
        <v>21</v>
      </c>
      <c r="I16" s="11" t="s">
        <v>33</v>
      </c>
      <c r="J16" s="11">
        <v>10</v>
      </c>
    </row>
    <row r="17" spans="2:10">
      <c r="B17">
        <v>22</v>
      </c>
      <c r="I17" s="11" t="s">
        <v>65</v>
      </c>
      <c r="J17" s="11">
        <v>12</v>
      </c>
    </row>
    <row r="18" spans="2:10">
      <c r="B18">
        <v>17</v>
      </c>
      <c r="I18" s="11" t="s">
        <v>66</v>
      </c>
      <c r="J18" s="11">
        <v>22</v>
      </c>
    </row>
    <row r="19" spans="2:10">
      <c r="B19">
        <v>19</v>
      </c>
      <c r="I19" s="11" t="s">
        <v>67</v>
      </c>
      <c r="J19" s="11">
        <v>1792</v>
      </c>
    </row>
    <row r="20" spans="2:10">
      <c r="B20">
        <v>22</v>
      </c>
      <c r="I20" s="11" t="s">
        <v>68</v>
      </c>
      <c r="J20" s="11">
        <v>99</v>
      </c>
    </row>
    <row r="21" spans="2:10">
      <c r="B21">
        <v>18</v>
      </c>
      <c r="I21" s="11" t="s">
        <v>69</v>
      </c>
      <c r="J21" s="11">
        <v>22</v>
      </c>
    </row>
    <row r="22" spans="2:10">
      <c r="B22">
        <v>14</v>
      </c>
      <c r="I22" s="11" t="s">
        <v>70</v>
      </c>
      <c r="J22" s="11">
        <v>12</v>
      </c>
    </row>
    <row r="23" spans="2:10" ht="15" thickBot="1">
      <c r="B23">
        <v>20</v>
      </c>
      <c r="I23" s="12" t="s">
        <v>71</v>
      </c>
      <c r="J23" s="12">
        <v>0.57937993164738844</v>
      </c>
    </row>
    <row r="24" spans="2:10">
      <c r="B24">
        <v>19</v>
      </c>
    </row>
    <row r="25" spans="2:10">
      <c r="B25">
        <v>17</v>
      </c>
    </row>
    <row r="26" spans="2:10">
      <c r="B26">
        <v>22</v>
      </c>
    </row>
    <row r="27" spans="2:10">
      <c r="B27">
        <v>18</v>
      </c>
    </row>
    <row r="28" spans="2:10">
      <c r="B28">
        <v>15</v>
      </c>
    </row>
    <row r="29" spans="2:10">
      <c r="B29">
        <v>21</v>
      </c>
    </row>
    <row r="30" spans="2:10">
      <c r="B30">
        <v>20</v>
      </c>
    </row>
    <row r="31" spans="2:10">
      <c r="B31">
        <v>16</v>
      </c>
    </row>
    <row r="32" spans="2:10">
      <c r="B32">
        <v>12</v>
      </c>
    </row>
    <row r="33" spans="2:2">
      <c r="B33">
        <v>18</v>
      </c>
    </row>
    <row r="34" spans="2:2">
      <c r="B34">
        <v>15</v>
      </c>
    </row>
    <row r="35" spans="2:2">
      <c r="B35">
        <v>22</v>
      </c>
    </row>
    <row r="36" spans="2:2">
      <c r="B36">
        <v>18</v>
      </c>
    </row>
    <row r="37" spans="2:2">
      <c r="B37">
        <v>15</v>
      </c>
    </row>
    <row r="38" spans="2:2">
      <c r="B38">
        <v>21</v>
      </c>
    </row>
    <row r="39" spans="2:2">
      <c r="B39">
        <v>19</v>
      </c>
    </row>
    <row r="40" spans="2:2">
      <c r="B40">
        <v>17</v>
      </c>
    </row>
    <row r="41" spans="2:2">
      <c r="B41">
        <v>22</v>
      </c>
    </row>
    <row r="42" spans="2:2">
      <c r="B42">
        <v>19</v>
      </c>
    </row>
    <row r="43" spans="2:2">
      <c r="B43">
        <v>13</v>
      </c>
    </row>
    <row r="44" spans="2:2">
      <c r="B44">
        <v>16</v>
      </c>
    </row>
    <row r="45" spans="2:2">
      <c r="B45">
        <v>21</v>
      </c>
    </row>
    <row r="46" spans="2:2">
      <c r="B46">
        <v>22</v>
      </c>
    </row>
    <row r="47" spans="2:2">
      <c r="B47">
        <v>17</v>
      </c>
    </row>
    <row r="48" spans="2:2">
      <c r="B48">
        <v>19</v>
      </c>
    </row>
    <row r="49" spans="2:2">
      <c r="B49">
        <v>22</v>
      </c>
    </row>
    <row r="50" spans="2:2">
      <c r="B50">
        <v>18</v>
      </c>
    </row>
    <row r="51" spans="2:2">
      <c r="B51">
        <v>14</v>
      </c>
    </row>
    <row r="52" spans="2:2">
      <c r="B52">
        <v>20</v>
      </c>
    </row>
    <row r="53" spans="2:2">
      <c r="B53">
        <v>19</v>
      </c>
    </row>
    <row r="54" spans="2:2">
      <c r="B54">
        <v>17</v>
      </c>
    </row>
    <row r="55" spans="2:2">
      <c r="B55">
        <v>22</v>
      </c>
    </row>
    <row r="56" spans="2:2">
      <c r="B56">
        <v>18</v>
      </c>
    </row>
    <row r="57" spans="2:2">
      <c r="B57">
        <v>15</v>
      </c>
    </row>
    <row r="58" spans="2:2">
      <c r="B58">
        <v>21</v>
      </c>
    </row>
    <row r="59" spans="2:2">
      <c r="B59">
        <v>20</v>
      </c>
    </row>
    <row r="60" spans="2:2">
      <c r="B60">
        <v>16</v>
      </c>
    </row>
    <row r="61" spans="2:2">
      <c r="B61">
        <v>12</v>
      </c>
    </row>
    <row r="62" spans="2:2">
      <c r="B62">
        <v>18</v>
      </c>
    </row>
    <row r="63" spans="2:2">
      <c r="B63">
        <v>15</v>
      </c>
    </row>
    <row r="64" spans="2:2">
      <c r="B64">
        <v>22</v>
      </c>
    </row>
    <row r="65" spans="2:2">
      <c r="B65">
        <v>20</v>
      </c>
    </row>
    <row r="66" spans="2:2">
      <c r="B66">
        <v>14</v>
      </c>
    </row>
    <row r="67" spans="2:2">
      <c r="B67">
        <v>16</v>
      </c>
    </row>
    <row r="68" spans="2:2">
      <c r="B68">
        <v>21</v>
      </c>
    </row>
    <row r="69" spans="2:2">
      <c r="B69">
        <v>19</v>
      </c>
    </row>
    <row r="70" spans="2:2">
      <c r="B70">
        <v>17</v>
      </c>
    </row>
    <row r="71" spans="2:2">
      <c r="B71">
        <v>22</v>
      </c>
    </row>
    <row r="72" spans="2:2">
      <c r="B72">
        <v>19</v>
      </c>
    </row>
    <row r="73" spans="2:2">
      <c r="B73">
        <v>13</v>
      </c>
    </row>
    <row r="74" spans="2:2">
      <c r="B74">
        <v>16</v>
      </c>
    </row>
    <row r="75" spans="2:2">
      <c r="B75">
        <v>21</v>
      </c>
    </row>
    <row r="76" spans="2:2">
      <c r="B76">
        <v>22</v>
      </c>
    </row>
    <row r="77" spans="2:2">
      <c r="B77">
        <v>17</v>
      </c>
    </row>
    <row r="78" spans="2:2">
      <c r="B78">
        <v>19</v>
      </c>
    </row>
    <row r="79" spans="2:2">
      <c r="B79">
        <v>22</v>
      </c>
    </row>
    <row r="80" spans="2:2">
      <c r="B80">
        <v>18</v>
      </c>
    </row>
    <row r="81" spans="2:2">
      <c r="B81">
        <v>14</v>
      </c>
    </row>
    <row r="82" spans="2:2">
      <c r="B82">
        <v>20</v>
      </c>
    </row>
    <row r="83" spans="2:2">
      <c r="B83">
        <v>19</v>
      </c>
    </row>
    <row r="84" spans="2:2">
      <c r="B84">
        <v>17</v>
      </c>
    </row>
    <row r="85" spans="2:2">
      <c r="B85">
        <v>22</v>
      </c>
    </row>
    <row r="86" spans="2:2">
      <c r="B86">
        <v>18</v>
      </c>
    </row>
    <row r="87" spans="2:2">
      <c r="B87">
        <v>15</v>
      </c>
    </row>
    <row r="88" spans="2:2">
      <c r="B88">
        <v>21</v>
      </c>
    </row>
    <row r="89" spans="2:2">
      <c r="B89">
        <v>20</v>
      </c>
    </row>
    <row r="90" spans="2:2">
      <c r="B90">
        <v>16</v>
      </c>
    </row>
    <row r="91" spans="2:2">
      <c r="B91">
        <v>12</v>
      </c>
    </row>
    <row r="92" spans="2:2">
      <c r="B92">
        <v>18</v>
      </c>
    </row>
    <row r="93" spans="2:2">
      <c r="B93">
        <v>15</v>
      </c>
    </row>
    <row r="94" spans="2:2">
      <c r="B94">
        <v>22</v>
      </c>
    </row>
    <row r="95" spans="2:2">
      <c r="B95">
        <v>20</v>
      </c>
    </row>
    <row r="96" spans="2:2">
      <c r="B96">
        <v>14</v>
      </c>
    </row>
    <row r="97" spans="2:2">
      <c r="B97">
        <v>16</v>
      </c>
    </row>
    <row r="98" spans="2:2">
      <c r="B98">
        <v>21</v>
      </c>
    </row>
    <row r="99" spans="2:2">
      <c r="B99">
        <v>19</v>
      </c>
    </row>
    <row r="100" spans="2:2">
      <c r="B100">
        <v>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BC94-7F78-404A-B9B6-79AF6FE31B59}">
  <dimension ref="B1:G100"/>
  <sheetViews>
    <sheetView topLeftCell="B1" workbookViewId="0">
      <selection activeCell="F9" sqref="F9:F11"/>
    </sheetView>
  </sheetViews>
  <sheetFormatPr defaultRowHeight="14.4"/>
  <cols>
    <col min="2" max="2" width="15.88671875" customWidth="1"/>
    <col min="5" max="5" width="13.77734375" bestFit="1" customWidth="1"/>
    <col min="6" max="6" width="10.77734375" bestFit="1" customWidth="1"/>
  </cols>
  <sheetData>
    <row r="1" spans="2:7" ht="18">
      <c r="B1" s="8" t="s">
        <v>78</v>
      </c>
    </row>
    <row r="2" spans="2:7">
      <c r="B2">
        <v>40</v>
      </c>
    </row>
    <row r="3" spans="2:7">
      <c r="B3">
        <v>45</v>
      </c>
    </row>
    <row r="4" spans="2:7">
      <c r="B4">
        <v>50</v>
      </c>
    </row>
    <row r="5" spans="2:7">
      <c r="B5">
        <v>55</v>
      </c>
    </row>
    <row r="6" spans="2:7">
      <c r="B6">
        <v>60</v>
      </c>
    </row>
    <row r="7" spans="2:7">
      <c r="B7">
        <v>62</v>
      </c>
    </row>
    <row r="8" spans="2:7" ht="18">
      <c r="B8">
        <v>65</v>
      </c>
      <c r="F8" s="8" t="s">
        <v>82</v>
      </c>
    </row>
    <row r="9" spans="2:7" ht="18">
      <c r="B9">
        <v>68</v>
      </c>
      <c r="F9" s="8" t="s">
        <v>79</v>
      </c>
      <c r="G9">
        <f>MEDIAN(B2:B50)</f>
        <v>125</v>
      </c>
    </row>
    <row r="10" spans="2:7" ht="18">
      <c r="B10">
        <v>70</v>
      </c>
      <c r="F10" s="8" t="s">
        <v>80</v>
      </c>
      <c r="G10">
        <f>MEDIAN(B2:B100)</f>
        <v>255</v>
      </c>
    </row>
    <row r="11" spans="2:7" ht="18">
      <c r="B11">
        <v>72</v>
      </c>
      <c r="F11" s="8" t="s">
        <v>81</v>
      </c>
      <c r="G11">
        <f>MEDIAN(B52:B100)</f>
        <v>380</v>
      </c>
    </row>
    <row r="12" spans="2:7">
      <c r="B12">
        <v>75</v>
      </c>
    </row>
    <row r="13" spans="2:7" ht="18">
      <c r="B13">
        <v>78</v>
      </c>
      <c r="E13" s="8" t="s">
        <v>83</v>
      </c>
    </row>
    <row r="14" spans="2:7">
      <c r="B14">
        <v>80</v>
      </c>
      <c r="E14" s="9" t="s">
        <v>97</v>
      </c>
      <c r="F14">
        <f>_xlfn.PERCENTILE.INC(B2:B100,10%)</f>
        <v>74.400000000000006</v>
      </c>
    </row>
    <row r="15" spans="2:7">
      <c r="B15">
        <v>82</v>
      </c>
      <c r="E15" s="9" t="s">
        <v>92</v>
      </c>
      <c r="F15">
        <f>_xlfn.PERCENTILE.INC(B2:B100,25%)</f>
        <v>127.5</v>
      </c>
    </row>
    <row r="16" spans="2:7">
      <c r="B16">
        <v>85</v>
      </c>
      <c r="E16" s="9" t="s">
        <v>93</v>
      </c>
      <c r="F16">
        <f>_xlfn.PERCENTILE.INC(B2:B100,75%)</f>
        <v>377.5</v>
      </c>
    </row>
    <row r="17" spans="2:6">
      <c r="B17">
        <v>88</v>
      </c>
      <c r="E17" s="9" t="s">
        <v>98</v>
      </c>
      <c r="F17">
        <f>_xlfn.PERCENTILE.INC(B2:B100,90%)</f>
        <v>451</v>
      </c>
    </row>
    <row r="18" spans="2:6">
      <c r="B18">
        <v>90</v>
      </c>
    </row>
    <row r="19" spans="2:6">
      <c r="B19">
        <v>92</v>
      </c>
    </row>
    <row r="20" spans="2:6">
      <c r="B20">
        <v>95</v>
      </c>
    </row>
    <row r="21" spans="2:6">
      <c r="B21">
        <v>100</v>
      </c>
    </row>
    <row r="22" spans="2:6">
      <c r="B22">
        <v>105</v>
      </c>
    </row>
    <row r="23" spans="2:6">
      <c r="B23">
        <v>110</v>
      </c>
    </row>
    <row r="24" spans="2:6">
      <c r="B24">
        <v>115</v>
      </c>
    </row>
    <row r="25" spans="2:6">
      <c r="B25">
        <v>120</v>
      </c>
    </row>
    <row r="26" spans="2:6">
      <c r="B26">
        <v>125</v>
      </c>
    </row>
    <row r="27" spans="2:6">
      <c r="B27">
        <v>130</v>
      </c>
    </row>
    <row r="28" spans="2:6">
      <c r="B28">
        <v>135</v>
      </c>
    </row>
    <row r="29" spans="2:6">
      <c r="B29">
        <v>140</v>
      </c>
    </row>
    <row r="30" spans="2:6">
      <c r="B30">
        <v>145</v>
      </c>
    </row>
    <row r="31" spans="2:6">
      <c r="B31">
        <v>150</v>
      </c>
    </row>
    <row r="32" spans="2:6">
      <c r="B32">
        <v>155</v>
      </c>
    </row>
    <row r="33" spans="2:2">
      <c r="B33">
        <v>160</v>
      </c>
    </row>
    <row r="34" spans="2:2">
      <c r="B34">
        <v>170</v>
      </c>
    </row>
    <row r="35" spans="2:2">
      <c r="B35">
        <v>175</v>
      </c>
    </row>
    <row r="36" spans="2:2">
      <c r="B36">
        <v>180</v>
      </c>
    </row>
    <row r="37" spans="2:2">
      <c r="B37">
        <v>185</v>
      </c>
    </row>
    <row r="38" spans="2:2">
      <c r="B38">
        <v>190</v>
      </c>
    </row>
    <row r="39" spans="2:2">
      <c r="B39">
        <v>195</v>
      </c>
    </row>
    <row r="40" spans="2:2">
      <c r="B40">
        <v>200</v>
      </c>
    </row>
    <row r="41" spans="2:2">
      <c r="B41">
        <v>205</v>
      </c>
    </row>
    <row r="42" spans="2:2">
      <c r="B42">
        <v>210</v>
      </c>
    </row>
    <row r="43" spans="2:2">
      <c r="B43">
        <v>215</v>
      </c>
    </row>
    <row r="44" spans="2:2">
      <c r="B44">
        <v>220</v>
      </c>
    </row>
    <row r="45" spans="2:2">
      <c r="B45">
        <v>225</v>
      </c>
    </row>
    <row r="46" spans="2:2">
      <c r="B46">
        <v>230</v>
      </c>
    </row>
    <row r="47" spans="2:2">
      <c r="B47">
        <v>235</v>
      </c>
    </row>
    <row r="48" spans="2:2">
      <c r="B48">
        <v>240</v>
      </c>
    </row>
    <row r="49" spans="2:2">
      <c r="B49">
        <v>245</v>
      </c>
    </row>
    <row r="50" spans="2:2">
      <c r="B50">
        <v>250</v>
      </c>
    </row>
    <row r="51" spans="2:2">
      <c r="B51">
        <v>255</v>
      </c>
    </row>
    <row r="52" spans="2:2">
      <c r="B52">
        <v>260</v>
      </c>
    </row>
    <row r="53" spans="2:2">
      <c r="B53">
        <v>265</v>
      </c>
    </row>
    <row r="54" spans="2:2">
      <c r="B54">
        <v>270</v>
      </c>
    </row>
    <row r="55" spans="2:2">
      <c r="B55">
        <v>275</v>
      </c>
    </row>
    <row r="56" spans="2:2">
      <c r="B56">
        <v>280</v>
      </c>
    </row>
    <row r="57" spans="2:2">
      <c r="B57">
        <v>285</v>
      </c>
    </row>
    <row r="58" spans="2:2">
      <c r="B58">
        <v>290</v>
      </c>
    </row>
    <row r="59" spans="2:2">
      <c r="B59">
        <v>295</v>
      </c>
    </row>
    <row r="60" spans="2:2">
      <c r="B60">
        <v>300</v>
      </c>
    </row>
    <row r="61" spans="2:2">
      <c r="B61">
        <v>305</v>
      </c>
    </row>
    <row r="62" spans="2:2">
      <c r="B62">
        <v>310</v>
      </c>
    </row>
    <row r="63" spans="2:2">
      <c r="B63">
        <v>315</v>
      </c>
    </row>
    <row r="64" spans="2:2">
      <c r="B64">
        <v>320</v>
      </c>
    </row>
    <row r="65" spans="2:2">
      <c r="B65">
        <v>325</v>
      </c>
    </row>
    <row r="66" spans="2:2">
      <c r="B66">
        <v>330</v>
      </c>
    </row>
    <row r="67" spans="2:2">
      <c r="B67">
        <v>335</v>
      </c>
    </row>
    <row r="68" spans="2:2">
      <c r="B68">
        <v>340</v>
      </c>
    </row>
    <row r="69" spans="2:2">
      <c r="B69">
        <v>345</v>
      </c>
    </row>
    <row r="70" spans="2:2">
      <c r="B70">
        <v>350</v>
      </c>
    </row>
    <row r="71" spans="2:2">
      <c r="B71">
        <v>355</v>
      </c>
    </row>
    <row r="72" spans="2:2">
      <c r="B72">
        <v>360</v>
      </c>
    </row>
    <row r="73" spans="2:2">
      <c r="B73">
        <v>365</v>
      </c>
    </row>
    <row r="74" spans="2:2">
      <c r="B74">
        <v>370</v>
      </c>
    </row>
    <row r="75" spans="2:2">
      <c r="B75">
        <v>375</v>
      </c>
    </row>
    <row r="76" spans="2:2">
      <c r="B76">
        <v>380</v>
      </c>
    </row>
    <row r="77" spans="2:2">
      <c r="B77">
        <v>385</v>
      </c>
    </row>
    <row r="78" spans="2:2">
      <c r="B78">
        <v>390</v>
      </c>
    </row>
    <row r="79" spans="2:2">
      <c r="B79">
        <v>395</v>
      </c>
    </row>
    <row r="80" spans="2:2">
      <c r="B80">
        <v>400</v>
      </c>
    </row>
    <row r="81" spans="2:2">
      <c r="B81">
        <v>405</v>
      </c>
    </row>
    <row r="82" spans="2:2">
      <c r="B82">
        <v>410</v>
      </c>
    </row>
    <row r="83" spans="2:2">
      <c r="B83">
        <v>415</v>
      </c>
    </row>
    <row r="84" spans="2:2">
      <c r="B84">
        <v>420</v>
      </c>
    </row>
    <row r="85" spans="2:2">
      <c r="B85">
        <v>425</v>
      </c>
    </row>
    <row r="86" spans="2:2">
      <c r="B86">
        <v>430</v>
      </c>
    </row>
    <row r="87" spans="2:2">
      <c r="B87">
        <v>435</v>
      </c>
    </row>
    <row r="88" spans="2:2">
      <c r="B88">
        <v>440</v>
      </c>
    </row>
    <row r="89" spans="2:2">
      <c r="B89">
        <v>445</v>
      </c>
    </row>
    <row r="90" spans="2:2">
      <c r="B90">
        <v>450</v>
      </c>
    </row>
    <row r="91" spans="2:2">
      <c r="B91">
        <v>455</v>
      </c>
    </row>
    <row r="92" spans="2:2">
      <c r="B92">
        <v>460</v>
      </c>
    </row>
    <row r="93" spans="2:2">
      <c r="B93">
        <v>465</v>
      </c>
    </row>
    <row r="94" spans="2:2">
      <c r="B94">
        <v>470</v>
      </c>
    </row>
    <row r="95" spans="2:2">
      <c r="B95">
        <v>475</v>
      </c>
    </row>
    <row r="96" spans="2:2">
      <c r="B96">
        <v>480</v>
      </c>
    </row>
    <row r="97" spans="2:2">
      <c r="B97">
        <v>485</v>
      </c>
    </row>
    <row r="98" spans="2:2">
      <c r="B98">
        <v>490</v>
      </c>
    </row>
    <row r="99" spans="2:2">
      <c r="B99">
        <v>495</v>
      </c>
    </row>
    <row r="100" spans="2:2">
      <c r="B100">
        <v>500</v>
      </c>
    </row>
  </sheetData>
  <sortState xmlns:xlrd2="http://schemas.microsoft.com/office/spreadsheetml/2017/richdata2" ref="B2:B100">
    <sortCondition ref="B2:B100"/>
  </sortState>
  <phoneticPr fontId="1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1440-064D-4EEE-9F96-6F3D736636C4}">
  <dimension ref="B2:I102"/>
  <sheetViews>
    <sheetView topLeftCell="A2" workbookViewId="0">
      <selection activeCell="H11" sqref="H9:H11"/>
    </sheetView>
  </sheetViews>
  <sheetFormatPr defaultRowHeight="14.4"/>
  <cols>
    <col min="2" max="2" width="9.77734375" bestFit="1" customWidth="1"/>
    <col min="8" max="8" width="14.109375" bestFit="1" customWidth="1"/>
  </cols>
  <sheetData>
    <row r="2" spans="2:9" ht="18">
      <c r="B2" s="6" t="s">
        <v>84</v>
      </c>
    </row>
    <row r="3" spans="2:9" ht="18">
      <c r="B3">
        <v>55</v>
      </c>
      <c r="H3" s="8" t="s">
        <v>82</v>
      </c>
    </row>
    <row r="4" spans="2:9" ht="18">
      <c r="B4">
        <v>60</v>
      </c>
      <c r="H4" s="8" t="s">
        <v>79</v>
      </c>
      <c r="I4">
        <f>MEDIAN(B3:B51)</f>
        <v>140</v>
      </c>
    </row>
    <row r="5" spans="2:9" ht="18">
      <c r="B5">
        <v>62</v>
      </c>
      <c r="H5" s="8" t="s">
        <v>80</v>
      </c>
      <c r="I5">
        <f>MEDIAN(B3:B102)</f>
        <v>267.5</v>
      </c>
    </row>
    <row r="6" spans="2:9" ht="18">
      <c r="B6">
        <v>65</v>
      </c>
      <c r="H6" s="8" t="s">
        <v>81</v>
      </c>
      <c r="I6">
        <f>MEDIAN(B53:B102)</f>
        <v>392.5</v>
      </c>
    </row>
    <row r="7" spans="2:9">
      <c r="B7">
        <v>68</v>
      </c>
    </row>
    <row r="8" spans="2:9" ht="18">
      <c r="B8">
        <v>70</v>
      </c>
      <c r="H8" s="6" t="s">
        <v>83</v>
      </c>
    </row>
    <row r="9" spans="2:9">
      <c r="B9">
        <v>72</v>
      </c>
      <c r="H9" s="9" t="s">
        <v>94</v>
      </c>
      <c r="I9">
        <f>_xlfn.PERCENTILE.INC(B3:B102,15%)</f>
        <v>94.55</v>
      </c>
    </row>
    <row r="10" spans="2:9">
      <c r="B10">
        <v>75</v>
      </c>
      <c r="H10" s="9" t="s">
        <v>95</v>
      </c>
      <c r="I10">
        <f>_xlfn.PERCENTILE.INC(B3:B102,50%)</f>
        <v>267.5</v>
      </c>
    </row>
    <row r="11" spans="2:9">
      <c r="B11">
        <v>78</v>
      </c>
      <c r="H11" s="9" t="s">
        <v>96</v>
      </c>
      <c r="I11">
        <f>_xlfn.PERCENTILE.INC(B3:B102,85%)</f>
        <v>440.74999999999994</v>
      </c>
    </row>
    <row r="12" spans="2:9">
      <c r="B12">
        <v>80</v>
      </c>
    </row>
    <row r="13" spans="2:9">
      <c r="B13">
        <v>82</v>
      </c>
    </row>
    <row r="14" spans="2:9">
      <c r="B14">
        <v>85</v>
      </c>
    </row>
    <row r="15" spans="2:9">
      <c r="B15">
        <v>88</v>
      </c>
    </row>
    <row r="16" spans="2:9">
      <c r="B16">
        <v>90</v>
      </c>
    </row>
    <row r="17" spans="2:2">
      <c r="B17">
        <v>92</v>
      </c>
    </row>
    <row r="18" spans="2:2">
      <c r="B18">
        <v>95</v>
      </c>
    </row>
    <row r="19" spans="2:2">
      <c r="B19">
        <v>100</v>
      </c>
    </row>
    <row r="20" spans="2:2">
      <c r="B20">
        <v>105</v>
      </c>
    </row>
    <row r="21" spans="2:2">
      <c r="B21">
        <v>110</v>
      </c>
    </row>
    <row r="22" spans="2:2">
      <c r="B22">
        <v>115</v>
      </c>
    </row>
    <row r="23" spans="2:2">
      <c r="B23">
        <v>120</v>
      </c>
    </row>
    <row r="24" spans="2:2">
      <c r="B24">
        <v>125</v>
      </c>
    </row>
    <row r="25" spans="2:2">
      <c r="B25">
        <v>130</v>
      </c>
    </row>
    <row r="26" spans="2:2">
      <c r="B26">
        <v>135</v>
      </c>
    </row>
    <row r="27" spans="2:2">
      <c r="B27">
        <v>140</v>
      </c>
    </row>
    <row r="28" spans="2:2">
      <c r="B28">
        <v>145</v>
      </c>
    </row>
    <row r="29" spans="2:2">
      <c r="B29">
        <v>150</v>
      </c>
    </row>
    <row r="30" spans="2:2">
      <c r="B30">
        <v>155</v>
      </c>
    </row>
    <row r="31" spans="2:2">
      <c r="B31">
        <v>160</v>
      </c>
    </row>
    <row r="32" spans="2:2">
      <c r="B32">
        <v>165</v>
      </c>
    </row>
    <row r="33" spans="2:2">
      <c r="B33">
        <v>170</v>
      </c>
    </row>
    <row r="34" spans="2:2">
      <c r="B34">
        <v>175</v>
      </c>
    </row>
    <row r="35" spans="2:2">
      <c r="B35">
        <v>180</v>
      </c>
    </row>
    <row r="36" spans="2:2">
      <c r="B36">
        <v>185</v>
      </c>
    </row>
    <row r="37" spans="2:2">
      <c r="B37">
        <v>190</v>
      </c>
    </row>
    <row r="38" spans="2:2">
      <c r="B38">
        <v>195</v>
      </c>
    </row>
    <row r="39" spans="2:2">
      <c r="B39">
        <v>200</v>
      </c>
    </row>
    <row r="40" spans="2:2">
      <c r="B40">
        <v>205</v>
      </c>
    </row>
    <row r="41" spans="2:2">
      <c r="B41">
        <v>210</v>
      </c>
    </row>
    <row r="42" spans="2:2">
      <c r="B42">
        <v>215</v>
      </c>
    </row>
    <row r="43" spans="2:2">
      <c r="B43">
        <v>220</v>
      </c>
    </row>
    <row r="44" spans="2:2">
      <c r="B44">
        <v>225</v>
      </c>
    </row>
    <row r="45" spans="2:2">
      <c r="B45">
        <v>230</v>
      </c>
    </row>
    <row r="46" spans="2:2">
      <c r="B46">
        <v>235</v>
      </c>
    </row>
    <row r="47" spans="2:2">
      <c r="B47">
        <v>240</v>
      </c>
    </row>
    <row r="48" spans="2:2">
      <c r="B48">
        <v>245</v>
      </c>
    </row>
    <row r="49" spans="2:2">
      <c r="B49">
        <v>250</v>
      </c>
    </row>
    <row r="50" spans="2:2">
      <c r="B50">
        <v>255</v>
      </c>
    </row>
    <row r="51" spans="2:2">
      <c r="B51">
        <v>260</v>
      </c>
    </row>
    <row r="52" spans="2:2">
      <c r="B52">
        <v>265</v>
      </c>
    </row>
    <row r="53" spans="2:2">
      <c r="B53">
        <v>270</v>
      </c>
    </row>
    <row r="54" spans="2:2">
      <c r="B54">
        <v>275</v>
      </c>
    </row>
    <row r="55" spans="2:2">
      <c r="B55">
        <v>280</v>
      </c>
    </row>
    <row r="56" spans="2:2">
      <c r="B56">
        <v>285</v>
      </c>
    </row>
    <row r="57" spans="2:2">
      <c r="B57">
        <v>290</v>
      </c>
    </row>
    <row r="58" spans="2:2">
      <c r="B58">
        <v>295</v>
      </c>
    </row>
    <row r="59" spans="2:2">
      <c r="B59">
        <v>300</v>
      </c>
    </row>
    <row r="60" spans="2:2">
      <c r="B60">
        <v>305</v>
      </c>
    </row>
    <row r="61" spans="2:2">
      <c r="B61">
        <v>310</v>
      </c>
    </row>
    <row r="62" spans="2:2">
      <c r="B62">
        <v>315</v>
      </c>
    </row>
    <row r="63" spans="2:2">
      <c r="B63">
        <v>320</v>
      </c>
    </row>
    <row r="64" spans="2:2">
      <c r="B64">
        <v>325</v>
      </c>
    </row>
    <row r="65" spans="2:2">
      <c r="B65">
        <v>330</v>
      </c>
    </row>
    <row r="66" spans="2:2">
      <c r="B66">
        <v>335</v>
      </c>
    </row>
    <row r="67" spans="2:2">
      <c r="B67">
        <v>340</v>
      </c>
    </row>
    <row r="68" spans="2:2">
      <c r="B68">
        <v>345</v>
      </c>
    </row>
    <row r="69" spans="2:2">
      <c r="B69">
        <v>350</v>
      </c>
    </row>
    <row r="70" spans="2:2">
      <c r="B70">
        <v>355</v>
      </c>
    </row>
    <row r="71" spans="2:2">
      <c r="B71">
        <v>360</v>
      </c>
    </row>
    <row r="72" spans="2:2">
      <c r="B72">
        <v>365</v>
      </c>
    </row>
    <row r="73" spans="2:2">
      <c r="B73">
        <v>370</v>
      </c>
    </row>
    <row r="74" spans="2:2">
      <c r="B74">
        <v>375</v>
      </c>
    </row>
    <row r="75" spans="2:2">
      <c r="B75">
        <v>380</v>
      </c>
    </row>
    <row r="76" spans="2:2">
      <c r="B76">
        <v>385</v>
      </c>
    </row>
    <row r="77" spans="2:2">
      <c r="B77">
        <v>390</v>
      </c>
    </row>
    <row r="78" spans="2:2">
      <c r="B78">
        <v>395</v>
      </c>
    </row>
    <row r="79" spans="2:2">
      <c r="B79">
        <v>400</v>
      </c>
    </row>
    <row r="80" spans="2:2">
      <c r="B80">
        <v>405</v>
      </c>
    </row>
    <row r="81" spans="2:2">
      <c r="B81">
        <v>410</v>
      </c>
    </row>
    <row r="82" spans="2:2">
      <c r="B82">
        <v>415</v>
      </c>
    </row>
    <row r="83" spans="2:2">
      <c r="B83">
        <v>420</v>
      </c>
    </row>
    <row r="84" spans="2:2">
      <c r="B84">
        <v>425</v>
      </c>
    </row>
    <row r="85" spans="2:2">
      <c r="B85">
        <v>430</v>
      </c>
    </row>
    <row r="86" spans="2:2">
      <c r="B86">
        <v>435</v>
      </c>
    </row>
    <row r="87" spans="2:2">
      <c r="B87">
        <v>440</v>
      </c>
    </row>
    <row r="88" spans="2:2">
      <c r="B88">
        <v>445</v>
      </c>
    </row>
    <row r="89" spans="2:2">
      <c r="B89">
        <v>450</v>
      </c>
    </row>
    <row r="90" spans="2:2">
      <c r="B90">
        <v>455</v>
      </c>
    </row>
    <row r="91" spans="2:2">
      <c r="B91">
        <v>460</v>
      </c>
    </row>
    <row r="92" spans="2:2">
      <c r="B92">
        <v>465</v>
      </c>
    </row>
    <row r="93" spans="2:2">
      <c r="B93">
        <v>470</v>
      </c>
    </row>
    <row r="94" spans="2:2">
      <c r="B94">
        <v>475</v>
      </c>
    </row>
    <row r="95" spans="2:2">
      <c r="B95">
        <v>480</v>
      </c>
    </row>
    <row r="96" spans="2:2">
      <c r="B96">
        <v>485</v>
      </c>
    </row>
    <row r="97" spans="2:2">
      <c r="B97">
        <v>490</v>
      </c>
    </row>
    <row r="98" spans="2:2">
      <c r="B98">
        <v>495</v>
      </c>
    </row>
    <row r="99" spans="2:2">
      <c r="B99">
        <v>500</v>
      </c>
    </row>
    <row r="100" spans="2:2">
      <c r="B100">
        <v>505</v>
      </c>
    </row>
    <row r="101" spans="2:2">
      <c r="B101">
        <v>510</v>
      </c>
    </row>
    <row r="102" spans="2:2">
      <c r="B102">
        <v>515</v>
      </c>
    </row>
  </sheetData>
  <sortState xmlns:xlrd2="http://schemas.microsoft.com/office/spreadsheetml/2017/richdata2" ref="B3:B102">
    <sortCondition ref="B3:B10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91F8-6975-461A-8F56-618931C9D64D}">
  <dimension ref="B2:J112"/>
  <sheetViews>
    <sheetView topLeftCell="A3" workbookViewId="0">
      <selection activeCell="I4" sqref="I4"/>
    </sheetView>
  </sheetViews>
  <sheetFormatPr defaultRowHeight="14.4"/>
  <cols>
    <col min="2" max="2" width="19.88671875" bestFit="1" customWidth="1"/>
    <col min="9" max="9" width="12.33203125" bestFit="1" customWidth="1"/>
  </cols>
  <sheetData>
    <row r="2" spans="2:10" ht="18">
      <c r="B2" s="8" t="s">
        <v>85</v>
      </c>
    </row>
    <row r="3" spans="2:10">
      <c r="B3">
        <v>20</v>
      </c>
    </row>
    <row r="4" spans="2:10" ht="18">
      <c r="B4">
        <v>25</v>
      </c>
      <c r="I4" s="8" t="s">
        <v>82</v>
      </c>
    </row>
    <row r="5" spans="2:10" ht="18">
      <c r="B5">
        <v>30</v>
      </c>
      <c r="I5" s="8" t="s">
        <v>79</v>
      </c>
      <c r="J5">
        <f>MEDIAN(B3:B56)</f>
        <v>152.5</v>
      </c>
    </row>
    <row r="6" spans="2:10" ht="18">
      <c r="B6">
        <v>35</v>
      </c>
      <c r="I6" s="8" t="s">
        <v>80</v>
      </c>
      <c r="J6">
        <f>MEDIAN(B3:B112)</f>
        <v>292.5</v>
      </c>
    </row>
    <row r="7" spans="2:10" ht="18">
      <c r="B7">
        <v>40</v>
      </c>
      <c r="I7" s="8" t="s">
        <v>81</v>
      </c>
      <c r="J7">
        <f>MEDIAN(B59:B112)</f>
        <v>432.5</v>
      </c>
    </row>
    <row r="8" spans="2:10">
      <c r="B8">
        <v>45</v>
      </c>
    </row>
    <row r="9" spans="2:10" ht="18">
      <c r="B9">
        <v>50</v>
      </c>
      <c r="I9" s="8" t="s">
        <v>83</v>
      </c>
    </row>
    <row r="10" spans="2:10">
      <c r="B10">
        <v>55</v>
      </c>
      <c r="I10" s="9" t="s">
        <v>86</v>
      </c>
      <c r="J10">
        <f>_xlfn.PERCENTILE.INC(B3:B112,20%)</f>
        <v>129</v>
      </c>
    </row>
    <row r="11" spans="2:10">
      <c r="B11">
        <v>60</v>
      </c>
      <c r="I11" s="9" t="s">
        <v>87</v>
      </c>
      <c r="J11">
        <f>_xlfn.PERCENTILE.INC(B3:B112,40%)</f>
        <v>238</v>
      </c>
    </row>
    <row r="12" spans="2:10">
      <c r="B12">
        <v>65</v>
      </c>
      <c r="I12" s="9" t="s">
        <v>88</v>
      </c>
      <c r="J12">
        <f>_xlfn.PERCENTILE.INC(B3:B112,80%)</f>
        <v>456</v>
      </c>
    </row>
    <row r="13" spans="2:10">
      <c r="B13">
        <v>70</v>
      </c>
    </row>
    <row r="14" spans="2:10">
      <c r="B14">
        <v>75</v>
      </c>
    </row>
    <row r="15" spans="2:10">
      <c r="B15">
        <v>80</v>
      </c>
    </row>
    <row r="16" spans="2:10">
      <c r="B16">
        <v>85</v>
      </c>
    </row>
    <row r="17" spans="2:2">
      <c r="B17">
        <v>90</v>
      </c>
    </row>
    <row r="18" spans="2:2">
      <c r="B18">
        <v>95</v>
      </c>
    </row>
    <row r="19" spans="2:2">
      <c r="B19">
        <v>100</v>
      </c>
    </row>
    <row r="20" spans="2:2">
      <c r="B20">
        <v>105</v>
      </c>
    </row>
    <row r="21" spans="2:2">
      <c r="B21">
        <v>110</v>
      </c>
    </row>
    <row r="22" spans="2:2">
      <c r="B22">
        <v>115</v>
      </c>
    </row>
    <row r="23" spans="2:2">
      <c r="B23">
        <v>120</v>
      </c>
    </row>
    <row r="24" spans="2:2">
      <c r="B24">
        <v>125</v>
      </c>
    </row>
    <row r="25" spans="2:2">
      <c r="B25">
        <v>130</v>
      </c>
    </row>
    <row r="26" spans="2:2">
      <c r="B26">
        <v>135</v>
      </c>
    </row>
    <row r="27" spans="2:2">
      <c r="B27">
        <v>140</v>
      </c>
    </row>
    <row r="28" spans="2:2">
      <c r="B28">
        <v>145</v>
      </c>
    </row>
    <row r="29" spans="2:2">
      <c r="B29">
        <v>150</v>
      </c>
    </row>
    <row r="30" spans="2:2">
      <c r="B30">
        <v>155</v>
      </c>
    </row>
    <row r="31" spans="2:2">
      <c r="B31">
        <v>160</v>
      </c>
    </row>
    <row r="32" spans="2:2">
      <c r="B32">
        <v>165</v>
      </c>
    </row>
    <row r="33" spans="2:2">
      <c r="B33">
        <v>170</v>
      </c>
    </row>
    <row r="34" spans="2:2">
      <c r="B34">
        <v>175</v>
      </c>
    </row>
    <row r="35" spans="2:2">
      <c r="B35">
        <v>180</v>
      </c>
    </row>
    <row r="36" spans="2:2">
      <c r="B36">
        <v>185</v>
      </c>
    </row>
    <row r="37" spans="2:2">
      <c r="B37">
        <v>190</v>
      </c>
    </row>
    <row r="38" spans="2:2">
      <c r="B38">
        <v>195</v>
      </c>
    </row>
    <row r="39" spans="2:2">
      <c r="B39">
        <v>200</v>
      </c>
    </row>
    <row r="40" spans="2:2">
      <c r="B40">
        <v>205</v>
      </c>
    </row>
    <row r="41" spans="2:2">
      <c r="B41">
        <v>210</v>
      </c>
    </row>
    <row r="42" spans="2:2">
      <c r="B42">
        <v>215</v>
      </c>
    </row>
    <row r="43" spans="2:2">
      <c r="B43">
        <v>220</v>
      </c>
    </row>
    <row r="44" spans="2:2">
      <c r="B44">
        <v>225</v>
      </c>
    </row>
    <row r="45" spans="2:2">
      <c r="B45">
        <v>230</v>
      </c>
    </row>
    <row r="46" spans="2:2">
      <c r="B46">
        <v>235</v>
      </c>
    </row>
    <row r="47" spans="2:2">
      <c r="B47">
        <v>240</v>
      </c>
    </row>
    <row r="48" spans="2:2">
      <c r="B48">
        <v>245</v>
      </c>
    </row>
    <row r="49" spans="2:4">
      <c r="B49">
        <v>250</v>
      </c>
    </row>
    <row r="50" spans="2:4">
      <c r="B50">
        <v>255</v>
      </c>
    </row>
    <row r="51" spans="2:4">
      <c r="B51">
        <v>260</v>
      </c>
    </row>
    <row r="52" spans="2:4">
      <c r="B52">
        <v>265</v>
      </c>
    </row>
    <row r="53" spans="2:4">
      <c r="B53">
        <v>270</v>
      </c>
    </row>
    <row r="54" spans="2:4">
      <c r="B54">
        <v>275</v>
      </c>
    </row>
    <row r="55" spans="2:4">
      <c r="B55">
        <v>280</v>
      </c>
    </row>
    <row r="56" spans="2:4">
      <c r="B56">
        <v>285</v>
      </c>
    </row>
    <row r="57" spans="2:4">
      <c r="B57">
        <v>290</v>
      </c>
      <c r="D57">
        <f>290+295</f>
        <v>585</v>
      </c>
    </row>
    <row r="58" spans="2:4">
      <c r="B58">
        <v>295</v>
      </c>
      <c r="D58">
        <f>585/2</f>
        <v>292.5</v>
      </c>
    </row>
    <row r="59" spans="2:4">
      <c r="B59">
        <v>300</v>
      </c>
    </row>
    <row r="60" spans="2:4">
      <c r="B60">
        <v>305</v>
      </c>
    </row>
    <row r="61" spans="2:4">
      <c r="B61">
        <v>310</v>
      </c>
    </row>
    <row r="62" spans="2:4">
      <c r="B62">
        <v>315</v>
      </c>
    </row>
    <row r="63" spans="2:4">
      <c r="B63">
        <v>320</v>
      </c>
    </row>
    <row r="64" spans="2:4">
      <c r="B64">
        <v>325</v>
      </c>
    </row>
    <row r="65" spans="2:2">
      <c r="B65">
        <v>330</v>
      </c>
    </row>
    <row r="66" spans="2:2">
      <c r="B66">
        <v>335</v>
      </c>
    </row>
    <row r="67" spans="2:2">
      <c r="B67">
        <v>340</v>
      </c>
    </row>
    <row r="68" spans="2:2">
      <c r="B68">
        <v>345</v>
      </c>
    </row>
    <row r="69" spans="2:2">
      <c r="B69">
        <v>350</v>
      </c>
    </row>
    <row r="70" spans="2:2">
      <c r="B70">
        <v>355</v>
      </c>
    </row>
    <row r="71" spans="2:2">
      <c r="B71">
        <v>360</v>
      </c>
    </row>
    <row r="72" spans="2:2">
      <c r="B72">
        <v>365</v>
      </c>
    </row>
    <row r="73" spans="2:2">
      <c r="B73">
        <v>370</v>
      </c>
    </row>
    <row r="74" spans="2:2">
      <c r="B74">
        <v>375</v>
      </c>
    </row>
    <row r="75" spans="2:2">
      <c r="B75">
        <v>380</v>
      </c>
    </row>
    <row r="76" spans="2:2">
      <c r="B76">
        <v>385</v>
      </c>
    </row>
    <row r="77" spans="2:2">
      <c r="B77">
        <v>390</v>
      </c>
    </row>
    <row r="78" spans="2:2">
      <c r="B78">
        <v>395</v>
      </c>
    </row>
    <row r="79" spans="2:2">
      <c r="B79">
        <v>400</v>
      </c>
    </row>
    <row r="80" spans="2:2">
      <c r="B80">
        <v>405</v>
      </c>
    </row>
    <row r="81" spans="2:2">
      <c r="B81">
        <v>410</v>
      </c>
    </row>
    <row r="82" spans="2:2">
      <c r="B82">
        <v>415</v>
      </c>
    </row>
    <row r="83" spans="2:2">
      <c r="B83">
        <v>420</v>
      </c>
    </row>
    <row r="84" spans="2:2">
      <c r="B84">
        <v>425</v>
      </c>
    </row>
    <row r="85" spans="2:2">
      <c r="B85">
        <v>430</v>
      </c>
    </row>
    <row r="86" spans="2:2">
      <c r="B86">
        <v>435</v>
      </c>
    </row>
    <row r="87" spans="2:2">
      <c r="B87">
        <v>440</v>
      </c>
    </row>
    <row r="88" spans="2:2">
      <c r="B88">
        <v>445</v>
      </c>
    </row>
    <row r="89" spans="2:2">
      <c r="B89">
        <v>450</v>
      </c>
    </row>
    <row r="90" spans="2:2">
      <c r="B90">
        <v>455</v>
      </c>
    </row>
    <row r="91" spans="2:2">
      <c r="B91">
        <v>460</v>
      </c>
    </row>
    <row r="92" spans="2:2">
      <c r="B92">
        <v>465</v>
      </c>
    </row>
    <row r="93" spans="2:2">
      <c r="B93">
        <v>470</v>
      </c>
    </row>
    <row r="94" spans="2:2">
      <c r="B94">
        <v>475</v>
      </c>
    </row>
    <row r="95" spans="2:2">
      <c r="B95">
        <v>480</v>
      </c>
    </row>
    <row r="96" spans="2:2">
      <c r="B96">
        <v>485</v>
      </c>
    </row>
    <row r="97" spans="2:2">
      <c r="B97">
        <v>490</v>
      </c>
    </row>
    <row r="98" spans="2:2">
      <c r="B98">
        <v>495</v>
      </c>
    </row>
    <row r="99" spans="2:2">
      <c r="B99">
        <v>500</v>
      </c>
    </row>
    <row r="100" spans="2:2">
      <c r="B100">
        <v>505</v>
      </c>
    </row>
    <row r="101" spans="2:2">
      <c r="B101">
        <v>510</v>
      </c>
    </row>
    <row r="102" spans="2:2">
      <c r="B102">
        <v>515</v>
      </c>
    </row>
    <row r="103" spans="2:2">
      <c r="B103">
        <v>520</v>
      </c>
    </row>
    <row r="104" spans="2:2">
      <c r="B104">
        <v>525</v>
      </c>
    </row>
    <row r="105" spans="2:2">
      <c r="B105">
        <v>530</v>
      </c>
    </row>
    <row r="106" spans="2:2">
      <c r="B106">
        <v>535</v>
      </c>
    </row>
    <row r="107" spans="2:2">
      <c r="B107">
        <v>540</v>
      </c>
    </row>
    <row r="108" spans="2:2">
      <c r="B108">
        <v>545</v>
      </c>
    </row>
    <row r="109" spans="2:2">
      <c r="B109">
        <v>550</v>
      </c>
    </row>
    <row r="110" spans="2:2">
      <c r="B110">
        <v>555</v>
      </c>
    </row>
    <row r="111" spans="2:2">
      <c r="B111">
        <v>560</v>
      </c>
    </row>
    <row r="112" spans="2:2">
      <c r="B112">
        <v>565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6122-E5D0-4754-A1C5-0A75810B7D8E}">
  <dimension ref="B1:I120"/>
  <sheetViews>
    <sheetView workbookViewId="0">
      <selection activeCell="H10" sqref="H10:H12"/>
    </sheetView>
  </sheetViews>
  <sheetFormatPr defaultRowHeight="14.4"/>
  <cols>
    <col min="8" max="8" width="12.33203125" bestFit="1" customWidth="1"/>
  </cols>
  <sheetData>
    <row r="1" spans="2:9">
      <c r="B1">
        <v>15</v>
      </c>
    </row>
    <row r="2" spans="2:9">
      <c r="B2">
        <v>20</v>
      </c>
    </row>
    <row r="3" spans="2:9" ht="18">
      <c r="B3">
        <v>25</v>
      </c>
      <c r="H3" s="8" t="s">
        <v>82</v>
      </c>
    </row>
    <row r="4" spans="2:9" ht="18">
      <c r="B4">
        <v>30</v>
      </c>
      <c r="H4" s="8" t="s">
        <v>79</v>
      </c>
      <c r="I4">
        <f>MEDIAN(B1:B59)</f>
        <v>160</v>
      </c>
    </row>
    <row r="5" spans="2:9" ht="18">
      <c r="B5">
        <v>35</v>
      </c>
      <c r="H5" s="8" t="s">
        <v>80</v>
      </c>
      <c r="I5">
        <f>MEDIAN(B1:B120)</f>
        <v>312.5</v>
      </c>
    </row>
    <row r="6" spans="2:9" ht="18">
      <c r="B6">
        <v>40</v>
      </c>
      <c r="H6" s="8" t="s">
        <v>81</v>
      </c>
      <c r="I6">
        <f>MEDIAN(B62:B120)</f>
        <v>465</v>
      </c>
    </row>
    <row r="7" spans="2:9">
      <c r="B7">
        <v>45</v>
      </c>
    </row>
    <row r="8" spans="2:9">
      <c r="B8">
        <v>50</v>
      </c>
    </row>
    <row r="9" spans="2:9" ht="18">
      <c r="B9">
        <v>55</v>
      </c>
      <c r="H9" s="1" t="s">
        <v>83</v>
      </c>
    </row>
    <row r="10" spans="2:9">
      <c r="B10">
        <v>60</v>
      </c>
      <c r="H10" s="9" t="s">
        <v>90</v>
      </c>
      <c r="I10">
        <f>_xlfn.PERCENTILE.INC(B1:B120,30%)</f>
        <v>193.49999999999997</v>
      </c>
    </row>
    <row r="11" spans="2:9">
      <c r="B11">
        <v>65</v>
      </c>
      <c r="H11" s="9" t="s">
        <v>89</v>
      </c>
      <c r="I11">
        <f>_xlfn.PERCENTILE.INC(B1:B120,50%)</f>
        <v>312.5</v>
      </c>
    </row>
    <row r="12" spans="2:9">
      <c r="B12">
        <v>70</v>
      </c>
      <c r="H12" s="9" t="s">
        <v>91</v>
      </c>
      <c r="I12">
        <f>_xlfn.PERCENTILE.INC(B1:B120,70%)</f>
        <v>431.5</v>
      </c>
    </row>
    <row r="13" spans="2:9">
      <c r="B13">
        <v>75</v>
      </c>
    </row>
    <row r="14" spans="2:9">
      <c r="B14">
        <v>80</v>
      </c>
    </row>
    <row r="15" spans="2:9">
      <c r="B15">
        <v>85</v>
      </c>
    </row>
    <row r="16" spans="2:9">
      <c r="B16">
        <v>90</v>
      </c>
    </row>
    <row r="17" spans="2:2">
      <c r="B17">
        <v>95</v>
      </c>
    </row>
    <row r="18" spans="2:2">
      <c r="B18">
        <v>100</v>
      </c>
    </row>
    <row r="19" spans="2:2">
      <c r="B19">
        <v>105</v>
      </c>
    </row>
    <row r="20" spans="2:2">
      <c r="B20">
        <v>110</v>
      </c>
    </row>
    <row r="21" spans="2:2">
      <c r="B21">
        <v>115</v>
      </c>
    </row>
    <row r="22" spans="2:2">
      <c r="B22">
        <v>120</v>
      </c>
    </row>
    <row r="23" spans="2:2">
      <c r="B23">
        <v>125</v>
      </c>
    </row>
    <row r="24" spans="2:2">
      <c r="B24">
        <v>130</v>
      </c>
    </row>
    <row r="25" spans="2:2">
      <c r="B25">
        <v>135</v>
      </c>
    </row>
    <row r="26" spans="2:2">
      <c r="B26">
        <v>140</v>
      </c>
    </row>
    <row r="27" spans="2:2">
      <c r="B27">
        <v>145</v>
      </c>
    </row>
    <row r="28" spans="2:2">
      <c r="B28">
        <v>150</v>
      </c>
    </row>
    <row r="29" spans="2:2">
      <c r="B29">
        <v>155</v>
      </c>
    </row>
    <row r="30" spans="2:2">
      <c r="B30">
        <v>160</v>
      </c>
    </row>
    <row r="31" spans="2:2">
      <c r="B31">
        <v>165</v>
      </c>
    </row>
    <row r="32" spans="2:2">
      <c r="B32">
        <v>170</v>
      </c>
    </row>
    <row r="33" spans="2:2">
      <c r="B33">
        <v>175</v>
      </c>
    </row>
    <row r="34" spans="2:2">
      <c r="B34">
        <v>180</v>
      </c>
    </row>
    <row r="35" spans="2:2">
      <c r="B35">
        <v>185</v>
      </c>
    </row>
    <row r="36" spans="2:2">
      <c r="B36">
        <v>190</v>
      </c>
    </row>
    <row r="37" spans="2:2">
      <c r="B37">
        <v>195</v>
      </c>
    </row>
    <row r="38" spans="2:2">
      <c r="B38">
        <v>200</v>
      </c>
    </row>
    <row r="39" spans="2:2">
      <c r="B39">
        <v>205</v>
      </c>
    </row>
    <row r="40" spans="2:2">
      <c r="B40">
        <v>210</v>
      </c>
    </row>
    <row r="41" spans="2:2">
      <c r="B41">
        <v>215</v>
      </c>
    </row>
    <row r="42" spans="2:2">
      <c r="B42">
        <v>220</v>
      </c>
    </row>
    <row r="43" spans="2:2">
      <c r="B43">
        <v>225</v>
      </c>
    </row>
    <row r="44" spans="2:2">
      <c r="B44">
        <v>230</v>
      </c>
    </row>
    <row r="45" spans="2:2">
      <c r="B45">
        <v>235</v>
      </c>
    </row>
    <row r="46" spans="2:2">
      <c r="B46">
        <v>240</v>
      </c>
    </row>
    <row r="47" spans="2:2">
      <c r="B47">
        <v>245</v>
      </c>
    </row>
    <row r="48" spans="2:2">
      <c r="B48">
        <v>250</v>
      </c>
    </row>
    <row r="49" spans="2:5">
      <c r="B49">
        <v>255</v>
      </c>
    </row>
    <row r="50" spans="2:5">
      <c r="B50">
        <v>260</v>
      </c>
    </row>
    <row r="51" spans="2:5">
      <c r="B51">
        <v>265</v>
      </c>
    </row>
    <row r="52" spans="2:5">
      <c r="B52">
        <v>270</v>
      </c>
    </row>
    <row r="53" spans="2:5">
      <c r="B53">
        <v>275</v>
      </c>
    </row>
    <row r="54" spans="2:5">
      <c r="B54">
        <v>280</v>
      </c>
    </row>
    <row r="55" spans="2:5">
      <c r="B55">
        <v>285</v>
      </c>
    </row>
    <row r="56" spans="2:5">
      <c r="B56">
        <v>290</v>
      </c>
    </row>
    <row r="57" spans="2:5">
      <c r="B57">
        <v>295</v>
      </c>
    </row>
    <row r="58" spans="2:5">
      <c r="B58">
        <v>300</v>
      </c>
    </row>
    <row r="59" spans="2:5">
      <c r="B59">
        <v>305</v>
      </c>
    </row>
    <row r="60" spans="2:5">
      <c r="B60">
        <v>310</v>
      </c>
      <c r="E60">
        <f>310+315</f>
        <v>625</v>
      </c>
    </row>
    <row r="61" spans="2:5">
      <c r="B61">
        <v>315</v>
      </c>
      <c r="E61">
        <f>-625/2</f>
        <v>-312.5</v>
      </c>
    </row>
    <row r="62" spans="2:5">
      <c r="B62">
        <v>320</v>
      </c>
    </row>
    <row r="63" spans="2:5">
      <c r="B63">
        <v>325</v>
      </c>
    </row>
    <row r="64" spans="2:5">
      <c r="B64">
        <v>330</v>
      </c>
    </row>
    <row r="65" spans="2:2">
      <c r="B65">
        <v>335</v>
      </c>
    </row>
    <row r="66" spans="2:2">
      <c r="B66">
        <v>340</v>
      </c>
    </row>
    <row r="67" spans="2:2">
      <c r="B67">
        <v>345</v>
      </c>
    </row>
    <row r="68" spans="2:2">
      <c r="B68">
        <v>350</v>
      </c>
    </row>
    <row r="69" spans="2:2">
      <c r="B69">
        <v>355</v>
      </c>
    </row>
    <row r="70" spans="2:2">
      <c r="B70">
        <v>360</v>
      </c>
    </row>
    <row r="71" spans="2:2">
      <c r="B71">
        <v>365</v>
      </c>
    </row>
    <row r="72" spans="2:2">
      <c r="B72">
        <v>370</v>
      </c>
    </row>
    <row r="73" spans="2:2">
      <c r="B73">
        <v>375</v>
      </c>
    </row>
    <row r="74" spans="2:2">
      <c r="B74">
        <v>380</v>
      </c>
    </row>
    <row r="75" spans="2:2">
      <c r="B75">
        <v>385</v>
      </c>
    </row>
    <row r="76" spans="2:2">
      <c r="B76">
        <v>390</v>
      </c>
    </row>
    <row r="77" spans="2:2">
      <c r="B77">
        <v>395</v>
      </c>
    </row>
    <row r="78" spans="2:2">
      <c r="B78">
        <v>400</v>
      </c>
    </row>
    <row r="79" spans="2:2">
      <c r="B79">
        <v>405</v>
      </c>
    </row>
    <row r="80" spans="2:2">
      <c r="B80">
        <v>410</v>
      </c>
    </row>
    <row r="81" spans="2:2">
      <c r="B81">
        <v>415</v>
      </c>
    </row>
    <row r="82" spans="2:2">
      <c r="B82">
        <v>420</v>
      </c>
    </row>
    <row r="83" spans="2:2">
      <c r="B83">
        <v>425</v>
      </c>
    </row>
    <row r="84" spans="2:2">
      <c r="B84">
        <v>430</v>
      </c>
    </row>
    <row r="85" spans="2:2">
      <c r="B85">
        <v>435</v>
      </c>
    </row>
    <row r="86" spans="2:2">
      <c r="B86">
        <v>440</v>
      </c>
    </row>
    <row r="87" spans="2:2">
      <c r="B87">
        <v>445</v>
      </c>
    </row>
    <row r="88" spans="2:2">
      <c r="B88">
        <v>450</v>
      </c>
    </row>
    <row r="89" spans="2:2">
      <c r="B89">
        <v>455</v>
      </c>
    </row>
    <row r="90" spans="2:2">
      <c r="B90">
        <v>460</v>
      </c>
    </row>
    <row r="91" spans="2:2">
      <c r="B91">
        <v>465</v>
      </c>
    </row>
    <row r="92" spans="2:2">
      <c r="B92">
        <v>470</v>
      </c>
    </row>
    <row r="93" spans="2:2">
      <c r="B93">
        <v>475</v>
      </c>
    </row>
    <row r="94" spans="2:2">
      <c r="B94">
        <v>480</v>
      </c>
    </row>
    <row r="95" spans="2:2">
      <c r="B95">
        <v>485</v>
      </c>
    </row>
    <row r="96" spans="2:2">
      <c r="B96">
        <v>490</v>
      </c>
    </row>
    <row r="97" spans="2:2">
      <c r="B97">
        <v>495</v>
      </c>
    </row>
    <row r="98" spans="2:2">
      <c r="B98">
        <v>500</v>
      </c>
    </row>
    <row r="99" spans="2:2">
      <c r="B99">
        <v>505</v>
      </c>
    </row>
    <row r="100" spans="2:2">
      <c r="B100">
        <v>510</v>
      </c>
    </row>
    <row r="101" spans="2:2">
      <c r="B101">
        <v>515</v>
      </c>
    </row>
    <row r="102" spans="2:2">
      <c r="B102">
        <v>520</v>
      </c>
    </row>
    <row r="103" spans="2:2">
      <c r="B103">
        <v>525</v>
      </c>
    </row>
    <row r="104" spans="2:2">
      <c r="B104">
        <v>530</v>
      </c>
    </row>
    <row r="105" spans="2:2">
      <c r="B105">
        <v>535</v>
      </c>
    </row>
    <row r="106" spans="2:2">
      <c r="B106">
        <v>540</v>
      </c>
    </row>
    <row r="107" spans="2:2">
      <c r="B107">
        <v>545</v>
      </c>
    </row>
    <row r="108" spans="2:2">
      <c r="B108">
        <v>550</v>
      </c>
    </row>
    <row r="109" spans="2:2">
      <c r="B109">
        <v>555</v>
      </c>
    </row>
    <row r="110" spans="2:2">
      <c r="B110">
        <v>560</v>
      </c>
    </row>
    <row r="111" spans="2:2">
      <c r="B111">
        <v>565</v>
      </c>
    </row>
    <row r="112" spans="2:2">
      <c r="B112">
        <v>570</v>
      </c>
    </row>
    <row r="113" spans="2:2">
      <c r="B113">
        <v>575</v>
      </c>
    </row>
    <row r="114" spans="2:2">
      <c r="B114">
        <v>580</v>
      </c>
    </row>
    <row r="115" spans="2:2">
      <c r="B115">
        <v>585</v>
      </c>
    </row>
    <row r="116" spans="2:2">
      <c r="B116">
        <v>590</v>
      </c>
    </row>
    <row r="117" spans="2:2">
      <c r="B117">
        <v>595</v>
      </c>
    </row>
    <row r="118" spans="2:2">
      <c r="B118">
        <v>600</v>
      </c>
    </row>
    <row r="119" spans="2:2">
      <c r="B119">
        <v>605</v>
      </c>
    </row>
    <row r="120" spans="2:2">
      <c r="B120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A278-874E-477D-A98C-35F08985FC0B}">
  <dimension ref="B1:J122"/>
  <sheetViews>
    <sheetView workbookViewId="0">
      <selection activeCell="I2" sqref="I2"/>
    </sheetView>
  </sheetViews>
  <sheetFormatPr defaultRowHeight="14.4"/>
  <cols>
    <col min="9" max="9" width="12.88671875" bestFit="1" customWidth="1"/>
  </cols>
  <sheetData>
    <row r="1" spans="2:10">
      <c r="B1">
        <v>0</v>
      </c>
    </row>
    <row r="2" spans="2:10" ht="18">
      <c r="B2">
        <v>0.2</v>
      </c>
      <c r="I2" s="8" t="s">
        <v>82</v>
      </c>
    </row>
    <row r="3" spans="2:10" ht="18">
      <c r="B3">
        <v>0.2</v>
      </c>
      <c r="I3" s="8" t="s">
        <v>79</v>
      </c>
      <c r="J3">
        <f>MEDIAN(B1:B60)</f>
        <v>0.4</v>
      </c>
    </row>
    <row r="4" spans="2:10" ht="18">
      <c r="B4">
        <v>0.2</v>
      </c>
      <c r="I4" s="8" t="s">
        <v>80</v>
      </c>
      <c r="J4">
        <f>MEDIAN(B1:B122)</f>
        <v>0.7</v>
      </c>
    </row>
    <row r="5" spans="2:10" ht="18">
      <c r="B5">
        <v>0.3</v>
      </c>
      <c r="I5" s="8" t="s">
        <v>81</v>
      </c>
      <c r="J5">
        <f>MEDIAN(B63:B122)</f>
        <v>0.9</v>
      </c>
    </row>
    <row r="6" spans="2:10">
      <c r="B6">
        <v>0.3</v>
      </c>
    </row>
    <row r="7" spans="2:10">
      <c r="B7">
        <v>0.3</v>
      </c>
    </row>
    <row r="8" spans="2:10" ht="18">
      <c r="B8">
        <v>0.3</v>
      </c>
      <c r="I8" s="8" t="s">
        <v>83</v>
      </c>
    </row>
    <row r="9" spans="2:10">
      <c r="B9">
        <v>0.3</v>
      </c>
      <c r="I9" s="9" t="s">
        <v>92</v>
      </c>
      <c r="J9">
        <f>_xlfn.PERCENTILE.INC(B1:B122,25%)</f>
        <v>0.4</v>
      </c>
    </row>
    <row r="10" spans="2:10">
      <c r="B10">
        <v>0.3</v>
      </c>
      <c r="I10" s="9" t="s">
        <v>89</v>
      </c>
      <c r="J10">
        <f>_xlfn.PERCENTILE.INC(B1:B122,50%)</f>
        <v>0.7</v>
      </c>
    </row>
    <row r="11" spans="2:10">
      <c r="B11">
        <v>0.3</v>
      </c>
      <c r="I11" s="9" t="s">
        <v>93</v>
      </c>
      <c r="J11">
        <f>_xlfn.PERCENTILE.INC(B1:B122,75%)</f>
        <v>0.9</v>
      </c>
    </row>
    <row r="12" spans="2:10">
      <c r="B12">
        <v>0.3</v>
      </c>
    </row>
    <row r="13" spans="2:10">
      <c r="B13">
        <v>0.3</v>
      </c>
    </row>
    <row r="14" spans="2:10">
      <c r="B14">
        <v>0.3</v>
      </c>
    </row>
    <row r="15" spans="2:10">
      <c r="B15">
        <v>0.3</v>
      </c>
    </row>
    <row r="16" spans="2:10">
      <c r="B16">
        <v>0.3</v>
      </c>
    </row>
    <row r="17" spans="2:2">
      <c r="B17">
        <v>0.3</v>
      </c>
    </row>
    <row r="18" spans="2:2">
      <c r="B18">
        <v>0.3</v>
      </c>
    </row>
    <row r="19" spans="2:2">
      <c r="B19">
        <v>0.4</v>
      </c>
    </row>
    <row r="20" spans="2:2">
      <c r="B20">
        <v>0.4</v>
      </c>
    </row>
    <row r="21" spans="2:2">
      <c r="B21">
        <v>0.4</v>
      </c>
    </row>
    <row r="22" spans="2:2">
      <c r="B22">
        <v>0.4</v>
      </c>
    </row>
    <row r="23" spans="2:2">
      <c r="B23">
        <v>0.4</v>
      </c>
    </row>
    <row r="24" spans="2:2">
      <c r="B24">
        <v>0.4</v>
      </c>
    </row>
    <row r="25" spans="2:2">
      <c r="B25">
        <v>0.4</v>
      </c>
    </row>
    <row r="26" spans="2:2">
      <c r="B26">
        <v>0.4</v>
      </c>
    </row>
    <row r="27" spans="2:2">
      <c r="B27">
        <v>0.4</v>
      </c>
    </row>
    <row r="28" spans="2:2">
      <c r="B28">
        <v>0.4</v>
      </c>
    </row>
    <row r="29" spans="2:2">
      <c r="B29">
        <v>0.4</v>
      </c>
    </row>
    <row r="30" spans="2:2">
      <c r="B30">
        <v>0.4</v>
      </c>
    </row>
    <row r="31" spans="2:2">
      <c r="B31">
        <v>0.4</v>
      </c>
    </row>
    <row r="32" spans="2:2">
      <c r="B32">
        <v>0.4</v>
      </c>
    </row>
    <row r="33" spans="2:2">
      <c r="B33">
        <v>0.5</v>
      </c>
    </row>
    <row r="34" spans="2:2">
      <c r="B34">
        <v>0.5</v>
      </c>
    </row>
    <row r="35" spans="2:2">
      <c r="B35">
        <v>0.5</v>
      </c>
    </row>
    <row r="36" spans="2:2">
      <c r="B36">
        <v>0.5</v>
      </c>
    </row>
    <row r="37" spans="2:2">
      <c r="B37">
        <v>0.5</v>
      </c>
    </row>
    <row r="38" spans="2:2">
      <c r="B38">
        <v>0.5</v>
      </c>
    </row>
    <row r="39" spans="2:2">
      <c r="B39">
        <v>0.5</v>
      </c>
    </row>
    <row r="40" spans="2:2">
      <c r="B40">
        <v>0.5</v>
      </c>
    </row>
    <row r="41" spans="2:2">
      <c r="B41">
        <v>0.5</v>
      </c>
    </row>
    <row r="42" spans="2:2">
      <c r="B42">
        <v>0.5</v>
      </c>
    </row>
    <row r="43" spans="2:2">
      <c r="B43">
        <v>0.5</v>
      </c>
    </row>
    <row r="44" spans="2:2">
      <c r="B44">
        <v>0.5</v>
      </c>
    </row>
    <row r="45" spans="2:2">
      <c r="B45">
        <v>0.5</v>
      </c>
    </row>
    <row r="46" spans="2:2">
      <c r="B46">
        <v>0.6</v>
      </c>
    </row>
    <row r="47" spans="2:2">
      <c r="B47">
        <v>0.6</v>
      </c>
    </row>
    <row r="48" spans="2:2">
      <c r="B48">
        <v>0.6</v>
      </c>
    </row>
    <row r="49" spans="2:2">
      <c r="B49">
        <v>0.6</v>
      </c>
    </row>
    <row r="50" spans="2:2">
      <c r="B50">
        <v>0.6</v>
      </c>
    </row>
    <row r="51" spans="2:2">
      <c r="B51">
        <v>0.6</v>
      </c>
    </row>
    <row r="52" spans="2:2">
      <c r="B52">
        <v>0.6</v>
      </c>
    </row>
    <row r="53" spans="2:2">
      <c r="B53">
        <v>0.6</v>
      </c>
    </row>
    <row r="54" spans="2:2">
      <c r="B54">
        <v>0.6</v>
      </c>
    </row>
    <row r="55" spans="2:2">
      <c r="B55">
        <v>0.6</v>
      </c>
    </row>
    <row r="56" spans="2:2">
      <c r="B56">
        <v>0.6</v>
      </c>
    </row>
    <row r="57" spans="2:2">
      <c r="B57">
        <v>0.6</v>
      </c>
    </row>
    <row r="58" spans="2:2">
      <c r="B58">
        <v>0.6</v>
      </c>
    </row>
    <row r="59" spans="2:2">
      <c r="B59">
        <v>0.6</v>
      </c>
    </row>
    <row r="60" spans="2:2">
      <c r="B60">
        <v>0.6</v>
      </c>
    </row>
    <row r="61" spans="2:2">
      <c r="B61">
        <v>0.7</v>
      </c>
    </row>
    <row r="62" spans="2:2">
      <c r="B62">
        <v>0.7</v>
      </c>
    </row>
    <row r="63" spans="2:2">
      <c r="B63">
        <v>0.7</v>
      </c>
    </row>
    <row r="64" spans="2:2">
      <c r="B64">
        <v>0.7</v>
      </c>
    </row>
    <row r="65" spans="2:2">
      <c r="B65">
        <v>0.7</v>
      </c>
    </row>
    <row r="66" spans="2:2">
      <c r="B66">
        <v>0.7</v>
      </c>
    </row>
    <row r="67" spans="2:2">
      <c r="B67">
        <v>0.7</v>
      </c>
    </row>
    <row r="68" spans="2:2">
      <c r="B68">
        <v>0.7</v>
      </c>
    </row>
    <row r="69" spans="2:2">
      <c r="B69">
        <v>0.7</v>
      </c>
    </row>
    <row r="70" spans="2:2">
      <c r="B70">
        <v>0.7</v>
      </c>
    </row>
    <row r="71" spans="2:2">
      <c r="B71">
        <v>0.7</v>
      </c>
    </row>
    <row r="72" spans="2:2">
      <c r="B72">
        <v>0.7</v>
      </c>
    </row>
    <row r="73" spans="2:2">
      <c r="B73">
        <v>0.7</v>
      </c>
    </row>
    <row r="74" spans="2:2">
      <c r="B74">
        <v>0.7</v>
      </c>
    </row>
    <row r="75" spans="2:2">
      <c r="B75">
        <v>0.8</v>
      </c>
    </row>
    <row r="76" spans="2:2">
      <c r="B76">
        <v>0.8</v>
      </c>
    </row>
    <row r="77" spans="2:2">
      <c r="B77">
        <v>0.8</v>
      </c>
    </row>
    <row r="78" spans="2:2">
      <c r="B78">
        <v>0.8</v>
      </c>
    </row>
    <row r="79" spans="2:2">
      <c r="B79">
        <v>0.8</v>
      </c>
    </row>
    <row r="80" spans="2:2">
      <c r="B80">
        <v>0.8</v>
      </c>
    </row>
    <row r="81" spans="2:2">
      <c r="B81">
        <v>0.8</v>
      </c>
    </row>
    <row r="82" spans="2:2">
      <c r="B82">
        <v>0.8</v>
      </c>
    </row>
    <row r="83" spans="2:2">
      <c r="B83">
        <v>0.8</v>
      </c>
    </row>
    <row r="84" spans="2:2">
      <c r="B84">
        <v>0.8</v>
      </c>
    </row>
    <row r="85" spans="2:2">
      <c r="B85">
        <v>0.8</v>
      </c>
    </row>
    <row r="86" spans="2:2">
      <c r="B86">
        <v>0.8</v>
      </c>
    </row>
    <row r="87" spans="2:2">
      <c r="B87">
        <v>0.8</v>
      </c>
    </row>
    <row r="88" spans="2:2">
      <c r="B88">
        <v>0.9</v>
      </c>
    </row>
    <row r="89" spans="2:2">
      <c r="B89">
        <v>0.9</v>
      </c>
    </row>
    <row r="90" spans="2:2">
      <c r="B90">
        <v>0.9</v>
      </c>
    </row>
    <row r="91" spans="2:2">
      <c r="B91">
        <v>0.9</v>
      </c>
    </row>
    <row r="92" spans="2:2">
      <c r="B92">
        <v>0.9</v>
      </c>
    </row>
    <row r="93" spans="2:2">
      <c r="B93">
        <v>0.9</v>
      </c>
    </row>
    <row r="94" spans="2:2">
      <c r="B94">
        <v>0.9</v>
      </c>
    </row>
    <row r="95" spans="2:2">
      <c r="B95">
        <v>0.9</v>
      </c>
    </row>
    <row r="96" spans="2:2">
      <c r="B96">
        <v>0.9</v>
      </c>
    </row>
    <row r="97" spans="2:2">
      <c r="B97">
        <v>0.9</v>
      </c>
    </row>
    <row r="98" spans="2:2">
      <c r="B98">
        <v>0.9</v>
      </c>
    </row>
    <row r="99" spans="2:2">
      <c r="B99">
        <v>0.9</v>
      </c>
    </row>
    <row r="100" spans="2:2">
      <c r="B100">
        <v>0.9</v>
      </c>
    </row>
    <row r="101" spans="2:2">
      <c r="B101">
        <v>0.9</v>
      </c>
    </row>
    <row r="102" spans="2:2">
      <c r="B102">
        <v>1</v>
      </c>
    </row>
    <row r="103" spans="2:2">
      <c r="B103">
        <v>1</v>
      </c>
    </row>
    <row r="104" spans="2:2">
      <c r="B104">
        <v>1</v>
      </c>
    </row>
    <row r="105" spans="2:2">
      <c r="B105">
        <v>1</v>
      </c>
    </row>
    <row r="106" spans="2:2">
      <c r="B106">
        <v>1</v>
      </c>
    </row>
    <row r="107" spans="2:2">
      <c r="B107">
        <v>1</v>
      </c>
    </row>
    <row r="108" spans="2:2">
      <c r="B108">
        <v>1</v>
      </c>
    </row>
    <row r="109" spans="2:2">
      <c r="B109">
        <v>1</v>
      </c>
    </row>
    <row r="110" spans="2:2">
      <c r="B110">
        <v>1</v>
      </c>
    </row>
    <row r="111" spans="2:2">
      <c r="B111">
        <v>1.1000000000000001</v>
      </c>
    </row>
    <row r="112" spans="2:2">
      <c r="B112">
        <v>1.1000000000000001</v>
      </c>
    </row>
    <row r="113" spans="2:2">
      <c r="B113">
        <v>1.1000000000000001</v>
      </c>
    </row>
    <row r="114" spans="2:2">
      <c r="B114">
        <v>1.1000000000000001</v>
      </c>
    </row>
    <row r="115" spans="2:2">
      <c r="B115">
        <v>1.1000000000000001</v>
      </c>
    </row>
    <row r="116" spans="2:2">
      <c r="B116">
        <v>1.1000000000000001</v>
      </c>
    </row>
    <row r="117" spans="2:2">
      <c r="B117">
        <v>1.2</v>
      </c>
    </row>
    <row r="118" spans="2:2">
      <c r="B118">
        <v>1.2</v>
      </c>
    </row>
    <row r="119" spans="2:2">
      <c r="B119">
        <v>1.3</v>
      </c>
    </row>
    <row r="120" spans="2:2">
      <c r="B120">
        <v>1.4</v>
      </c>
    </row>
    <row r="121" spans="2:2">
      <c r="B121">
        <v>1.5</v>
      </c>
    </row>
    <row r="122" spans="2:2">
      <c r="B122">
        <v>9</v>
      </c>
    </row>
  </sheetData>
  <sortState xmlns:xlrd2="http://schemas.microsoft.com/office/spreadsheetml/2017/richdata2" ref="B1:B122">
    <sortCondition ref="B1:B122"/>
  </sortState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27B4-F80F-495B-9BCF-88D96A23B182}">
  <dimension ref="A2:H15"/>
  <sheetViews>
    <sheetView workbookViewId="0">
      <selection activeCell="I3" sqref="I3"/>
    </sheetView>
  </sheetViews>
  <sheetFormatPr defaultRowHeight="14.4"/>
  <cols>
    <col min="1" max="1" width="17.88671875" customWidth="1"/>
    <col min="2" max="2" width="26.88671875" bestFit="1" customWidth="1"/>
    <col min="3" max="3" width="17.44140625" bestFit="1" customWidth="1"/>
    <col min="7" max="7" width="19.21875" bestFit="1" customWidth="1"/>
    <col min="8" max="8" width="16" customWidth="1"/>
  </cols>
  <sheetData>
    <row r="2" spans="1:8" ht="15.6">
      <c r="B2" s="20" t="s">
        <v>99</v>
      </c>
      <c r="C2" s="20" t="s">
        <v>100</v>
      </c>
    </row>
    <row r="3" spans="1:8">
      <c r="B3">
        <v>10</v>
      </c>
      <c r="C3">
        <v>50</v>
      </c>
    </row>
    <row r="4" spans="1:8">
      <c r="B4">
        <v>12</v>
      </c>
      <c r="C4">
        <v>55</v>
      </c>
    </row>
    <row r="5" spans="1:8">
      <c r="B5">
        <v>15</v>
      </c>
      <c r="C5">
        <v>60</v>
      </c>
    </row>
    <row r="6" spans="1:8" ht="19.8">
      <c r="B6">
        <v>18</v>
      </c>
      <c r="C6">
        <v>65</v>
      </c>
      <c r="G6" s="22" t="s">
        <v>101</v>
      </c>
      <c r="H6" s="9">
        <f>COVAR(B3:B14,C3:C14)</f>
        <v>150.20833333333334</v>
      </c>
    </row>
    <row r="7" spans="1:8">
      <c r="B7">
        <v>20</v>
      </c>
      <c r="C7">
        <v>70</v>
      </c>
    </row>
    <row r="8" spans="1:8">
      <c r="B8">
        <v>22</v>
      </c>
      <c r="C8">
        <v>75</v>
      </c>
    </row>
    <row r="9" spans="1:8" ht="19.8">
      <c r="B9">
        <v>25</v>
      </c>
      <c r="C9">
        <v>80</v>
      </c>
      <c r="G9" s="22" t="s">
        <v>102</v>
      </c>
      <c r="H9" s="9">
        <f>CORREL(B3:B14,C3:C14)</f>
        <v>0.99921031003664817</v>
      </c>
    </row>
    <row r="10" spans="1:8" ht="15">
      <c r="B10">
        <v>28</v>
      </c>
      <c r="C10">
        <v>85</v>
      </c>
      <c r="G10" s="23"/>
    </row>
    <row r="11" spans="1:8">
      <c r="B11">
        <v>30</v>
      </c>
      <c r="C11">
        <v>90</v>
      </c>
    </row>
    <row r="12" spans="1:8">
      <c r="B12">
        <v>32</v>
      </c>
      <c r="C12">
        <v>95</v>
      </c>
    </row>
    <row r="13" spans="1:8">
      <c r="B13">
        <v>35</v>
      </c>
      <c r="C13">
        <v>100</v>
      </c>
    </row>
    <row r="14" spans="1:8">
      <c r="B14">
        <v>38</v>
      </c>
      <c r="C14">
        <v>105</v>
      </c>
    </row>
    <row r="15" spans="1:8" ht="18">
      <c r="A15" s="8"/>
      <c r="B15" s="21"/>
      <c r="C15" s="2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42A1-D891-4E1B-BFC0-82042AA83063}">
  <dimension ref="B2:I22"/>
  <sheetViews>
    <sheetView workbookViewId="0">
      <selection activeCell="I7" sqref="I7"/>
    </sheetView>
  </sheetViews>
  <sheetFormatPr defaultRowHeight="14.4"/>
  <cols>
    <col min="2" max="2" width="13.109375" bestFit="1" customWidth="1"/>
    <col min="3" max="3" width="12.88671875" bestFit="1" customWidth="1"/>
    <col min="8" max="8" width="18.6640625" bestFit="1" customWidth="1"/>
    <col min="9" max="9" width="20.44140625" customWidth="1"/>
  </cols>
  <sheetData>
    <row r="2" spans="2:9" ht="18">
      <c r="B2" s="8" t="s">
        <v>103</v>
      </c>
      <c r="C2" s="8" t="s">
        <v>104</v>
      </c>
    </row>
    <row r="3" spans="2:9">
      <c r="B3">
        <v>45</v>
      </c>
      <c r="C3">
        <v>52</v>
      </c>
    </row>
    <row r="4" spans="2:9">
      <c r="B4">
        <v>47</v>
      </c>
      <c r="C4">
        <v>54</v>
      </c>
    </row>
    <row r="5" spans="2:9">
      <c r="B5">
        <v>48</v>
      </c>
      <c r="C5">
        <v>55</v>
      </c>
    </row>
    <row r="6" spans="2:9">
      <c r="B6">
        <v>50</v>
      </c>
      <c r="C6">
        <v>57</v>
      </c>
    </row>
    <row r="7" spans="2:9" ht="19.8">
      <c r="B7">
        <v>52</v>
      </c>
      <c r="C7">
        <v>59</v>
      </c>
      <c r="H7" s="22" t="s">
        <v>105</v>
      </c>
      <c r="I7" s="9">
        <f>COVAR(B3:B22,C3:C22)</f>
        <v>92.65</v>
      </c>
    </row>
    <row r="8" spans="2:9">
      <c r="B8">
        <v>53</v>
      </c>
      <c r="C8">
        <v>60</v>
      </c>
    </row>
    <row r="9" spans="2:9">
      <c r="B9">
        <v>55</v>
      </c>
      <c r="C9">
        <v>61</v>
      </c>
    </row>
    <row r="10" spans="2:9">
      <c r="B10">
        <v>56</v>
      </c>
      <c r="C10">
        <v>62</v>
      </c>
    </row>
    <row r="11" spans="2:9">
      <c r="B11">
        <v>58</v>
      </c>
      <c r="C11">
        <v>64</v>
      </c>
    </row>
    <row r="12" spans="2:9">
      <c r="B12">
        <v>60</v>
      </c>
      <c r="C12">
        <v>66</v>
      </c>
    </row>
    <row r="13" spans="2:9" ht="19.8">
      <c r="B13">
        <v>62</v>
      </c>
      <c r="C13">
        <v>67</v>
      </c>
      <c r="H13" s="22" t="s">
        <v>102</v>
      </c>
      <c r="I13" s="9">
        <f>CORREL(B3:B22,C3:C22)</f>
        <v>0.99859572699637911</v>
      </c>
    </row>
    <row r="14" spans="2:9">
      <c r="B14">
        <v>64</v>
      </c>
      <c r="C14">
        <v>69</v>
      </c>
    </row>
    <row r="15" spans="2:9">
      <c r="B15">
        <v>65</v>
      </c>
      <c r="C15">
        <v>71</v>
      </c>
    </row>
    <row r="16" spans="2:9">
      <c r="B16">
        <v>67</v>
      </c>
      <c r="C16">
        <v>73</v>
      </c>
    </row>
    <row r="17" spans="2:3">
      <c r="B17">
        <v>69</v>
      </c>
      <c r="C17">
        <v>74</v>
      </c>
    </row>
    <row r="18" spans="2:3">
      <c r="B18">
        <v>70</v>
      </c>
      <c r="C18">
        <v>76</v>
      </c>
    </row>
    <row r="19" spans="2:3">
      <c r="B19">
        <v>72</v>
      </c>
      <c r="C19">
        <v>78</v>
      </c>
    </row>
    <row r="20" spans="2:3">
      <c r="B20">
        <v>74</v>
      </c>
      <c r="C20">
        <v>80</v>
      </c>
    </row>
    <row r="21" spans="2:3">
      <c r="B21">
        <v>76</v>
      </c>
      <c r="C21">
        <v>82</v>
      </c>
    </row>
    <row r="22" spans="2:3">
      <c r="B22">
        <v>77</v>
      </c>
      <c r="C22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AA02-EB7D-48F7-A15C-58C8F71050DC}">
  <dimension ref="B2:H32"/>
  <sheetViews>
    <sheetView workbookViewId="0">
      <selection activeCell="H12" sqref="H12"/>
    </sheetView>
  </sheetViews>
  <sheetFormatPr defaultRowHeight="14.4"/>
  <cols>
    <col min="2" max="2" width="13.33203125" bestFit="1" customWidth="1"/>
    <col min="3" max="3" width="14.33203125" bestFit="1" customWidth="1"/>
    <col min="7" max="7" width="23.21875" bestFit="1" customWidth="1"/>
    <col min="8" max="8" width="18.6640625" customWidth="1"/>
  </cols>
  <sheetData>
    <row r="2" spans="2:8" ht="18">
      <c r="B2" s="8" t="s">
        <v>106</v>
      </c>
      <c r="C2" s="24" t="s">
        <v>107</v>
      </c>
    </row>
    <row r="3" spans="2:8">
      <c r="B3">
        <v>10</v>
      </c>
      <c r="C3">
        <v>60</v>
      </c>
    </row>
    <row r="4" spans="2:8">
      <c r="B4">
        <v>12</v>
      </c>
      <c r="C4">
        <v>65</v>
      </c>
    </row>
    <row r="5" spans="2:8">
      <c r="B5">
        <v>15</v>
      </c>
      <c r="C5">
        <v>70</v>
      </c>
    </row>
    <row r="6" spans="2:8">
      <c r="B6">
        <v>18</v>
      </c>
      <c r="C6">
        <v>75</v>
      </c>
    </row>
    <row r="7" spans="2:8" ht="19.8">
      <c r="B7">
        <v>20</v>
      </c>
      <c r="C7">
        <v>80</v>
      </c>
      <c r="G7" s="22" t="s">
        <v>101</v>
      </c>
      <c r="H7" s="9">
        <f>COVAR(B3:B32,C3:C32)</f>
        <v>339.85555555555567</v>
      </c>
    </row>
    <row r="8" spans="2:8">
      <c r="B8">
        <v>22</v>
      </c>
      <c r="C8">
        <v>82</v>
      </c>
    </row>
    <row r="9" spans="2:8">
      <c r="B9">
        <v>25</v>
      </c>
      <c r="C9">
        <v>85</v>
      </c>
    </row>
    <row r="10" spans="2:8">
      <c r="B10">
        <v>28</v>
      </c>
      <c r="C10">
        <v>88</v>
      </c>
    </row>
    <row r="11" spans="2:8">
      <c r="B11">
        <v>30</v>
      </c>
      <c r="C11">
        <v>90</v>
      </c>
    </row>
    <row r="12" spans="2:8" ht="19.8">
      <c r="B12">
        <v>32</v>
      </c>
      <c r="C12">
        <v>92</v>
      </c>
      <c r="G12" s="22" t="s">
        <v>102</v>
      </c>
      <c r="H12" s="9">
        <f>CORREL(B3:B32,C3:C32)</f>
        <v>0.97728655215337157</v>
      </c>
    </row>
    <row r="13" spans="2:8">
      <c r="B13">
        <v>35</v>
      </c>
      <c r="C13">
        <v>93</v>
      </c>
    </row>
    <row r="14" spans="2:8">
      <c r="B14">
        <v>38</v>
      </c>
      <c r="C14">
        <v>95</v>
      </c>
    </row>
    <row r="15" spans="2:8">
      <c r="B15">
        <v>40</v>
      </c>
      <c r="C15">
        <v>96</v>
      </c>
    </row>
    <row r="16" spans="2:8">
      <c r="B16">
        <v>42</v>
      </c>
      <c r="C16">
        <v>97</v>
      </c>
    </row>
    <row r="17" spans="2:3">
      <c r="B17">
        <v>45</v>
      </c>
      <c r="C17">
        <v>98</v>
      </c>
    </row>
    <row r="18" spans="2:3">
      <c r="B18">
        <v>48</v>
      </c>
      <c r="C18">
        <v>99</v>
      </c>
    </row>
    <row r="19" spans="2:3">
      <c r="B19">
        <v>50</v>
      </c>
      <c r="C19">
        <v>100</v>
      </c>
    </row>
    <row r="20" spans="2:3">
      <c r="B20">
        <v>52</v>
      </c>
      <c r="C20">
        <v>102</v>
      </c>
    </row>
    <row r="21" spans="2:3">
      <c r="B21">
        <v>55</v>
      </c>
      <c r="C21">
        <v>105</v>
      </c>
    </row>
    <row r="22" spans="2:3">
      <c r="B22">
        <v>58</v>
      </c>
      <c r="C22">
        <v>106</v>
      </c>
    </row>
    <row r="23" spans="2:3">
      <c r="B23">
        <v>60</v>
      </c>
      <c r="C23">
        <v>107</v>
      </c>
    </row>
    <row r="24" spans="2:3">
      <c r="B24">
        <v>62</v>
      </c>
      <c r="C24">
        <v>108</v>
      </c>
    </row>
    <row r="25" spans="2:3">
      <c r="B25">
        <v>62</v>
      </c>
      <c r="C25">
        <v>110</v>
      </c>
    </row>
    <row r="26" spans="2:3">
      <c r="B26">
        <v>68</v>
      </c>
      <c r="C26">
        <v>112</v>
      </c>
    </row>
    <row r="27" spans="2:3">
      <c r="B27">
        <v>70</v>
      </c>
      <c r="C27">
        <v>114</v>
      </c>
    </row>
    <row r="28" spans="2:3">
      <c r="B28">
        <v>72</v>
      </c>
      <c r="C28">
        <v>115</v>
      </c>
    </row>
    <row r="29" spans="2:3">
      <c r="B29">
        <v>75</v>
      </c>
      <c r="C29">
        <v>116</v>
      </c>
    </row>
    <row r="30" spans="2:3">
      <c r="B30">
        <v>78</v>
      </c>
      <c r="C30">
        <v>118</v>
      </c>
    </row>
    <row r="31" spans="2:3">
      <c r="B31">
        <v>80</v>
      </c>
      <c r="C31">
        <v>120</v>
      </c>
    </row>
    <row r="32" spans="2:3">
      <c r="B32">
        <v>82</v>
      </c>
      <c r="C32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0130-14F0-4AFA-A5BF-9A841139B7C0}">
  <dimension ref="B2:B10"/>
  <sheetViews>
    <sheetView workbookViewId="0">
      <selection activeCell="B15" sqref="B15"/>
    </sheetView>
  </sheetViews>
  <sheetFormatPr defaultRowHeight="14.4"/>
  <cols>
    <col min="2" max="2" width="69.109375" bestFit="1" customWidth="1"/>
  </cols>
  <sheetData>
    <row r="2" spans="2:2">
      <c r="B2" s="30" t="s">
        <v>109</v>
      </c>
    </row>
    <row r="3" spans="2:2">
      <c r="B3" s="31"/>
    </row>
    <row r="4" spans="2:2">
      <c r="B4" s="31"/>
    </row>
    <row r="5" spans="2:2">
      <c r="B5" s="31"/>
    </row>
    <row r="6" spans="2:2">
      <c r="B6" s="31"/>
    </row>
    <row r="10" spans="2:2">
      <c r="B10" s="19">
        <f>_xlfn.BINOM.DIST(3,100,1/6,FALSE)</f>
        <v>1.5619797603914421E-5</v>
      </c>
    </row>
  </sheetData>
  <mergeCells count="1">
    <mergeCell ref="B2:B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237C-C73B-4C97-8E22-58BCCB933E77}">
  <dimension ref="D1:D8"/>
  <sheetViews>
    <sheetView workbookViewId="0">
      <selection activeCell="D8" sqref="D8"/>
    </sheetView>
  </sheetViews>
  <sheetFormatPr defaultRowHeight="14.4"/>
  <cols>
    <col min="4" max="4" width="66.33203125" bestFit="1" customWidth="1"/>
  </cols>
  <sheetData>
    <row r="1" spans="4:4">
      <c r="D1" s="32" t="s">
        <v>108</v>
      </c>
    </row>
    <row r="2" spans="4:4">
      <c r="D2" s="33"/>
    </row>
    <row r="3" spans="4:4">
      <c r="D3" s="33"/>
    </row>
    <row r="4" spans="4:4">
      <c r="D4" s="33"/>
    </row>
    <row r="5" spans="4:4">
      <c r="D5" s="33"/>
    </row>
    <row r="8" spans="4:4">
      <c r="D8" s="19">
        <f>COMBIN(13,2)*COMBIN(39,3)/COMBIN(52,5)</f>
        <v>0.27427971188475392</v>
      </c>
    </row>
  </sheetData>
  <mergeCells count="1">
    <mergeCell ref="D1:D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ABA3-4BF5-4912-9FA5-4644C536EE69}">
  <dimension ref="D1:K7"/>
  <sheetViews>
    <sheetView workbookViewId="0">
      <selection activeCell="G11" sqref="G11"/>
    </sheetView>
  </sheetViews>
  <sheetFormatPr defaultRowHeight="14.4"/>
  <sheetData>
    <row r="1" spans="4:11">
      <c r="D1" s="32" t="s">
        <v>110</v>
      </c>
      <c r="E1" s="33"/>
      <c r="F1" s="33"/>
      <c r="G1" s="33"/>
      <c r="H1" s="33"/>
      <c r="I1" s="33"/>
      <c r="J1" s="33"/>
      <c r="K1" s="33"/>
    </row>
    <row r="2" spans="4:11">
      <c r="D2" s="33"/>
      <c r="E2" s="33"/>
      <c r="F2" s="33"/>
      <c r="G2" s="33"/>
      <c r="H2" s="33"/>
      <c r="I2" s="33"/>
      <c r="J2" s="33"/>
      <c r="K2" s="33"/>
    </row>
    <row r="3" spans="4:11">
      <c r="D3" s="33"/>
      <c r="E3" s="33"/>
      <c r="F3" s="33"/>
      <c r="G3" s="33"/>
      <c r="H3" s="33"/>
      <c r="I3" s="33"/>
      <c r="J3" s="33"/>
      <c r="K3" s="33"/>
    </row>
    <row r="4" spans="4:11">
      <c r="D4" s="33"/>
      <c r="E4" s="33"/>
      <c r="F4" s="33"/>
      <c r="G4" s="33"/>
      <c r="H4" s="33"/>
      <c r="I4" s="33"/>
      <c r="J4" s="33"/>
      <c r="K4" s="33"/>
    </row>
    <row r="5" spans="4:11">
      <c r="D5" s="33"/>
      <c r="E5" s="33"/>
      <c r="F5" s="33"/>
      <c r="G5" s="33"/>
      <c r="H5" s="33"/>
      <c r="I5" s="33"/>
      <c r="J5" s="33"/>
      <c r="K5" s="33"/>
    </row>
    <row r="6" spans="4:11">
      <c r="D6" s="33"/>
      <c r="E6" s="33"/>
      <c r="F6" s="33"/>
      <c r="G6" s="33"/>
      <c r="H6" s="33"/>
      <c r="I6" s="33"/>
      <c r="J6" s="33"/>
      <c r="K6" s="33"/>
    </row>
    <row r="7" spans="4:11">
      <c r="D7" s="33"/>
      <c r="E7" s="33"/>
      <c r="F7" s="33"/>
      <c r="G7" s="33"/>
      <c r="H7" s="33"/>
      <c r="I7" s="33"/>
      <c r="J7" s="33"/>
      <c r="K7" s="33"/>
    </row>
  </sheetData>
  <mergeCells count="1">
    <mergeCell ref="D1:K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6E27-C0C5-4358-AB71-FC89830C809C}">
  <dimension ref="B4:L14"/>
  <sheetViews>
    <sheetView workbookViewId="0">
      <selection activeCell="G15" sqref="G15"/>
    </sheetView>
  </sheetViews>
  <sheetFormatPr defaultRowHeight="14.4"/>
  <cols>
    <col min="2" max="2" width="24.44140625" bestFit="1" customWidth="1"/>
    <col min="7" max="7" width="14.21875" customWidth="1"/>
  </cols>
  <sheetData>
    <row r="4" spans="2:12">
      <c r="E4" s="32" t="s">
        <v>111</v>
      </c>
      <c r="F4" s="33"/>
      <c r="G4" s="33"/>
      <c r="H4" s="33"/>
      <c r="I4" s="33"/>
      <c r="J4" s="33"/>
      <c r="K4" s="33"/>
      <c r="L4" s="33"/>
    </row>
    <row r="5" spans="2:12">
      <c r="E5" s="33"/>
      <c r="F5" s="33"/>
      <c r="G5" s="33"/>
      <c r="H5" s="33"/>
      <c r="I5" s="33"/>
      <c r="J5" s="33"/>
      <c r="K5" s="33"/>
      <c r="L5" s="33"/>
    </row>
    <row r="6" spans="2:12">
      <c r="E6" s="33"/>
      <c r="F6" s="33"/>
      <c r="G6" s="33"/>
      <c r="H6" s="33"/>
      <c r="I6" s="33"/>
      <c r="J6" s="33"/>
      <c r="K6" s="33"/>
      <c r="L6" s="33"/>
    </row>
    <row r="7" spans="2:12">
      <c r="E7" s="33"/>
      <c r="F7" s="33"/>
      <c r="G7" s="33"/>
      <c r="H7" s="33"/>
      <c r="I7" s="33"/>
      <c r="J7" s="33"/>
      <c r="K7" s="33"/>
      <c r="L7" s="33"/>
    </row>
    <row r="8" spans="2:12">
      <c r="E8" s="33"/>
      <c r="F8" s="33"/>
      <c r="G8" s="33"/>
      <c r="H8" s="33"/>
      <c r="I8" s="33"/>
      <c r="J8" s="33"/>
      <c r="K8" s="33"/>
      <c r="L8" s="33"/>
    </row>
    <row r="9" spans="2:12">
      <c r="E9" s="33"/>
      <c r="F9" s="33"/>
      <c r="G9" s="33"/>
      <c r="H9" s="33"/>
      <c r="I9" s="33"/>
      <c r="J9" s="33"/>
      <c r="K9" s="33"/>
      <c r="L9" s="33"/>
    </row>
    <row r="10" spans="2:12">
      <c r="E10" s="33"/>
      <c r="F10" s="33"/>
      <c r="G10" s="33"/>
      <c r="H10" s="33"/>
      <c r="I10" s="33"/>
      <c r="J10" s="33"/>
      <c r="K10" s="33"/>
      <c r="L10" s="33"/>
    </row>
    <row r="13" spans="2:12">
      <c r="B13" t="s">
        <v>112</v>
      </c>
      <c r="C13">
        <v>20</v>
      </c>
      <c r="G13" s="26">
        <f>COMBIN(C13, C14) / COMBIN(C13 + 30 + 10, C14)</f>
        <v>3.331385154880187E-2</v>
      </c>
    </row>
    <row r="14" spans="2:12">
      <c r="B14" t="s">
        <v>113</v>
      </c>
      <c r="C14">
        <v>3</v>
      </c>
    </row>
  </sheetData>
  <mergeCells count="1">
    <mergeCell ref="E4:L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751D-AACF-43F2-920F-105F7B832BFD}">
  <dimension ref="F4:M19"/>
  <sheetViews>
    <sheetView workbookViewId="0">
      <selection activeCell="H19" sqref="H19"/>
    </sheetView>
  </sheetViews>
  <sheetFormatPr defaultRowHeight="14.4"/>
  <cols>
    <col min="8" max="8" width="18.109375" customWidth="1"/>
  </cols>
  <sheetData>
    <row r="4" spans="6:13">
      <c r="F4" s="34" t="s">
        <v>114</v>
      </c>
      <c r="G4" s="35"/>
      <c r="H4" s="35"/>
      <c r="I4" s="35"/>
      <c r="J4" s="35"/>
      <c r="K4" s="35"/>
      <c r="L4" s="35"/>
      <c r="M4" s="35"/>
    </row>
    <row r="5" spans="6:13">
      <c r="F5" s="35"/>
      <c r="G5" s="35"/>
      <c r="H5" s="35"/>
      <c r="I5" s="35"/>
      <c r="J5" s="35"/>
      <c r="K5" s="35"/>
      <c r="L5" s="35"/>
      <c r="M5" s="35"/>
    </row>
    <row r="6" spans="6:13">
      <c r="F6" s="35"/>
      <c r="G6" s="35"/>
      <c r="H6" s="35"/>
      <c r="I6" s="35"/>
      <c r="J6" s="35"/>
      <c r="K6" s="35"/>
      <c r="L6" s="35"/>
      <c r="M6" s="35"/>
    </row>
    <row r="7" spans="6:13">
      <c r="F7" s="35"/>
      <c r="G7" s="35"/>
      <c r="H7" s="35"/>
      <c r="I7" s="35"/>
      <c r="J7" s="35"/>
      <c r="K7" s="35"/>
      <c r="L7" s="35"/>
      <c r="M7" s="35"/>
    </row>
    <row r="8" spans="6:13">
      <c r="F8" s="35"/>
      <c r="G8" s="35"/>
      <c r="H8" s="35"/>
      <c r="I8" s="35"/>
      <c r="J8" s="35"/>
      <c r="K8" s="35"/>
      <c r="L8" s="35"/>
      <c r="M8" s="35"/>
    </row>
    <row r="9" spans="6:13">
      <c r="F9" s="35"/>
      <c r="G9" s="35"/>
      <c r="H9" s="35"/>
      <c r="I9" s="35"/>
      <c r="J9" s="35"/>
      <c r="K9" s="35"/>
      <c r="L9" s="35"/>
      <c r="M9" s="35"/>
    </row>
    <row r="10" spans="6:13">
      <c r="F10" s="35"/>
      <c r="G10" s="35"/>
      <c r="H10" s="35"/>
      <c r="I10" s="35"/>
      <c r="J10" s="35"/>
      <c r="K10" s="35"/>
      <c r="L10" s="35"/>
      <c r="M10" s="35"/>
    </row>
    <row r="11" spans="6:13">
      <c r="F11" s="35"/>
      <c r="G11" s="35"/>
      <c r="H11" s="35"/>
      <c r="I11" s="35"/>
      <c r="J11" s="35"/>
      <c r="K11" s="35"/>
      <c r="L11" s="35"/>
      <c r="M11" s="35"/>
    </row>
    <row r="12" spans="6:13">
      <c r="F12" s="35"/>
      <c r="G12" s="35"/>
      <c r="H12" s="35"/>
      <c r="I12" s="35"/>
      <c r="J12" s="35"/>
      <c r="K12" s="35"/>
      <c r="L12" s="35"/>
      <c r="M12" s="35"/>
    </row>
    <row r="13" spans="6:13">
      <c r="F13" s="35"/>
      <c r="G13" s="35"/>
      <c r="H13" s="35"/>
      <c r="I13" s="35"/>
      <c r="J13" s="35"/>
      <c r="K13" s="35"/>
      <c r="L13" s="35"/>
      <c r="M13" s="35"/>
    </row>
    <row r="19" spans="8:8">
      <c r="H19" s="27">
        <f>COMBIN(10,3) * POWER(0.3,3) * POWER(0.7,7)</f>
        <v>0.26682793199999982</v>
      </c>
    </row>
  </sheetData>
  <mergeCells count="1">
    <mergeCell ref="F4:M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4AD0-CCE9-410C-A77C-E050A20528C9}">
  <dimension ref="A1:P12"/>
  <sheetViews>
    <sheetView workbookViewId="0">
      <selection activeCell="A2" sqref="A2"/>
    </sheetView>
  </sheetViews>
  <sheetFormatPr defaultRowHeight="14.4"/>
  <cols>
    <col min="3" max="3" width="13.109375" customWidth="1"/>
  </cols>
  <sheetData>
    <row r="1" spans="1:16" ht="18">
      <c r="A1" s="8" t="s">
        <v>116</v>
      </c>
      <c r="B1">
        <v>165</v>
      </c>
    </row>
    <row r="2" spans="1:16" ht="18">
      <c r="A2" s="8" t="s">
        <v>117</v>
      </c>
      <c r="B2">
        <v>10</v>
      </c>
    </row>
    <row r="3" spans="1:16" ht="18">
      <c r="A3" s="8" t="s">
        <v>118</v>
      </c>
      <c r="B3">
        <v>180</v>
      </c>
      <c r="H3" s="36" t="s">
        <v>115</v>
      </c>
      <c r="I3" s="37"/>
      <c r="J3" s="37"/>
      <c r="K3" s="37"/>
      <c r="L3" s="37"/>
      <c r="M3" s="37"/>
      <c r="N3" s="37"/>
      <c r="O3" s="37"/>
      <c r="P3" s="37"/>
    </row>
    <row r="4" spans="1:16">
      <c r="H4" s="37"/>
      <c r="I4" s="37"/>
      <c r="J4" s="37"/>
      <c r="K4" s="37"/>
      <c r="L4" s="37"/>
      <c r="M4" s="37"/>
      <c r="N4" s="37"/>
      <c r="O4" s="37"/>
      <c r="P4" s="37"/>
    </row>
    <row r="5" spans="1:16">
      <c r="H5" s="37"/>
      <c r="I5" s="37"/>
      <c r="J5" s="37"/>
      <c r="K5" s="37"/>
      <c r="L5" s="37"/>
      <c r="M5" s="37"/>
      <c r="N5" s="37"/>
      <c r="O5" s="37"/>
      <c r="P5" s="37"/>
    </row>
    <row r="6" spans="1:16">
      <c r="H6" s="37"/>
      <c r="I6" s="37"/>
      <c r="J6" s="37"/>
      <c r="K6" s="37"/>
      <c r="L6" s="37"/>
      <c r="M6" s="37"/>
      <c r="N6" s="37"/>
      <c r="O6" s="37"/>
      <c r="P6" s="37"/>
    </row>
    <row r="7" spans="1:16">
      <c r="H7" s="37"/>
      <c r="I7" s="37"/>
      <c r="J7" s="37"/>
      <c r="K7" s="37"/>
      <c r="L7" s="37"/>
      <c r="M7" s="37"/>
      <c r="N7" s="37"/>
      <c r="O7" s="37"/>
      <c r="P7" s="37"/>
    </row>
    <row r="8" spans="1:16">
      <c r="H8" s="37"/>
      <c r="I8" s="37"/>
      <c r="J8" s="37"/>
      <c r="K8" s="37"/>
      <c r="L8" s="37"/>
      <c r="M8" s="37"/>
      <c r="N8" s="37"/>
      <c r="O8" s="37"/>
      <c r="P8" s="37"/>
    </row>
    <row r="9" spans="1:16">
      <c r="H9" s="37"/>
      <c r="I9" s="37"/>
      <c r="J9" s="37"/>
      <c r="K9" s="37"/>
      <c r="L9" s="37"/>
      <c r="M9" s="37"/>
      <c r="N9" s="37"/>
      <c r="O9" s="37"/>
      <c r="P9" s="37"/>
    </row>
    <row r="10" spans="1:16">
      <c r="C10">
        <f>(B3-B1)/B2</f>
        <v>1.5</v>
      </c>
      <c r="H10" s="37"/>
      <c r="I10" s="37"/>
      <c r="J10" s="37"/>
      <c r="K10" s="37"/>
      <c r="L10" s="37"/>
      <c r="M10" s="37"/>
      <c r="N10" s="37"/>
      <c r="O10" s="37"/>
      <c r="P10" s="37"/>
    </row>
    <row r="11" spans="1:16">
      <c r="H11" s="37"/>
      <c r="I11" s="37"/>
      <c r="J11" s="37"/>
      <c r="K11" s="37"/>
      <c r="L11" s="37"/>
      <c r="M11" s="37"/>
      <c r="N11" s="37"/>
      <c r="O11" s="37"/>
      <c r="P11" s="37"/>
    </row>
    <row r="12" spans="1:16">
      <c r="C12" s="26">
        <f>1 - _xlfn.NORM.DIST(B3, B1, B2, TRUE)</f>
        <v>6.6807201268858085E-2</v>
      </c>
    </row>
  </sheetData>
  <mergeCells count="1">
    <mergeCell ref="H3:P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E6BE-7C77-41FC-ADBC-74AF2EDF8128}">
  <dimension ref="A1:O12"/>
  <sheetViews>
    <sheetView workbookViewId="0">
      <selection activeCell="A3" sqref="A3"/>
    </sheetView>
  </sheetViews>
  <sheetFormatPr defaultRowHeight="14.4"/>
  <cols>
    <col min="4" max="4" width="13.33203125" customWidth="1"/>
  </cols>
  <sheetData>
    <row r="1" spans="1:15" ht="15.6">
      <c r="A1" s="20" t="s">
        <v>116</v>
      </c>
      <c r="B1">
        <v>5</v>
      </c>
    </row>
    <row r="2" spans="1:15" ht="18">
      <c r="A2" s="8" t="s">
        <v>118</v>
      </c>
      <c r="B2">
        <v>3</v>
      </c>
    </row>
    <row r="3" spans="1:15" ht="17.399999999999999">
      <c r="A3" s="29" t="s">
        <v>120</v>
      </c>
      <c r="B3">
        <f>1/B1</f>
        <v>0.2</v>
      </c>
    </row>
    <row r="4" spans="1:15">
      <c r="H4" s="32" t="s">
        <v>119</v>
      </c>
      <c r="I4" s="33"/>
      <c r="J4" s="33"/>
      <c r="K4" s="33"/>
      <c r="L4" s="33"/>
      <c r="M4" s="33"/>
      <c r="N4" s="33"/>
      <c r="O4" s="33"/>
    </row>
    <row r="5" spans="1:15">
      <c r="H5" s="33"/>
      <c r="I5" s="33"/>
      <c r="J5" s="33"/>
      <c r="K5" s="33"/>
      <c r="L5" s="33"/>
      <c r="M5" s="33"/>
      <c r="N5" s="33"/>
      <c r="O5" s="33"/>
    </row>
    <row r="6" spans="1:15">
      <c r="H6" s="33"/>
      <c r="I6" s="33"/>
      <c r="J6" s="33"/>
      <c r="K6" s="33"/>
      <c r="L6" s="33"/>
      <c r="M6" s="33"/>
      <c r="N6" s="33"/>
      <c r="O6" s="33"/>
    </row>
    <row r="7" spans="1:15">
      <c r="H7" s="33"/>
      <c r="I7" s="33"/>
      <c r="J7" s="33"/>
      <c r="K7" s="33"/>
      <c r="L7" s="33"/>
      <c r="M7" s="33"/>
      <c r="N7" s="33"/>
      <c r="O7" s="33"/>
    </row>
    <row r="8" spans="1:15">
      <c r="H8" s="33"/>
      <c r="I8" s="33"/>
      <c r="J8" s="33"/>
      <c r="K8" s="33"/>
      <c r="L8" s="33"/>
      <c r="M8" s="33"/>
      <c r="N8" s="33"/>
      <c r="O8" s="33"/>
    </row>
    <row r="9" spans="1:15">
      <c r="H9" s="33"/>
      <c r="I9" s="33"/>
      <c r="J9" s="33"/>
      <c r="K9" s="33"/>
      <c r="L9" s="33"/>
      <c r="M9" s="33"/>
      <c r="N9" s="33"/>
      <c r="O9" s="33"/>
    </row>
    <row r="10" spans="1:15" ht="15.6">
      <c r="D10" s="28">
        <f>1- EXP(-B3*B2)</f>
        <v>0.45118836390597361</v>
      </c>
      <c r="H10" s="33"/>
      <c r="I10" s="33"/>
      <c r="J10" s="33"/>
      <c r="K10" s="33"/>
      <c r="L10" s="33"/>
      <c r="M10" s="33"/>
      <c r="N10" s="33"/>
      <c r="O10" s="33"/>
    </row>
    <row r="11" spans="1:15">
      <c r="D11" s="19"/>
      <c r="H11" s="33"/>
      <c r="I11" s="33"/>
      <c r="J11" s="33"/>
      <c r="K11" s="33"/>
      <c r="L11" s="33"/>
      <c r="M11" s="33"/>
      <c r="N11" s="33"/>
      <c r="O11" s="33"/>
    </row>
    <row r="12" spans="1:15">
      <c r="H12" s="33"/>
      <c r="I12" s="33"/>
      <c r="J12" s="33"/>
      <c r="K12" s="33"/>
      <c r="L12" s="33"/>
      <c r="M12" s="33"/>
      <c r="N12" s="33"/>
      <c r="O12" s="33"/>
    </row>
  </sheetData>
  <mergeCells count="1">
    <mergeCell ref="H4:O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16C0-275C-44C5-A9DA-29D597A0BE9C}">
  <dimension ref="A1:N16"/>
  <sheetViews>
    <sheetView workbookViewId="0">
      <selection activeCell="A2" sqref="A1:A2"/>
    </sheetView>
  </sheetViews>
  <sheetFormatPr defaultRowHeight="14.4"/>
  <cols>
    <col min="3" max="3" width="19.21875" bestFit="1" customWidth="1"/>
    <col min="8" max="8" width="30.33203125" customWidth="1"/>
  </cols>
  <sheetData>
    <row r="1" spans="1:14" ht="15.6">
      <c r="A1" s="20" t="s">
        <v>116</v>
      </c>
      <c r="B1">
        <v>1000</v>
      </c>
    </row>
    <row r="2" spans="1:14" ht="18">
      <c r="A2" s="8" t="s">
        <v>117</v>
      </c>
      <c r="B2">
        <v>100</v>
      </c>
      <c r="H2" s="36" t="s">
        <v>121</v>
      </c>
      <c r="I2" s="37"/>
      <c r="J2" s="37"/>
      <c r="K2" s="37"/>
      <c r="L2" s="37"/>
      <c r="M2" s="37"/>
      <c r="N2" s="37"/>
    </row>
    <row r="3" spans="1:14" ht="18">
      <c r="A3" s="8" t="s">
        <v>122</v>
      </c>
      <c r="B3">
        <v>900</v>
      </c>
      <c r="H3" s="37"/>
      <c r="I3" s="37"/>
      <c r="J3" s="37"/>
      <c r="K3" s="37"/>
      <c r="L3" s="37"/>
      <c r="M3" s="37"/>
      <c r="N3" s="37"/>
    </row>
    <row r="4" spans="1:14" ht="18">
      <c r="A4" s="8" t="s">
        <v>123</v>
      </c>
      <c r="B4">
        <v>1100</v>
      </c>
      <c r="H4" s="37"/>
      <c r="I4" s="37"/>
      <c r="J4" s="37"/>
      <c r="K4" s="37"/>
      <c r="L4" s="37"/>
      <c r="M4" s="37"/>
      <c r="N4" s="37"/>
    </row>
    <row r="5" spans="1:14">
      <c r="H5" s="37"/>
      <c r="I5" s="37"/>
      <c r="J5" s="37"/>
      <c r="K5" s="37"/>
      <c r="L5" s="37"/>
      <c r="M5" s="37"/>
      <c r="N5" s="37"/>
    </row>
    <row r="6" spans="1:14">
      <c r="H6" s="37"/>
      <c r="I6" s="37"/>
      <c r="J6" s="37"/>
      <c r="K6" s="37"/>
      <c r="L6" s="37"/>
      <c r="M6" s="37"/>
      <c r="N6" s="37"/>
    </row>
    <row r="7" spans="1:14">
      <c r="H7" s="37"/>
      <c r="I7" s="37"/>
      <c r="J7" s="37"/>
      <c r="K7" s="37"/>
      <c r="L7" s="37"/>
      <c r="M7" s="37"/>
      <c r="N7" s="37"/>
    </row>
    <row r="8" spans="1:14">
      <c r="H8" s="37"/>
      <c r="I8" s="37"/>
      <c r="J8" s="37"/>
      <c r="K8" s="37"/>
      <c r="L8" s="37"/>
      <c r="M8" s="37"/>
      <c r="N8" s="37"/>
    </row>
    <row r="9" spans="1:14">
      <c r="H9" s="37"/>
      <c r="I9" s="37"/>
      <c r="J9" s="37"/>
      <c r="K9" s="37"/>
      <c r="L9" s="37"/>
      <c r="M9" s="37"/>
      <c r="N9" s="37"/>
    </row>
    <row r="10" spans="1:14">
      <c r="C10" t="s">
        <v>127</v>
      </c>
      <c r="E10">
        <f>(B3-B1)/B2</f>
        <v>-1</v>
      </c>
    </row>
    <row r="11" spans="1:14">
      <c r="C11" t="s">
        <v>128</v>
      </c>
      <c r="E11">
        <f>(B4-B1)/B2</f>
        <v>1</v>
      </c>
    </row>
    <row r="15" spans="1:14">
      <c r="C15" t="s">
        <v>125</v>
      </c>
      <c r="E15">
        <f>_xlfn.NORM.DIST(B3,B1,B2,TRUE)</f>
        <v>0.15865525393145699</v>
      </c>
    </row>
    <row r="16" spans="1:14">
      <c r="C16" t="s">
        <v>126</v>
      </c>
      <c r="E16">
        <f>_xlfn.NORM.DIST(B4,B1,B2,TRUE)</f>
        <v>0.84134474606854304</v>
      </c>
    </row>
  </sheetData>
  <mergeCells count="1">
    <mergeCell ref="H2:N9"/>
  </mergeCells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DEC3-57A3-48AD-BE10-E195624068C1}">
  <dimension ref="F4:N20"/>
  <sheetViews>
    <sheetView workbookViewId="0">
      <selection activeCell="G22" sqref="G22"/>
    </sheetView>
  </sheetViews>
  <sheetFormatPr defaultRowHeight="14.4"/>
  <cols>
    <col min="6" max="6" width="10.44140625" bestFit="1" customWidth="1"/>
  </cols>
  <sheetData>
    <row r="4" spans="6:14">
      <c r="G4" s="32" t="s">
        <v>129</v>
      </c>
      <c r="H4" s="33"/>
      <c r="I4" s="33"/>
      <c r="J4" s="33"/>
      <c r="K4" s="33"/>
      <c r="L4" s="33"/>
      <c r="M4" s="33"/>
      <c r="N4" s="33"/>
    </row>
    <row r="5" spans="6:14">
      <c r="G5" s="33"/>
      <c r="H5" s="33"/>
      <c r="I5" s="33"/>
      <c r="J5" s="33"/>
      <c r="K5" s="33"/>
      <c r="L5" s="33"/>
      <c r="M5" s="33"/>
      <c r="N5" s="33"/>
    </row>
    <row r="6" spans="6:14">
      <c r="G6" s="33"/>
      <c r="H6" s="33"/>
      <c r="I6" s="33"/>
      <c r="J6" s="33"/>
      <c r="K6" s="33"/>
      <c r="L6" s="33"/>
      <c r="M6" s="33"/>
      <c r="N6" s="33"/>
    </row>
    <row r="7" spans="6:14">
      <c r="G7" s="33"/>
      <c r="H7" s="33"/>
      <c r="I7" s="33"/>
      <c r="J7" s="33"/>
      <c r="K7" s="33"/>
      <c r="L7" s="33"/>
      <c r="M7" s="33"/>
      <c r="N7" s="33"/>
    </row>
    <row r="8" spans="6:14">
      <c r="G8" s="33"/>
      <c r="H8" s="33"/>
      <c r="I8" s="33"/>
      <c r="J8" s="33"/>
      <c r="K8" s="33"/>
      <c r="L8" s="33"/>
      <c r="M8" s="33"/>
      <c r="N8" s="33"/>
    </row>
    <row r="9" spans="6:14">
      <c r="G9" s="33"/>
      <c r="H9" s="33"/>
      <c r="I9" s="33"/>
      <c r="J9" s="33"/>
      <c r="K9" s="33"/>
      <c r="L9" s="33"/>
      <c r="M9" s="33"/>
      <c r="N9" s="33"/>
    </row>
    <row r="10" spans="6:14">
      <c r="G10" s="33"/>
      <c r="H10" s="33"/>
      <c r="I10" s="33"/>
      <c r="J10" s="33"/>
      <c r="K10" s="33"/>
      <c r="L10" s="33"/>
      <c r="M10" s="33"/>
      <c r="N10" s="33"/>
    </row>
    <row r="11" spans="6:14">
      <c r="G11" s="33"/>
      <c r="H11" s="33"/>
      <c r="I11" s="33"/>
      <c r="J11" s="33"/>
      <c r="K11" s="33"/>
      <c r="L11" s="33"/>
      <c r="M11" s="33"/>
      <c r="N11" s="33"/>
    </row>
    <row r="14" spans="6:14" ht="18">
      <c r="F14" s="8" t="s">
        <v>122</v>
      </c>
      <c r="G14" s="9">
        <v>100</v>
      </c>
    </row>
    <row r="15" spans="6:14" ht="18">
      <c r="F15" s="8" t="s">
        <v>130</v>
      </c>
      <c r="G15" s="9">
        <v>200</v>
      </c>
    </row>
    <row r="18" spans="6:7">
      <c r="F18" t="s">
        <v>33</v>
      </c>
      <c r="G18">
        <f>G15-G14</f>
        <v>100</v>
      </c>
    </row>
    <row r="19" spans="6:7">
      <c r="F19" t="s">
        <v>131</v>
      </c>
      <c r="G19">
        <f>200-100</f>
        <v>100</v>
      </c>
    </row>
    <row r="20" spans="6:7">
      <c r="F20" t="s">
        <v>124</v>
      </c>
      <c r="G20">
        <f>G18/G19</f>
        <v>1</v>
      </c>
    </row>
  </sheetData>
  <mergeCells count="1">
    <mergeCell ref="G4:N11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9D8C-F398-41A2-9E8C-4049C3FDC2EB}">
  <dimension ref="D5:P23"/>
  <sheetViews>
    <sheetView topLeftCell="A2" workbookViewId="0">
      <selection activeCell="D20" sqref="D20"/>
    </sheetView>
  </sheetViews>
  <sheetFormatPr defaultRowHeight="14.4"/>
  <cols>
    <col min="4" max="4" width="12.5546875" bestFit="1" customWidth="1"/>
  </cols>
  <sheetData>
    <row r="5" spans="7:16">
      <c r="G5" s="34" t="s">
        <v>132</v>
      </c>
      <c r="H5" s="35"/>
      <c r="I5" s="35"/>
      <c r="J5" s="35"/>
      <c r="K5" s="35"/>
      <c r="L5" s="35"/>
      <c r="M5" s="35"/>
      <c r="N5" s="35"/>
      <c r="O5" s="35"/>
      <c r="P5" s="35"/>
    </row>
    <row r="6" spans="7:16"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7:16"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7:16"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7:16"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7:16"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7:16"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7:16"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7:16"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7:16"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7:16"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7:16"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8" spans="4:5" ht="15.6">
      <c r="D18" s="20" t="s">
        <v>116</v>
      </c>
      <c r="E18">
        <v>20</v>
      </c>
    </row>
    <row r="19" spans="4:5" ht="18">
      <c r="D19" s="8" t="s">
        <v>0</v>
      </c>
      <c r="E19">
        <v>15</v>
      </c>
    </row>
    <row r="20" spans="4:5" ht="17.399999999999999">
      <c r="D20" s="29" t="s">
        <v>120</v>
      </c>
      <c r="E20">
        <f>1/E18</f>
        <v>0.05</v>
      </c>
    </row>
    <row r="23" spans="4:5" ht="18">
      <c r="D23" s="8" t="s">
        <v>124</v>
      </c>
      <c r="E23" s="38">
        <f>1 - EXP(-E20*E19)</f>
        <v>0.52763344725898531</v>
      </c>
    </row>
  </sheetData>
  <mergeCells count="1">
    <mergeCell ref="G5:P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E261-2FB6-483F-BCF7-D358259ABD30}">
  <dimension ref="F4:Q17"/>
  <sheetViews>
    <sheetView workbookViewId="0">
      <selection activeCell="M17" sqref="M17"/>
    </sheetView>
  </sheetViews>
  <sheetFormatPr defaultRowHeight="14.4"/>
  <cols>
    <col min="12" max="12" width="13.21875" customWidth="1"/>
    <col min="13" max="13" width="12.6640625" customWidth="1"/>
  </cols>
  <sheetData>
    <row r="4" spans="6:17">
      <c r="H4" s="34" t="s">
        <v>133</v>
      </c>
      <c r="I4" s="35"/>
      <c r="J4" s="35"/>
      <c r="K4" s="35"/>
      <c r="L4" s="35"/>
      <c r="M4" s="35"/>
      <c r="N4" s="35"/>
      <c r="O4" s="35"/>
      <c r="P4" s="35"/>
      <c r="Q4" s="35"/>
    </row>
    <row r="5" spans="6:17"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6:17"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6:17"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6:17"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6:17"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6:17"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6:17"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6:17"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6:17"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5" spans="6:17" ht="17.399999999999999">
      <c r="F15" s="29" t="s">
        <v>120</v>
      </c>
      <c r="G15">
        <v>2</v>
      </c>
    </row>
    <row r="16" spans="6:17" ht="18">
      <c r="F16" s="8" t="s">
        <v>0</v>
      </c>
      <c r="G16">
        <v>3</v>
      </c>
    </row>
    <row r="17" spans="12:13" ht="18">
      <c r="L17" s="8" t="s">
        <v>124</v>
      </c>
      <c r="M17" s="38">
        <f>_xlfn.POISSON.DIST(3, 2, FALSE)</f>
        <v>0.18044704431548364</v>
      </c>
    </row>
  </sheetData>
  <mergeCells count="1">
    <mergeCell ref="H4:Q13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608F-6E26-4E25-98A8-3C7776437127}">
  <dimension ref="G7:R24"/>
  <sheetViews>
    <sheetView workbookViewId="0">
      <selection activeCell="M19" sqref="M19"/>
    </sheetView>
  </sheetViews>
  <sheetFormatPr defaultRowHeight="14.4"/>
  <cols>
    <col min="12" max="12" width="24.88671875" customWidth="1"/>
    <col min="13" max="13" width="11.88671875" customWidth="1"/>
  </cols>
  <sheetData>
    <row r="7" spans="7:18">
      <c r="I7" s="34" t="s">
        <v>134</v>
      </c>
      <c r="J7" s="35"/>
      <c r="K7" s="35"/>
      <c r="L7" s="35"/>
      <c r="M7" s="35"/>
      <c r="N7" s="35"/>
      <c r="O7" s="35"/>
      <c r="P7" s="35"/>
      <c r="Q7" s="35"/>
      <c r="R7" s="35"/>
    </row>
    <row r="8" spans="7:18"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7:18">
      <c r="I9" s="35"/>
      <c r="J9" s="35"/>
      <c r="K9" s="35"/>
      <c r="L9" s="35"/>
      <c r="M9" s="35"/>
      <c r="N9" s="35"/>
      <c r="O9" s="35"/>
      <c r="P9" s="35"/>
      <c r="Q9" s="35"/>
      <c r="R9" s="35"/>
    </row>
    <row r="10" spans="7:18">
      <c r="I10" s="35"/>
      <c r="J10" s="35"/>
      <c r="K10" s="35"/>
      <c r="L10" s="35"/>
      <c r="M10" s="35"/>
      <c r="N10" s="35"/>
      <c r="O10" s="35"/>
      <c r="P10" s="35"/>
      <c r="Q10" s="35"/>
      <c r="R10" s="35"/>
    </row>
    <row r="11" spans="7:18"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7:18">
      <c r="I12" s="35"/>
      <c r="J12" s="35"/>
      <c r="K12" s="35"/>
      <c r="L12" s="35"/>
      <c r="M12" s="35"/>
      <c r="N12" s="35"/>
      <c r="O12" s="35"/>
      <c r="P12" s="35"/>
      <c r="Q12" s="35"/>
      <c r="R12" s="35"/>
    </row>
    <row r="13" spans="7:18">
      <c r="I13" s="35"/>
      <c r="J13" s="35"/>
      <c r="K13" s="35"/>
      <c r="L13" s="35"/>
      <c r="M13" s="35"/>
      <c r="N13" s="35"/>
      <c r="O13" s="35"/>
      <c r="P13" s="35"/>
      <c r="Q13" s="35"/>
      <c r="R13" s="35"/>
    </row>
    <row r="14" spans="7:18">
      <c r="I14" s="35"/>
      <c r="J14" s="35"/>
      <c r="K14" s="35"/>
      <c r="L14" s="35"/>
      <c r="M14" s="35"/>
      <c r="N14" s="35"/>
      <c r="O14" s="35"/>
      <c r="P14" s="35"/>
      <c r="Q14" s="35"/>
      <c r="R14" s="35"/>
    </row>
    <row r="16" spans="7:18" ht="15.6">
      <c r="G16" s="20" t="s">
        <v>135</v>
      </c>
      <c r="H16">
        <v>0.3</v>
      </c>
    </row>
    <row r="17" spans="7:13" ht="15.6">
      <c r="G17" s="20" t="s">
        <v>136</v>
      </c>
      <c r="H17">
        <v>10</v>
      </c>
    </row>
    <row r="18" spans="7:13" ht="15.6">
      <c r="G18" s="20" t="s">
        <v>0</v>
      </c>
      <c r="H18">
        <v>3</v>
      </c>
    </row>
    <row r="19" spans="7:13" ht="18">
      <c r="J19" s="25"/>
      <c r="L19" s="1" t="s">
        <v>124</v>
      </c>
      <c r="M19" s="39">
        <f>COMBIN(10,3) * (0.3^3) * (0.7^7)</f>
        <v>0.26682793199999982</v>
      </c>
    </row>
    <row r="24" spans="7:13">
      <c r="J24" s="19"/>
    </row>
  </sheetData>
  <mergeCells count="1">
    <mergeCell ref="I7:R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783A-42A7-423B-9578-422DFA686F08}">
  <dimension ref="G7:Q20"/>
  <sheetViews>
    <sheetView tabSelected="1" workbookViewId="0">
      <selection activeCell="K20" sqref="K20"/>
    </sheetView>
  </sheetViews>
  <sheetFormatPr defaultRowHeight="14.4"/>
  <cols>
    <col min="10" max="10" width="17.33203125" customWidth="1"/>
    <col min="11" max="11" width="13.33203125" customWidth="1"/>
  </cols>
  <sheetData>
    <row r="7" spans="7:17" ht="14.4" customHeight="1">
      <c r="G7" s="40" t="s">
        <v>137</v>
      </c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7:17"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7:17"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7:17"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7:17"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  <row r="12" spans="7:17"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7:17"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7:17"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7:17"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</row>
    <row r="18" spans="7:11" ht="18">
      <c r="G18" s="8" t="s">
        <v>136</v>
      </c>
      <c r="H18">
        <v>3</v>
      </c>
    </row>
    <row r="20" spans="7:11" ht="18">
      <c r="J20" s="41" t="s">
        <v>124</v>
      </c>
      <c r="K20" s="38">
        <f>1 - (5/6)^3</f>
        <v>0.42129629629629617</v>
      </c>
    </row>
  </sheetData>
  <mergeCells count="1">
    <mergeCell ref="G7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QUESTION 1</vt:lpstr>
      <vt:lpstr>QUESTION 2</vt:lpstr>
      <vt:lpstr>QUESTION 3</vt:lpstr>
      <vt:lpstr>QUESTION 4</vt:lpstr>
      <vt:lpstr>QUESTION 5</vt:lpstr>
      <vt:lpstr>QUESTION 6</vt:lpstr>
      <vt:lpstr>QIUESTION 7</vt:lpstr>
      <vt:lpstr>QUESTION 8</vt:lpstr>
      <vt:lpstr>QUESTION 9</vt:lpstr>
      <vt:lpstr>QUESTION 10</vt:lpstr>
      <vt:lpstr>QUESTION 11</vt:lpstr>
      <vt:lpstr>QUESTION 12</vt:lpstr>
      <vt:lpstr>QUESTION 13</vt:lpstr>
      <vt:lpstr>QUESTION 14</vt:lpstr>
      <vt:lpstr>QUESTION 15</vt:lpstr>
      <vt:lpstr>QUESTION 16</vt:lpstr>
      <vt:lpstr>QUESTION 17</vt:lpstr>
      <vt:lpstr>QUESTION 18</vt:lpstr>
      <vt:lpstr>QUESTION 19</vt:lpstr>
      <vt:lpstr>QUESTION 20</vt:lpstr>
      <vt:lpstr>QUESTION 21</vt:lpstr>
      <vt:lpstr>QUESTION 22</vt:lpstr>
      <vt:lpstr>QUESTION 23</vt:lpstr>
      <vt:lpstr>QUESTION 24+</vt:lpstr>
      <vt:lpstr>Question 25</vt:lpstr>
      <vt:lpstr>Question 26</vt:lpstr>
      <vt:lpstr>Question 27</vt:lpstr>
      <vt:lpstr>Question 28</vt:lpstr>
      <vt:lpstr>Question 29</vt:lpstr>
      <vt:lpstr>Question 30</vt:lpstr>
      <vt:lpstr>Question 31</vt:lpstr>
      <vt:lpstr>Question 32</vt:lpstr>
      <vt:lpstr>Question 33</vt:lpstr>
      <vt:lpstr>Question 34</vt:lpstr>
      <vt:lpstr>Question 35</vt:lpstr>
      <vt:lpstr>Question 36</vt:lpstr>
      <vt:lpstr>Question 37</vt:lpstr>
      <vt:lpstr>Question 38</vt:lpstr>
      <vt:lpstr>Question 39</vt:lpstr>
      <vt:lpstr>Question 40</vt:lpstr>
      <vt:lpstr>Question 41</vt:lpstr>
      <vt:lpstr>Question 42</vt:lpstr>
      <vt:lpstr>Question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pn073</dc:creator>
  <cp:lastModifiedBy>Raj Gupta</cp:lastModifiedBy>
  <dcterms:created xsi:type="dcterms:W3CDTF">2023-10-03T06:45:56Z</dcterms:created>
  <dcterms:modified xsi:type="dcterms:W3CDTF">2023-12-15T08:24:50Z</dcterms:modified>
</cp:coreProperties>
</file>